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liveerabahu/Documents/03_Bootcamp/Challenges/Week 1 - Excel/Upload/"/>
    </mc:Choice>
  </mc:AlternateContent>
  <xr:revisionPtr revIDLastSave="0" documentId="13_ncr:1_{746F7D8F-A0C7-F94D-9E51-487F8F2876B0}" xr6:coauthVersionLast="47" xr6:coauthVersionMax="47" xr10:uidLastSave="{00000000-0000-0000-0000-000000000000}"/>
  <bookViews>
    <workbookView xWindow="-4100" yWindow="-21100" windowWidth="19200" windowHeight="21100" firstSheet="1" activeTab="5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Time" sheetId="11" r:id="rId4"/>
    <sheet name="Goal Analysis" sheetId="13" r:id="rId5"/>
    <sheet name="Backers Analysis" sheetId="14" r:id="rId6"/>
  </sheets>
  <definedNames>
    <definedName name="_xlnm._FilterDatabase" localSheetId="0" hidden="1">Crowdfunding!$A$1:$T$1001</definedName>
    <definedName name="_xlchart.v1.0" hidden="1">'Backers Analysis'!$A$1</definedName>
    <definedName name="_xlchart.v1.1" hidden="1">'Backers Analysis'!$A$2:$A$1048144</definedName>
    <definedName name="_xlchart.v1.10" hidden="1">'Backers Analysis'!$A$2:$A$1048144</definedName>
    <definedName name="_xlchart.v1.11" hidden="1">'Backers Analysis'!$B$1</definedName>
    <definedName name="_xlchart.v1.12" hidden="1">'Backers Analysis'!$B$2:$B$1048144</definedName>
    <definedName name="_xlchart.v1.13" hidden="1">'Backers Analysis'!$B$2:$B$365</definedName>
    <definedName name="_xlchart.v1.14" hidden="1">'Backers Analysis'!$A$1</definedName>
    <definedName name="_xlchart.v1.15" hidden="1">'Backers Analysis'!$A$2:$A$1048144</definedName>
    <definedName name="_xlchart.v1.16" hidden="1">'Backers Analysis'!$B$1</definedName>
    <definedName name="_xlchart.v1.17" hidden="1">'Backers Analysis'!$B$2:$B$1048144</definedName>
    <definedName name="_xlchart.v1.18" hidden="1">'Backers Analysis'!$A$1</definedName>
    <definedName name="_xlchart.v1.19" hidden="1">'Backers Analysis'!$A$2:$A$1048144</definedName>
    <definedName name="_xlchart.v1.2" hidden="1">'Backers Analysis'!$B$1</definedName>
    <definedName name="_xlchart.v1.20" hidden="1">'Backers Analysis'!$B$1</definedName>
    <definedName name="_xlchart.v1.21" hidden="1">'Backers Analysis'!$B$2:$B$1048144</definedName>
    <definedName name="_xlchart.v1.22" hidden="1">'Backers Analysis'!$B$1</definedName>
    <definedName name="_xlchart.v1.23" hidden="1">'Backers Analysis'!$B$2:$B$566</definedName>
    <definedName name="_xlchart.v1.24" hidden="1">'Backers Analysis'!$B$2:$B$365</definedName>
    <definedName name="_xlchart.v1.25" hidden="1">'Backers Analysis'!$A$1</definedName>
    <definedName name="_xlchart.v1.26" hidden="1">'Backers Analysis'!$A$2:$A$1048144</definedName>
    <definedName name="_xlchart.v1.27" hidden="1">'Backers Analysis'!$B$1</definedName>
    <definedName name="_xlchart.v1.28" hidden="1">'Backers Analysis'!$B$2:$B$1048144</definedName>
    <definedName name="_xlchart.v1.29" hidden="1">'Backers Analysis'!$A$1</definedName>
    <definedName name="_xlchart.v1.3" hidden="1">'Backers Analysis'!$B$2:$B$1048144</definedName>
    <definedName name="_xlchart.v1.30" hidden="1">'Backers Analysis'!$A$2:$A$1048144</definedName>
    <definedName name="_xlchart.v1.31" hidden="1">'Backers Analysis'!$B$1</definedName>
    <definedName name="_xlchart.v1.32" hidden="1">'Backers Analysis'!$B$2:$B$1048144</definedName>
    <definedName name="_xlchart.v1.33" hidden="1">'Backers Analysis'!$A$2:$A$566</definedName>
    <definedName name="_xlchart.v1.34" hidden="1">'Backers Analysis'!$A$1</definedName>
    <definedName name="_xlchart.v1.35" hidden="1">'Backers Analysis'!$A$2:$A$1048144</definedName>
    <definedName name="_xlchart.v1.36" hidden="1">'Backers Analysis'!$B$1</definedName>
    <definedName name="_xlchart.v1.37" hidden="1">'Backers Analysis'!$B$2:$B$1048144</definedName>
    <definedName name="_xlchart.v1.38" hidden="1">'Backers Analysis'!$A$1</definedName>
    <definedName name="_xlchart.v1.39" hidden="1">'Backers Analysis'!$A$2:$A$1048144</definedName>
    <definedName name="_xlchart.v1.4" hidden="1">'Backers Analysis'!$A$2:$A$566</definedName>
    <definedName name="_xlchart.v1.40" hidden="1">'Backers Analysis'!$B$1</definedName>
    <definedName name="_xlchart.v1.41" hidden="1">'Backers Analysis'!$B$2:$B$1048144</definedName>
    <definedName name="_xlchart.v1.5" hidden="1">'Backers Analysis'!$A$1</definedName>
    <definedName name="_xlchart.v1.6" hidden="1">'Backers Analysis'!$A$2:$A$1048144</definedName>
    <definedName name="_xlchart.v1.7" hidden="1">'Backers Analysis'!$B$1</definedName>
    <definedName name="_xlchart.v1.8" hidden="1">'Backers Analysis'!$B$2:$B$1048144</definedName>
    <definedName name="_xlchart.v1.9" hidden="1">'Backers Analysis'!$A$1</definedName>
  </definedNames>
  <calcPr calcId="191029"/>
  <pivotCaches>
    <pivotCache cacheId="5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4" l="1"/>
  <c r="K2" i="14"/>
  <c r="J3" i="14"/>
  <c r="J2" i="14"/>
  <c r="I3" i="14"/>
  <c r="I2" i="14"/>
  <c r="H3" i="14"/>
  <c r="H2" i="14"/>
  <c r="G3" i="14"/>
  <c r="G2" i="14"/>
  <c r="F3" i="14"/>
  <c r="F2" i="14"/>
  <c r="I2" i="13"/>
  <c r="D13" i="13"/>
  <c r="D12" i="13"/>
  <c r="D11" i="13"/>
  <c r="D10" i="13"/>
  <c r="D9" i="13"/>
  <c r="D8" i="13"/>
  <c r="D7" i="13"/>
  <c r="D6" i="13"/>
  <c r="D4" i="13"/>
  <c r="D5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3" i="13"/>
  <c r="B4" i="13"/>
  <c r="B2" i="13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  <c r="E13" i="13" l="1"/>
  <c r="F13" i="13" s="1"/>
  <c r="E12" i="13"/>
  <c r="F12" i="13" s="1"/>
  <c r="E11" i="13"/>
  <c r="F11" i="13" s="1"/>
  <c r="E10" i="13"/>
  <c r="F10" i="13" s="1"/>
  <c r="E9" i="13"/>
  <c r="H9" i="13" s="1"/>
  <c r="E8" i="13"/>
  <c r="F8" i="13" s="1"/>
  <c r="E7" i="13"/>
  <c r="F7" i="13" s="1"/>
  <c r="E6" i="13"/>
  <c r="F6" i="13" s="1"/>
  <c r="E5" i="13"/>
  <c r="H5" i="13" s="1"/>
  <c r="E4" i="13"/>
  <c r="F4" i="13" s="1"/>
  <c r="E3" i="13"/>
  <c r="G3" i="13" s="1"/>
  <c r="E2" i="13"/>
  <c r="F2" i="13" s="1"/>
  <c r="H12" i="13" l="1"/>
  <c r="G12" i="13"/>
  <c r="H10" i="13"/>
  <c r="G9" i="13"/>
  <c r="F9" i="13"/>
  <c r="H6" i="13"/>
  <c r="G6" i="13"/>
  <c r="G10" i="13"/>
  <c r="H13" i="13"/>
  <c r="G13" i="13"/>
  <c r="H2" i="13"/>
  <c r="H4" i="13"/>
  <c r="G2" i="13"/>
  <c r="G5" i="13"/>
  <c r="F5" i="13"/>
  <c r="H8" i="13"/>
  <c r="G8" i="13"/>
  <c r="G4" i="13"/>
  <c r="F3" i="13"/>
  <c r="H11" i="13"/>
  <c r="H7" i="13"/>
  <c r="H3" i="13"/>
  <c r="G11" i="13"/>
  <c r="G7" i="13"/>
</calcChain>
</file>

<file path=xl/sharedStrings.xml><?xml version="1.0" encoding="utf-8"?>
<sst xmlns="http://schemas.openxmlformats.org/spreadsheetml/2006/main" count="6120" uniqueCount="2107">
  <si>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</si>
  <si>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</si>
  <si>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</si>
  <si>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</si>
  <si>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</si>
  <si>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</si>
  <si>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</si>
  <si>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</si>
  <si>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</si>
  <si>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</si>
  <si>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</si>
  <si>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</si>
  <si>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</si>
  <si>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</si>
  <si>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</si>
  <si>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</si>
  <si>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</si>
  <si>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</si>
  <si>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</si>
  <si>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</si>
  <si>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</si>
  <si>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</si>
  <si>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</si>
  <si>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</si>
  <si>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</si>
  <si>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</si>
  <si>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</si>
  <si>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</si>
  <si>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</si>
  <si>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</si>
  <si>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</si>
  <si>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</si>
  <si>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</si>
  <si>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</si>
  <si>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</si>
  <si>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</si>
  <si>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</si>
  <si>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</si>
  <si>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</si>
  <si>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</si>
  <si>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</si>
  <si>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</si>
  <si>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</si>
  <si>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</si>
  <si>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</si>
  <si>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</si>
  <si>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</si>
  <si>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</si>
  <si>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</si>
  <si>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</si>
  <si>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</si>
  <si>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</si>
  <si>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</si>
  <si>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</si>
  <si>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</si>
  <si>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</si>
  <si>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</si>
  <si>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</si>
  <si>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</si>
  <si>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</si>
  <si>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</si>
  <si>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</si>
  <si>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</si>
  <si>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</si>
  <si>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</si>
  <si>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</si>
  <si>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</si>
  <si>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</si>
  <si>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</si>
  <si>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</si>
  <si>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</si>
  <si>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</si>
  <si>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</si>
  <si>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</si>
  <si>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</si>
  <si>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</si>
  <si>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</si>
  <si>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</si>
  <si>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</si>
  <si>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</si>
  <si>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</si>
  <si>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</si>
  <si>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</si>
  <si>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</si>
  <si>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</si>
  <si>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</si>
  <si>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</si>
  <si>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</si>
  <si>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</si>
  <si>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</si>
  <si>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</si>
  <si>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</si>
  <si>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</si>
  <si>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</si>
  <si>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</si>
  <si>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</si>
  <si>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</si>
  <si>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</si>
  <si>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</si>
  <si>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</si>
  <si>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</si>
  <si>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</si>
  <si>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</si>
  <si>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</si>
  <si>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</si>
  <si>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</si>
  <si>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</si>
  <si>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</si>
  <si>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</si>
  <si>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</si>
  <si>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</si>
  <si>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</si>
  <si>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</si>
  <si>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</si>
  <si>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</si>
  <si>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</si>
  <si>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</si>
  <si>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</si>
  <si>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</si>
  <si>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</si>
  <si>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</si>
  <si>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</si>
  <si>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</si>
  <si>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</si>
  <si>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</si>
  <si>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</si>
  <si>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</si>
  <si>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</si>
  <si>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</si>
  <si>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</si>
  <si>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</si>
  <si>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</si>
  <si>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</si>
  <si>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</si>
  <si>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</si>
  <si>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</si>
  <si>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</si>
  <si>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</si>
  <si>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</si>
  <si>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</si>
  <si>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</si>
  <si>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</si>
  <si>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</si>
  <si>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</si>
  <si>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</si>
  <si>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</si>
  <si>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</si>
  <si>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</si>
  <si>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</si>
  <si>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</si>
  <si>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</si>
  <si>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</si>
  <si>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</si>
  <si>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</si>
  <si>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</si>
  <si>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</si>
  <si>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</si>
  <si>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</si>
  <si>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</si>
  <si>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</si>
  <si>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</si>
  <si>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</si>
  <si>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</si>
  <si>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</si>
  <si>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</si>
  <si>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</si>
  <si>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</si>
  <si>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</si>
  <si>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</si>
  <si>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</si>
  <si>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</si>
  <si>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</si>
  <si>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</si>
  <si>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</si>
  <si>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</si>
  <si>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</si>
  <si>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</si>
  <si>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</si>
  <si>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</si>
  <si>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</si>
  <si>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</si>
  <si>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</si>
  <si>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</si>
  <si>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</si>
  <si>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</si>
  <si>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</si>
  <si>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</si>
  <si>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</si>
  <si>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</si>
  <si>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</si>
  <si>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</si>
  <si>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</si>
  <si>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</si>
  <si>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</si>
  <si>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</si>
  <si>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</si>
  <si>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</si>
  <si>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</si>
  <si>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</si>
  <si>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</si>
  <si>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</si>
  <si>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</si>
  <si>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</si>
  <si>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</si>
  <si>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</si>
  <si>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</si>
  <si>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</si>
  <si>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</si>
  <si>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</si>
  <si>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</si>
  <si>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</si>
  <si>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</si>
  <si>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</si>
  <si>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</si>
  <si>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</si>
  <si>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</si>
  <si>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</si>
  <si>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</si>
  <si>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</si>
  <si>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</si>
  <si>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</si>
  <si>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</si>
  <si>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</si>
  <si>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</si>
  <si>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</si>
  <si>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</si>
  <si>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</si>
  <si>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</si>
  <si>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</si>
  <si>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</si>
  <si>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</si>
  <si>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</si>
  <si>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</si>
  <si>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</si>
  <si>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</si>
  <si>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</si>
  <si>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</si>
  <si>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</si>
  <si>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</si>
  <si>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</si>
  <si>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</si>
  <si>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</si>
  <si>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</si>
  <si>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</si>
  <si>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</si>
  <si>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</si>
  <si>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</si>
  <si>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</si>
  <si>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</si>
  <si>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</si>
  <si>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</si>
  <si>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</si>
  <si>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</si>
  <si>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</si>
  <si>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</si>
  <si>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</si>
  <si>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</si>
  <si>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</si>
  <si>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</si>
  <si>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</si>
  <si>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</si>
  <si>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</si>
  <si>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</si>
  <si>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</si>
  <si>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</si>
  <si>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</si>
  <si>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</si>
  <si>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</si>
  <si>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</si>
  <si>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</si>
  <si>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</si>
  <si>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</si>
  <si>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</si>
  <si>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</si>
  <si>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</si>
  <si>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</si>
  <si>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</si>
  <si>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</si>
  <si>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</si>
  <si>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</si>
  <si>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</si>
  <si>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</si>
  <si>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</si>
  <si>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</si>
  <si>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</si>
  <si>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</si>
  <si>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</si>
  <si>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</si>
  <si>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</si>
  <si>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</si>
  <si>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</si>
  <si>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</si>
  <si>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</si>
  <si>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</si>
  <si>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</si>
  <si>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</si>
  <si>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</si>
  <si>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</si>
  <si>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</si>
  <si>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</si>
  <si>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</si>
  <si>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</si>
  <si>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</si>
  <si>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</si>
  <si>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</si>
  <si>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</si>
  <si>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</si>
  <si>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</si>
  <si>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</si>
  <si>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</si>
  <si>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</si>
  <si>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</si>
  <si>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</si>
  <si>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</si>
  <si>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</si>
  <si>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</si>
  <si>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</si>
  <si>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</si>
  <si>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</si>
  <si>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</si>
  <si>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</si>
  <si>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</si>
  <si>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</si>
  <si>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</si>
  <si>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</si>
  <si>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</si>
  <si>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</si>
  <si>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</si>
  <si>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</si>
  <si>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</si>
  <si>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</si>
  <si>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</si>
  <si>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</si>
  <si>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</si>
  <si>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</si>
  <si>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</si>
  <si>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</si>
  <si>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</si>
  <si>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</si>
  <si>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</si>
  <si>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</si>
  <si>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</si>
  <si>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</si>
  <si>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</si>
  <si>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</si>
  <si>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</si>
  <si>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</si>
  <si>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</si>
  <si>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</si>
  <si>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</si>
  <si>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</si>
  <si>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</si>
  <si>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</si>
  <si>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</si>
  <si>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</si>
  <si>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</si>
  <si>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</si>
  <si>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</si>
  <si>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</si>
  <si>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</si>
  <si>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</si>
  <si>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</si>
  <si>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</si>
  <si>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</si>
  <si>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</si>
  <si>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</si>
  <si>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</si>
  <si>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</si>
  <si>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</si>
  <si>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</si>
  <si>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</si>
  <si>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</si>
  <si>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</si>
  <si>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</si>
  <si>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</si>
  <si>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</si>
  <si>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</si>
  <si>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</si>
  <si>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</si>
  <si>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</si>
  <si>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</si>
  <si>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</si>
  <si>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</si>
  <si>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</si>
  <si>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</si>
  <si>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</si>
  <si>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</si>
  <si>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</si>
  <si>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</si>
  <si>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</si>
  <si>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</si>
  <si>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</si>
  <si>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</si>
  <si>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</si>
  <si>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</si>
  <si>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</si>
  <si>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</si>
  <si>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</si>
  <si>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</si>
  <si>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</si>
  <si>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</si>
  <si>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</si>
  <si>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</si>
  <si>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</si>
  <si>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</si>
  <si>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</si>
  <si>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</si>
  <si>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</si>
  <si>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</si>
  <si>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</si>
  <si>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</si>
  <si>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</si>
  <si>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</si>
  <si>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</si>
  <si>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</si>
  <si>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</si>
  <si>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</si>
  <si>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</si>
  <si>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</si>
  <si>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</si>
  <si>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</si>
  <si>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</si>
  <si>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</si>
  <si>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</si>
  <si>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</si>
  <si>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</si>
  <si>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</si>
  <si>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</si>
  <si>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</si>
  <si>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</si>
  <si>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</si>
  <si>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</si>
  <si>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</si>
  <si>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</si>
  <si>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</si>
  <si>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</si>
  <si>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</si>
  <si>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</si>
  <si>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</si>
  <si>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</si>
  <si>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</si>
  <si>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</si>
  <si>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</si>
  <si>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</si>
  <si>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</si>
  <si>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</si>
  <si>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</si>
  <si>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</si>
  <si>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</si>
  <si>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</si>
  <si>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</si>
  <si>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</si>
  <si>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</si>
  <si>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</si>
  <si>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</si>
  <si>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</si>
  <si>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</si>
  <si>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</si>
  <si>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</si>
  <si>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</si>
  <si>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</si>
  <si>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</si>
  <si>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</si>
  <si>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</si>
  <si>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</si>
  <si>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</si>
  <si>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</si>
  <si>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</si>
  <si>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</si>
  <si>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</si>
  <si>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</si>
  <si>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</si>
  <si>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</si>
  <si>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</si>
  <si>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</si>
  <si>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</si>
  <si>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</si>
  <si>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</si>
  <si>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</si>
  <si>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</si>
  <si>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</si>
  <si>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</si>
  <si>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</si>
  <si>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</si>
  <si>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</si>
  <si>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</si>
  <si>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</si>
  <si>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</si>
  <si>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</si>
  <si>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</si>
  <si>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</si>
  <si>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</si>
  <si>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</si>
  <si>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</si>
  <si>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</si>
  <si>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</si>
  <si>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</si>
  <si>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</si>
  <si>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</si>
  <si>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</si>
  <si>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</si>
  <si>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</si>
  <si>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</si>
  <si>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</si>
  <si>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</si>
  <si>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</si>
  <si>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</si>
  <si>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</si>
  <si>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</si>
  <si>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</si>
  <si>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</si>
  <si>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</si>
  <si>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</si>
  <si>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</si>
  <si>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</si>
  <si>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</si>
  <si>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</si>
  <si>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</si>
  <si>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</si>
  <si>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</si>
  <si>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</si>
  <si>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</si>
  <si>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</si>
  <si>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</si>
  <si>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</si>
  <si>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</si>
  <si>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</si>
  <si>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</si>
  <si>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</si>
  <si>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</si>
  <si>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</si>
  <si>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</si>
  <si>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</si>
  <si>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</si>
  <si>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</si>
  <si>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</si>
  <si>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</si>
  <si>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</si>
  <si>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</si>
  <si>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</si>
  <si>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</si>
  <si>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</si>
  <si>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</si>
  <si>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</si>
  <si>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</si>
  <si>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</si>
  <si>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</si>
  <si>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</si>
  <si>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</si>
  <si>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</si>
  <si>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</si>
  <si>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</si>
  <si>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</si>
  <si>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</si>
  <si>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</si>
  <si>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</si>
  <si>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</si>
  <si>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</si>
  <si>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</si>
  <si>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</si>
  <si>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</si>
  <si>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</si>
  <si>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</si>
  <si>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</si>
  <si>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</si>
  <si>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</si>
  <si>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</si>
  <si>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</si>
  <si>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</si>
  <si>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</si>
  <si>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</si>
  <si>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</si>
  <si>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</si>
  <si>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</si>
  <si>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</si>
  <si>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</si>
  <si>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</si>
  <si>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</si>
  <si>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</si>
  <si>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</si>
  <si>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</si>
  <si>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</si>
  <si>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</si>
  <si>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</si>
  <si>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</si>
  <si>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</si>
  <si>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</si>
  <si>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</si>
  <si>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</si>
  <si>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</si>
  <si>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</si>
  <si>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</si>
  <si>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</si>
  <si>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</si>
  <si>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</si>
  <si>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</si>
  <si>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</si>
  <si>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</si>
  <si>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</si>
  <si>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</si>
  <si>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</si>
  <si>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</si>
  <si>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</si>
  <si>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</si>
  <si>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</si>
  <si>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</si>
  <si>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</si>
  <si>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</si>
  <si>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</si>
  <si>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</si>
  <si>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</si>
  <si>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</si>
  <si>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</si>
  <si>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</si>
  <si>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</si>
  <si>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</si>
  <si>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</si>
  <si>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</si>
  <si>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</si>
  <si>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</si>
  <si>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</si>
  <si>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</si>
  <si>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</si>
  <si>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</si>
  <si>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</si>
  <si>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</si>
  <si>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</si>
  <si>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</si>
  <si>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</si>
  <si>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</si>
  <si>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</si>
  <si>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</si>
  <si>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</si>
  <si>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</si>
  <si>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</si>
  <si>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</si>
  <si>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</si>
  <si>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</si>
  <si>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</si>
  <si>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</si>
  <si>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</si>
  <si>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</si>
  <si>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</si>
  <si>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</si>
  <si>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</si>
  <si>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</si>
  <si>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</si>
  <si>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</si>
  <si>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</si>
  <si>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</si>
  <si>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</si>
  <si>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</si>
  <si>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</si>
  <si>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</si>
  <si>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</si>
  <si>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</si>
  <si>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</si>
  <si>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</si>
  <si>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</si>
  <si>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</si>
  <si>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</si>
  <si>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</si>
  <si>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</si>
  <si>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</si>
  <si>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</si>
  <si>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</si>
  <si>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</si>
  <si>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</si>
  <si>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</si>
  <si>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</si>
  <si>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</si>
  <si>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</si>
  <si>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</si>
  <si>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</si>
  <si>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</si>
  <si>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</si>
  <si>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</si>
  <si>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</si>
  <si>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</si>
  <si>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</si>
  <si>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</si>
  <si>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</si>
  <si>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</si>
  <si>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</si>
  <si>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</si>
  <si>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</si>
  <si>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</si>
  <si>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</si>
  <si>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</si>
  <si>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</si>
  <si>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</si>
  <si>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</si>
  <si>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</si>
  <si>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</si>
  <si>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</si>
  <si>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</si>
  <si>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</si>
  <si>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</si>
  <si>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</si>
  <si>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</si>
  <si>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</si>
  <si>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</si>
  <si>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</si>
  <si>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</si>
  <si>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</si>
  <si>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</si>
  <si>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</si>
  <si>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</si>
  <si>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</si>
  <si>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</si>
  <si>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</si>
  <si>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</si>
  <si>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</si>
  <si>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</si>
  <si>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</si>
  <si>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</si>
  <si>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</si>
  <si>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</si>
  <si>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</si>
  <si>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</si>
  <si>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</si>
  <si>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</si>
  <si>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</si>
  <si>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</si>
  <si>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</si>
  <si>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</si>
  <si>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</si>
  <si>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</si>
  <si>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</si>
  <si>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</si>
  <si>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</si>
  <si>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</si>
  <si>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</si>
  <si>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</si>
  <si>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</si>
  <si>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</si>
  <si>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</si>
  <si>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</si>
  <si>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</si>
  <si>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</si>
  <si>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</si>
  <si>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</si>
  <si>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</si>
  <si>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</si>
  <si>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</si>
  <si>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</si>
  <si>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</si>
  <si>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</si>
  <si>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</si>
  <si>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</si>
  <si>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</si>
  <si>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</si>
  <si>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</si>
  <si>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</si>
  <si>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</si>
  <si>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</si>
  <si>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</si>
  <si>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</si>
  <si>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</si>
  <si>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</si>
  <si>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</si>
  <si>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</si>
  <si>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</si>
  <si>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</si>
  <si>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</si>
  <si>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</si>
  <si>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</si>
  <si>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</si>
  <si>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</si>
  <si>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</si>
  <si>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</si>
  <si>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</si>
  <si>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</si>
  <si>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</si>
  <si>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</si>
  <si>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</si>
  <si>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</si>
  <si>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</si>
  <si>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</si>
  <si>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</si>
  <si>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</si>
  <si>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</si>
  <si>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</si>
  <si>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</si>
  <si>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</si>
  <si>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</si>
  <si>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</si>
  <si>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</si>
  <si>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</si>
  <si>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</si>
  <si>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</si>
  <si>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</si>
  <si>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</si>
  <si>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</si>
  <si>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</si>
  <si>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</si>
  <si>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</si>
  <si>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</si>
  <si>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</si>
  <si>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</si>
  <si>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</si>
  <si>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</si>
  <si>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</si>
  <si>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</si>
  <si>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</si>
  <si>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</si>
  <si>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</si>
  <si>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</si>
  <si>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</si>
  <si>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</si>
  <si>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</si>
  <si>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</si>
  <si>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</si>
  <si>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</si>
  <si>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</si>
  <si>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</si>
  <si>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</si>
  <si>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</si>
  <si>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</si>
  <si>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</si>
  <si>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</si>
  <si>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</si>
  <si>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</si>
  <si>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</si>
  <si>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</si>
  <si>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</si>
  <si>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</si>
  <si>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</si>
  <si>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</si>
  <si>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</si>
  <si>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</si>
  <si>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</si>
  <si>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</si>
  <si>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</si>
  <si>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</si>
  <si>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</si>
  <si>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</si>
  <si>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</si>
  <si>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</si>
  <si>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</si>
  <si>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</si>
  <si>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</si>
  <si>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</si>
  <si>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</si>
  <si>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</si>
  <si>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</si>
  <si>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</si>
  <si>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</si>
  <si>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</si>
  <si>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</si>
  <si>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</si>
  <si>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</si>
  <si>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</si>
  <si>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</si>
  <si>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</si>
  <si>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</si>
  <si>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</si>
  <si>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</si>
  <si>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</si>
  <si>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</si>
  <si>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</si>
  <si>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</si>
  <si>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</si>
  <si>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</si>
  <si>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</si>
  <si>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</si>
  <si>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</si>
  <si>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</si>
  <si>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</si>
  <si>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</si>
  <si>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</si>
  <si>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</si>
  <si>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</si>
  <si>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</si>
  <si>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</si>
  <si>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</si>
  <si>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</si>
  <si>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</si>
  <si>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</si>
  <si>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</si>
  <si>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</si>
  <si>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</si>
  <si>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</si>
  <si>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</si>
  <si>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</si>
  <si>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</si>
  <si>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</si>
  <si>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</si>
  <si>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</si>
  <si>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</si>
  <si>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</si>
  <si>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</si>
  <si>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</si>
  <si>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</si>
  <si>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</si>
  <si>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</si>
  <si>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</si>
  <si>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</si>
  <si>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</si>
  <si>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</si>
  <si>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</si>
  <si>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</si>
  <si>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</si>
  <si>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</si>
  <si>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</si>
  <si>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</si>
  <si>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</si>
  <si>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</si>
  <si>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</si>
  <si>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</si>
  <si>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</si>
  <si>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</si>
  <si>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</si>
  <si>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</si>
  <si>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</si>
  <si>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</si>
  <si>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</si>
  <si>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</si>
  <si>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</si>
  <si>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</si>
  <si>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</si>
  <si>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</si>
  <si>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</si>
  <si>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</si>
  <si>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</si>
  <si>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</si>
  <si>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</si>
  <si>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</si>
  <si>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</si>
  <si>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</si>
  <si>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</si>
  <si>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</si>
  <si>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</si>
  <si>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</si>
  <si>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</si>
  <si>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</si>
  <si>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</si>
  <si>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</si>
  <si>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</si>
  <si>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</si>
  <si>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</si>
  <si>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</si>
  <si>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</si>
  <si>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</si>
  <si>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</si>
  <si>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</si>
  <si>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</si>
  <si>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</si>
  <si>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</si>
  <si>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</si>
  <si>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</si>
  <si>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</si>
  <si>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</si>
  <si>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</si>
  <si>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</si>
  <si>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</si>
  <si>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</si>
  <si>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</si>
  <si>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</si>
  <si>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</si>
  <si>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</si>
  <si>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</si>
  <si>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</si>
  <si>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</si>
  <si>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</si>
  <si>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</si>
  <si>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</si>
  <si>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</si>
  <si>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</si>
  <si>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</si>
  <si>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</si>
  <si>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</si>
  <si>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</si>
  <si>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</si>
  <si>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</si>
  <si>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</si>
  <si>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</si>
  <si>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</si>
  <si>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</si>
  <si>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</si>
  <si>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</si>
  <si>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</si>
  <si>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</si>
  <si>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</si>
  <si>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</si>
  <si>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</si>
  <si>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</si>
  <si>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</si>
  <si>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</si>
  <si>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</si>
  <si>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</si>
  <si>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</si>
  <si>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</si>
  <si>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</si>
  <si>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</si>
  <si>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</si>
  <si>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</si>
  <si>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</si>
  <si>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</si>
  <si>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</si>
  <si>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</si>
  <si>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</si>
  <si>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</si>
  <si>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</si>
  <si>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</si>
  <si>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</si>
  <si>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</si>
  <si>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</si>
  <si>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</si>
  <si>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</si>
  <si>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</si>
  <si>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</si>
  <si>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</si>
  <si>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</si>
  <si>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</si>
  <si>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</si>
  <si>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</si>
  <si>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</si>
  <si>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</si>
  <si>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</si>
  <si>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</si>
  <si>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</si>
  <si>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</si>
  <si>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</si>
  <si>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</si>
  <si>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</si>
  <si>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</si>
  <si>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</si>
  <si>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</si>
  <si>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</si>
  <si>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</si>
  <si>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</si>
  <si>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</si>
  <si>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</si>
  <si>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</si>
  <si>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</si>
  <si>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</si>
  <si>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</si>
  <si>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</si>
  <si>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</si>
  <si>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</si>
  <si>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</si>
  <si>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</si>
  <si>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</si>
  <si>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</si>
  <si>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</si>
  <si>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</si>
  <si>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</si>
  <si>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</si>
  <si>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</si>
  <si>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</si>
  <si>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</si>
  <si>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</si>
  <si>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</si>
  <si>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</si>
  <si>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</si>
  <si>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</si>
  <si>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</si>
  <si>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</si>
  <si>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</si>
  <si>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</si>
  <si>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</si>
  <si>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</si>
  <si>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</si>
  <si>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</si>
  <si>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</si>
  <si>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</si>
  <si>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</si>
  <si>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</si>
  <si>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</si>
  <si>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</si>
  <si>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</si>
  <si>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</si>
  <si>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</si>
  <si>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</si>
  <si>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</si>
  <si>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</si>
  <si>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</si>
  <si>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</si>
  <si>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</si>
  <si>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</si>
  <si>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</si>
  <si>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</si>
  <si>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</si>
  <si>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</si>
  <si>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</si>
  <si>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</si>
  <si>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</si>
  <si>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</si>
  <si>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</si>
  <si>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</si>
  <si>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</si>
  <si>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</si>
  <si>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</si>
  <si>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</si>
  <si>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</si>
  <si>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</si>
  <si>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</si>
  <si>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</si>
  <si>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</si>
  <si>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</si>
  <si>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</si>
  <si>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</si>
  <si>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</si>
  <si>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</si>
  <si>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</si>
  <si>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</si>
  <si>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</si>
  <si>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</si>
  <si>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</si>
  <si>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</si>
  <si>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</si>
  <si>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</si>
  <si>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</si>
  <si>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</si>
  <si>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</si>
  <si>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</si>
  <si>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</si>
  <si>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</si>
  <si>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</si>
  <si>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</si>
  <si>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</si>
  <si>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</si>
  <si>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</si>
  <si>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</si>
  <si>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</si>
  <si>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</si>
  <si>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</si>
  <si>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</si>
  <si>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</si>
  <si>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</si>
  <si>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</si>
  <si>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</si>
  <si>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</si>
  <si>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</si>
  <si>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</si>
  <si>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</si>
  <si>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</si>
  <si>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</si>
  <si>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</si>
  <si>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</si>
  <si>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</si>
  <si>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</si>
  <si>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</si>
  <si>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</si>
  <si>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</si>
  <si>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</si>
  <si>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</si>
  <si>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</si>
  <si>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</si>
  <si>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</si>
  <si>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</si>
  <si>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</si>
  <si>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</si>
  <si>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</si>
  <si>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</si>
  <si>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</si>
  <si>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</si>
  <si>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</si>
  <si>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</si>
  <si>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</si>
  <si>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</si>
  <si>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</si>
  <si>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</si>
  <si>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</si>
  <si>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</si>
  <si>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</si>
  <si>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</si>
  <si>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</si>
  <si>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</si>
  <si>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</si>
  <si>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</si>
  <si>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</si>
  <si>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</si>
  <si>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</si>
  <si>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</si>
  <si>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</si>
  <si>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</si>
  <si>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</si>
  <si>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</si>
  <si>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</si>
  <si>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</si>
  <si>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</si>
  <si>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</si>
  <si>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</si>
  <si>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</si>
  <si>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</si>
  <si>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</si>
  <si>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</si>
  <si>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</si>
  <si>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</si>
  <si>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</si>
  <si>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</si>
  <si>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</si>
  <si>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</si>
  <si>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</si>
  <si>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</si>
  <si>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</si>
  <si>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</si>
  <si>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</si>
  <si>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</si>
  <si>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</si>
  <si>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</si>
  <si>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</si>
  <si>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</si>
  <si>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</si>
  <si>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</si>
  <si>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</si>
  <si>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</si>
  <si>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</si>
  <si>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</si>
  <si>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</si>
  <si>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</si>
  <si>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</si>
  <si>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</si>
  <si>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</si>
  <si>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</si>
  <si>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</si>
  <si>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</si>
  <si>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</si>
  <si>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</si>
  <si>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</si>
  <si>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</si>
  <si>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</si>
  <si>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</si>
  <si>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</si>
  <si>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</si>
  <si>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</si>
  <si>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</si>
  <si>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</si>
  <si>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</si>
  <si>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</si>
  <si>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</si>
  <si>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</si>
  <si>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</si>
  <si>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</si>
  <si>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</si>
  <si>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</si>
  <si>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</si>
  <si>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</si>
  <si>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</si>
  <si>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</si>
  <si>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</si>
  <si>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</si>
  <si>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</si>
  <si>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</si>
  <si>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</si>
  <si>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</si>
  <si>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</si>
  <si>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</si>
  <si>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</si>
  <si>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</si>
  <si>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</si>
  <si>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</si>
  <si>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</si>
  <si>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</si>
  <si>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</si>
  <si>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</si>
  <si>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</si>
  <si>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</si>
  <si>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</si>
  <si>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</si>
  <si>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</si>
  <si>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</si>
  <si>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</si>
  <si>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</si>
  <si>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</si>
  <si>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</si>
  <si>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</si>
  <si>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</si>
  <si>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</si>
  <si>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</si>
  <si>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</si>
  <si>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</si>
  <si>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</si>
  <si>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</si>
  <si>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</si>
  <si>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</si>
  <si>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</si>
  <si>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</si>
  <si>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</si>
  <si>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</si>
  <si>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</si>
  <si>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</si>
  <si>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</si>
  <si>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</si>
  <si>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</si>
  <si>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</si>
  <si>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</si>
  <si>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</si>
  <si>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</si>
  <si>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</si>
  <si>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</si>
  <si>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</si>
  <si>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</si>
  <si>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</si>
  <si>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</si>
  <si>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</si>
  <si>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</si>
  <si>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</si>
  <si>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</si>
  <si>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</si>
  <si>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</si>
  <si>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</si>
  <si>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</si>
  <si>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</si>
  <si>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</si>
  <si>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</si>
  <si>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</si>
  <si>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</si>
  <si>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</si>
  <si>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</si>
  <si>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</si>
  <si>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</si>
  <si>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</si>
  <si>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</si>
  <si>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</si>
  <si>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</si>
  <si>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</si>
  <si>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</si>
  <si>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</si>
  <si>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</si>
  <si>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</si>
  <si>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</si>
  <si>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</si>
  <si>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</si>
  <si>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</si>
  <si>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</si>
  <si>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</si>
  <si>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</si>
  <si>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</si>
  <si>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</si>
  <si>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</si>
  <si>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</si>
  <si>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</si>
  <si>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</si>
  <si>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</si>
  <si>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</si>
  <si>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</si>
  <si>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</si>
  <si>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</si>
  <si>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</si>
  <si>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</si>
  <si>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</si>
  <si>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</si>
  <si>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</si>
  <si>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</si>
  <si>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</si>
  <si>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</si>
  <si>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</si>
  <si>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</si>
  <si>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</si>
  <si>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</si>
  <si>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</si>
  <si>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</si>
  <si>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</si>
  <si>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</si>
  <si>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</si>
  <si>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</si>
  <si>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</si>
  <si>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</si>
  <si>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</si>
  <si>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</si>
  <si>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</si>
  <si>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</si>
  <si>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</si>
  <si>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</si>
  <si>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</si>
  <si>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</si>
  <si>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</si>
  <si>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</si>
  <si>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</si>
  <si>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</si>
  <si>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</si>
  <si>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</si>
  <si>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</si>
  <si>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</si>
  <si>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</si>
  <si>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</si>
  <si>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</si>
  <si>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</si>
  <si>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</si>
  <si>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</si>
  <si>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</si>
  <si>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</si>
  <si>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</si>
  <si>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</si>
  <si>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</si>
  <si>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</si>
  <si>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</si>
  <si>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</si>
  <si>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</si>
  <si>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</si>
  <si>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</si>
  <si>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</si>
  <si>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</si>
  <si>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</si>
  <si>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</si>
  <si>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</si>
  <si>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</si>
  <si>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</si>
  <si>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</si>
  <si>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</si>
  <si>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</si>
  <si>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</si>
  <si>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</si>
  <si>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</si>
  <si>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</si>
  <si>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</si>
  <si>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</si>
  <si>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</si>
  <si>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</si>
  <si>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</si>
  <si>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</si>
  <si>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</si>
  <si>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</si>
  <si>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</si>
  <si>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</si>
  <si>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</si>
  <si>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</si>
  <si>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</si>
  <si>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</si>
  <si>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</si>
  <si>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</si>
  <si>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</si>
  <si>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</si>
  <si>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</si>
  <si>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</si>
  <si>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</si>
  <si>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</si>
  <si>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</si>
  <si>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</si>
  <si>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</si>
  <si>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</si>
  <si>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</si>
  <si>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</si>
  <si>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</si>
  <si>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</si>
  <si>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</si>
  <si>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</si>
  <si>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</si>
  <si>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</si>
  <si>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</si>
  <si>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</si>
  <si>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</si>
  <si>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</si>
  <si>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</si>
  <si>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</si>
  <si>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</si>
  <si>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</si>
  <si>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</si>
  <si>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</si>
  <si>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</si>
  <si>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</si>
  <si>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</si>
  <si>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</si>
  <si>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</si>
  <si>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</si>
  <si>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</si>
  <si>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</si>
  <si>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</si>
  <si>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</si>
  <si>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</si>
  <si>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</si>
  <si>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</si>
  <si>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</si>
  <si>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</si>
  <si>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</si>
  <si>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</si>
  <si>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</si>
  <si>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</si>
  <si>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</si>
  <si>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</si>
  <si>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</si>
  <si>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</si>
  <si>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</si>
  <si>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</si>
  <si>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</si>
  <si>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</si>
  <si>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</si>
  <si>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</si>
  <si>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</si>
  <si>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</si>
  <si>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</si>
  <si>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</si>
  <si>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</si>
  <si>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</si>
  <si>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</si>
  <si>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</si>
  <si>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</si>
  <si>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</si>
  <si>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</si>
  <si>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</si>
  <si>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</si>
  <si>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</si>
  <si>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</si>
  <si>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</si>
  <si>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</si>
  <si>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</si>
  <si>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</si>
  <si>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</si>
  <si>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</si>
  <si>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</si>
  <si>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</si>
  <si>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</si>
  <si>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</si>
  <si>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</si>
  <si>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</si>
  <si>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</si>
  <si>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</si>
  <si>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</si>
  <si>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</si>
  <si>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</si>
  <si>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</si>
  <si>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</si>
  <si>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</si>
  <si>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</si>
  <si>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</si>
  <si>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</si>
  <si>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</si>
  <si>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</si>
  <si>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</si>
  <si>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</si>
  <si>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</si>
  <si>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</si>
  <si>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</si>
  <si>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</si>
  <si>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</si>
  <si>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</si>
  <si>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</si>
  <si>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</si>
  <si>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</si>
  <si>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</si>
  <si>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</si>
  <si>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</si>
  <si>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</si>
  <si>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</si>
  <si>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</si>
  <si>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</si>
  <si>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</si>
  <si>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</si>
  <si>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</si>
  <si>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</si>
  <si>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</si>
  <si>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</si>
  <si>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</si>
  <si>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</si>
  <si>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</si>
  <si>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</si>
  <si>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</si>
  <si>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</si>
  <si>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</si>
  <si>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</si>
  <si>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</si>
  <si>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</si>
  <si>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</si>
  <si>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</si>
  <si>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</si>
  <si>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</si>
  <si>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</si>
  <si>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</si>
  <si>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</si>
  <si>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</si>
  <si>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</si>
  <si>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</si>
  <si>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</si>
  <si>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</si>
  <si>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</si>
  <si>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</si>
  <si>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</si>
  <si>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</si>
  <si>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</si>
  <si>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</si>
  <si>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</si>
  <si>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</si>
  <si>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</si>
  <si>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</si>
  <si>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</si>
  <si>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</si>
  <si>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</si>
  <si>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</si>
  <si>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</si>
  <si>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</si>
  <si>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</si>
  <si>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</si>
  <si>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</si>
  <si>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</si>
  <si>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</si>
  <si>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</si>
  <si>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</si>
  <si>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</si>
  <si>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</si>
  <si>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</si>
  <si>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</si>
  <si>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</si>
  <si>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</si>
  <si>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</si>
  <si>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</si>
  <si>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</si>
  <si>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</si>
  <si>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</si>
  <si>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</si>
  <si>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</si>
  <si>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</si>
  <si>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</si>
  <si>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</si>
  <si>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</si>
  <si>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</si>
  <si>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</si>
  <si>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</si>
  <si>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</si>
  <si>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</si>
  <si>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</si>
  <si>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</si>
  <si>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</si>
  <si>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</si>
  <si>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</si>
  <si>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</si>
  <si>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</si>
  <si>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</si>
  <si>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</si>
  <si>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</si>
  <si>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</si>
  <si>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</si>
  <si>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</si>
  <si>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</si>
  <si>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</si>
  <si>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</si>
  <si>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</si>
  <si>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</si>
  <si>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</si>
  <si>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</si>
  <si>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</si>
  <si>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</si>
  <si>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</si>
  <si>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</si>
  <si>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</si>
  <si>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</si>
  <si>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</si>
  <si>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</si>
  <si>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</si>
  <si>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</si>
  <si>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</si>
  <si>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</si>
  <si>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</si>
  <si>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</si>
  <si>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</si>
  <si>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</si>
  <si>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</si>
  <si>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</si>
  <si>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</si>
  <si>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</si>
  <si>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</si>
  <si>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</si>
  <si>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</si>
  <si>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</si>
  <si>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</si>
  <si>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</si>
  <si>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</si>
  <si>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</si>
  <si>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</si>
  <si>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</si>
  <si>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</si>
  <si>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</si>
  <si>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</si>
  <si>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</si>
  <si>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</si>
  <si>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</si>
  <si>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</si>
  <si>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</si>
  <si>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</si>
  <si>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</si>
  <si>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</si>
  <si>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</si>
  <si>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</si>
  <si>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</si>
  <si>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</si>
  <si>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</si>
  <si>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</si>
  <si>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</si>
  <si>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</si>
  <si>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</si>
  <si>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</si>
  <si>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</si>
  <si>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</si>
  <si>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</si>
  <si>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</si>
  <si>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</si>
  <si>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</si>
  <si>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</si>
  <si>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</si>
  <si>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</si>
  <si>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</si>
  <si>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</si>
  <si>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</si>
  <si>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</si>
  <si>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</si>
  <si>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</si>
  <si>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</si>
  <si>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</si>
  <si>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</si>
  <si>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</si>
  <si>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</si>
  <si>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</si>
  <si>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</si>
  <si>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</si>
  <si>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</si>
  <si>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</si>
  <si>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</si>
  <si>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</si>
  <si>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</si>
  <si>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</si>
  <si>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</si>
  <si>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</si>
  <si>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</si>
  <si>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</si>
  <si>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</si>
  <si>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</si>
  <si>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</si>
  <si>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</si>
  <si>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</si>
  <si>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</si>
  <si>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</si>
  <si>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</si>
  <si>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</si>
  <si>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</si>
  <si>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</si>
  <si>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</si>
  <si>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</si>
  <si>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</si>
  <si>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</si>
  <si>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</si>
  <si>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</si>
  <si>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</si>
  <si>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</si>
  <si>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</si>
  <si>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</si>
  <si>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</si>
  <si>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</si>
  <si>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</si>
  <si>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</si>
  <si>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</si>
  <si>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</si>
  <si>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</si>
  <si>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</si>
  <si>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</si>
  <si>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</si>
  <si>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</si>
  <si>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</si>
  <si>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</si>
  <si>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</si>
  <si>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</si>
  <si>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</si>
  <si>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</si>
  <si>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</si>
  <si>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</si>
  <si>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</si>
  <si>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</si>
  <si>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</si>
  <si>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</si>
  <si>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</si>
  <si>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</si>
  <si>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</si>
  <si>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</si>
  <si>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</si>
  <si>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</si>
  <si>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</si>
  <si>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</si>
  <si>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</si>
  <si>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</si>
  <si>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</si>
  <si>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</si>
  <si>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</si>
  <si>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</si>
  <si>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</si>
  <si>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</si>
  <si>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</si>
  <si>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</si>
  <si>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</si>
  <si>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</si>
  <si>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</si>
  <si>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</si>
  <si>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</si>
  <si>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</si>
  <si>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</si>
  <si>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</si>
  <si>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</si>
  <si>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</si>
  <si>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</si>
  <si>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</si>
  <si>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</si>
  <si>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</si>
  <si>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</si>
  <si>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</si>
  <si>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</si>
  <si>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</si>
  <si>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</si>
  <si>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</si>
  <si>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</si>
  <si>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</si>
  <si>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</si>
  <si>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</si>
  <si>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</si>
  <si>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</si>
  <si>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</si>
  <si>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</si>
  <si>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</si>
  <si>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</si>
  <si>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</si>
  <si>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</si>
  <si>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</si>
  <si>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</si>
  <si>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</si>
  <si>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</si>
  <si>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</si>
  <si>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</si>
  <si>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</si>
  <si>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</si>
  <si>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</si>
  <si>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</si>
  <si>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</si>
  <si>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</si>
  <si>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</si>
  <si>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</si>
  <si>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</si>
  <si>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</si>
  <si>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</si>
  <si>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</si>
  <si>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</si>
  <si>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</si>
  <si>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</si>
  <si>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</si>
  <si>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</si>
  <si>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</si>
  <si>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</si>
  <si>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</si>
  <si>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</si>
  <si>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</si>
  <si>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</si>
  <si>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</si>
  <si>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</si>
  <si>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</si>
  <si>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</si>
  <si>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</si>
  <si>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</si>
  <si>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</si>
  <si>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</si>
  <si>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</si>
  <si>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</si>
  <si>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</si>
  <si>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</si>
  <si>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</si>
  <si>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</si>
  <si>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</si>
  <si>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</si>
  <si>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</si>
  <si>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</si>
  <si>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</si>
  <si>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</si>
  <si>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</si>
  <si>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</si>
  <si>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</si>
  <si>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</si>
  <si>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</si>
  <si>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</si>
  <si>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</si>
  <si>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</si>
  <si>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</si>
  <si>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</si>
  <si>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</si>
  <si>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</si>
  <si>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</si>
  <si>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</si>
  <si>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</si>
  <si>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</si>
  <si>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</si>
  <si>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</si>
  <si>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</si>
  <si>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</si>
  <si>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</si>
  <si>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</si>
  <si>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</si>
  <si>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</si>
  <si>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</si>
  <si>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</si>
  <si>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</si>
  <si>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</si>
  <si>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</si>
  <si>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</si>
  <si>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</si>
  <si>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</si>
  <si>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</si>
  <si>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</si>
  <si>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</si>
  <si>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</si>
  <si>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</si>
  <si>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</si>
  <si>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</si>
  <si>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</si>
  <si>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</si>
  <si>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</si>
  <si>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</si>
  <si>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</si>
  <si>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</si>
  <si>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</si>
  <si>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</si>
  <si>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</si>
  <si>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</si>
  <si>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</si>
  <si>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</si>
  <si>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</si>
  <si>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</si>
  <si>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</si>
  <si>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</si>
  <si>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</si>
  <si>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</si>
  <si>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</si>
  <si>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</si>
  <si>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</si>
  <si>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</si>
  <si>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</si>
  <si>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</si>
  <si>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</si>
  <si>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</si>
  <si>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</si>
  <si>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</si>
  <si>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</si>
  <si>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</si>
  <si>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</si>
  <si>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</si>
  <si>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</si>
  <si>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</si>
  <si>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</si>
  <si>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</si>
  <si>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</si>
  <si>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</si>
  <si>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</si>
  <si>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</si>
  <si>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</si>
  <si>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</si>
  <si>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</si>
  <si>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</si>
  <si>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</si>
  <si>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</si>
  <si>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</si>
  <si>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</si>
  <si>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</si>
  <si>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</si>
  <si>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</si>
  <si>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</si>
  <si>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</si>
  <si>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</si>
  <si>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</si>
  <si>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</si>
  <si>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</si>
  <si>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</si>
  <si>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</si>
  <si>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</si>
  <si>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</si>
  <si>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</si>
  <si>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</si>
  <si>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</si>
  <si>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</si>
  <si>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</si>
  <si>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</si>
  <si>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</si>
  <si>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</si>
  <si>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</si>
  <si>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</si>
  <si>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</si>
  <si>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</si>
  <si>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</si>
  <si>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</si>
  <si>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</si>
  <si>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</si>
  <si>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</si>
  <si>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</si>
  <si>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</si>
  <si>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</si>
  <si>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</si>
  <si>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</si>
  <si>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</si>
  <si>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</si>
  <si>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</si>
  <si>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</si>
  <si>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</si>
  <si>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</si>
  <si>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</si>
  <si>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</si>
  <si>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</si>
  <si>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</si>
  <si>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</si>
  <si>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</si>
  <si>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</si>
  <si>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</si>
  <si>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</si>
  <si>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</si>
  <si>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</si>
  <si>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</si>
  <si>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</si>
  <si>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</si>
  <si>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</si>
  <si>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</si>
  <si>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</si>
  <si>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</si>
  <si>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</si>
  <si>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</si>
  <si>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</si>
  <si>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</si>
  <si>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</si>
  <si>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</si>
  <si>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</si>
  <si>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</si>
  <si>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</si>
  <si>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</si>
  <si>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</si>
  <si>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</si>
  <si>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</si>
  <si>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</si>
  <si>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</si>
  <si>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</si>
  <si>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</si>
  <si>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</si>
  <si>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</si>
  <si>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</si>
  <si>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</si>
  <si>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</si>
  <si>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</si>
  <si>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</si>
  <si>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</si>
  <si>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</si>
  <si>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</si>
  <si>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Column Labels</t>
  </si>
  <si>
    <t>Grand Total</t>
  </si>
  <si>
    <t>Row Labels</t>
  </si>
  <si>
    <t>(All)</t>
  </si>
  <si>
    <t>Count of outcome</t>
  </si>
  <si>
    <t>plays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</si>
  <si>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</si>
  <si>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</si>
  <si>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</si>
  <si>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</si>
  <si>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</si>
  <si>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</si>
  <si>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</si>
  <si>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</si>
  <si>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</si>
  <si>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</si>
  <si>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</si>
  <si>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</si>
  <si>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</si>
  <si>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</si>
  <si>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</si>
  <si>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</si>
  <si>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</si>
  <si>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</si>
  <si>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</si>
  <si>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</si>
  <si>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</si>
  <si>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</si>
  <si>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</si>
  <si>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</si>
  <si>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</si>
  <si>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</si>
  <si>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</si>
  <si>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</si>
  <si>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</si>
  <si>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</si>
  <si>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</si>
  <si>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</si>
  <si>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</si>
  <si>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</si>
  <si>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</si>
  <si>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succssful backers_count</t>
  </si>
  <si>
    <t>failed backers_count</t>
  </si>
  <si>
    <t>Successful Campaigns</t>
  </si>
  <si>
    <t>Failed Campaigns</t>
  </si>
  <si>
    <t>Mean Number of Backers</t>
  </si>
  <si>
    <t>Median Number fo Backers</t>
  </si>
  <si>
    <t>minimum Number of Backers</t>
  </si>
  <si>
    <t>Maximum Number of Backers</t>
  </si>
  <si>
    <t>Std Deviation of Backers</t>
  </si>
  <si>
    <t>Variance of Backers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</si>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</sst>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16" fillId="0" borderId="0" xfId="0" applyFont="1"/>
    <xf numFmtId="1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NumberFormat="1"/>
    <xf numFmtId="14" fontId="16" fillId="0" borderId="0" xfId="0" applyNumberFormat="1" applyFont="1" applyAlignment="1">
      <alignment horizontal="center" wrapText="1"/>
    </xf>
    <xf numFmtId="14" fontId="0" fillId="0" borderId="0" xfId="0" applyNumberFormat="1" applyAlignment="1">
      <alignment wrapText="1"/>
    </xf>
    <xf numFmtId="9" fontId="16" fillId="0" borderId="0" xfId="42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[CrowdfundingBook-Solved.xlsx]Outcome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 Column</a:t>
            </a:r>
            <a:r>
              <a:rPr lang="en-GB" baseline="0"/>
              <a:t> Chart showing Outcome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'Outcome by Category'!$B$5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344-9AEB-9DB99E2329A0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'Outcome by Category'!$C$5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B-EC45-A8D3-CA8821684F6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'Outcome by Category'!$D$5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B-EC45-A8D3-CA8821684F6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'Outcome by Category'!$E$5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B-EC45-A8D3-CA882168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07584"/>
        <c:axId val="431519472"/>
      </c:barChart>
      <c:catAx>
        <c:axId val="4317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9472"/>
        <c:crosses val="autoZero"/>
        <c:auto val="1"/>
        <c:lblAlgn val="ctr"/>
        <c:lblOffset val="100"/>
        <c:noMultiLvlLbl val="0"/>
      </c:catAx>
      <c:valAx>
        <c:axId val="4315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[CrowdfundingBook-Solved.xlsx]Outcome by Sub-category!PivotTable4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by</a:t>
            </a:r>
            <a:r>
              <a:rPr lang="en-GB" baseline="0"/>
              <a:t> Sub-Categories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DF47-9891-C6DF6C700073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6-D14D-B316-3273A713C87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6-D14D-B316-3273A713C87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6-D14D-B316-3273A713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356512"/>
        <c:axId val="414467071"/>
      </c:barChart>
      <c:catAx>
        <c:axId val="3523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7071"/>
        <c:crosses val="autoZero"/>
        <c:auto val="1"/>
        <c:lblAlgn val="ctr"/>
        <c:lblOffset val="100"/>
        <c:noMultiLvlLbl val="0"/>
      </c:catAx>
      <c:valAx>
        <c:axId val="4144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[CrowdfundingBook-Solved.xlsx]Outcome by Time!PivotTable7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B-414C-A848-EBF2B99B43FF}"/>
            </c:ext>
          </c:extLst>
        </c:ser>
        <c:ser>
          <c:idx val="1"/>
          <c:order val="1"/>
          <c:tx>
            <c:strRef>
              <c:f>'Outcome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6-3948-B1AA-9C5BE32095A9}"/>
            </c:ext>
          </c:extLst>
        </c:ser>
        <c:ser>
          <c:idx val="2"/>
          <c:order val="2"/>
          <c:tx>
            <c:strRef>
              <c:f>'Outcome by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6-3948-B1AA-9C5BE320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1167"/>
        <c:axId val="142562895"/>
      </c:lineChart>
      <c:catAx>
        <c:axId val="14256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2895"/>
        <c:crosses val="autoZero"/>
        <c:auto val="1"/>
        <c:lblAlgn val="ctr"/>
        <c:lblOffset val="100"/>
        <c:noMultiLvlLbl val="0"/>
      </c:catAx>
      <c:valAx>
        <c:axId val="1425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</a:t>
            </a:r>
            <a:r>
              <a:rPr lang="en-GB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8-224D-AE6A-B2D85D7F4870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8-224D-AE6A-B2D85D7F4870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8-224D-AE6A-B2D85D7F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48976"/>
        <c:axId val="1219050704"/>
      </c:lineChart>
      <c:catAx>
        <c:axId val="12190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0704"/>
        <c:crosses val="autoZero"/>
        <c:auto val="1"/>
        <c:lblAlgn val="ctr"/>
        <c:lblOffset val="100"/>
        <c:noMultiLvlLbl val="0"/>
      </c:catAx>
      <c:valAx>
        <c:axId val="1219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 of Backers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rPr>
            <a:t>Histogram of Backers in Failed Campaigns</a:t>
          </a:r>
        </a:p>
      </cx:txPr>
    </cx:title>
    <cx:plotArea>
      <cx:plotAreaRegion>
        <cx:series layoutId="clusteredColumn" uniqueId="{2179B510-C30D-C743-8D8D-9B6D6DFD419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title pos="t" align="ctr" overlay="0">
      <cx:tx>
        <cx:txData>
          <cx:v>Box Plot of Backers in a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Backers in a Campaign</a:t>
          </a:r>
        </a:p>
      </cx:txPr>
    </cx:title>
    <cx:plotArea>
      <cx:plotAreaRegion>
        <cx:series layoutId="boxWhisker" uniqueId="{7B548F7C-F730-4147-BC88-345201F80AE3}">
          <cx:tx>
            <cx:txData>
              <cx:f>_xlchart.v1.5</cx:f>
              <cx:v>succssful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E5F557-8680-F542-8591-09CF395EC947}">
          <cx:tx>
            <cx:txData>
              <cx:f>_xlchart.v1.7</cx:f>
              <cx:v>failed 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Backers in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GB" sz="1400">
              <a:effectLst/>
              <a:latin typeface="+mj-lt"/>
            </a:rPr>
            <a:t>Histogram of Backers in Successful Campaigns</a:t>
          </a:r>
        </a:p>
      </cx:txPr>
    </cx:title>
    <cx:plotArea>
      <cx:plotAreaRegion>
        <cx:series layoutId="clusteredColumn" uniqueId="{9176A176-1D93-9C40-8A4F-780F165C3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12700</xdr:rowOff>
    </xdr:from>
    <xdr:to>
      <xdr:col>17</xdr:col>
      <xdr:colOff>406400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C7587-45BB-9CCB-0A23-C18EF212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25400</xdr:rowOff>
    </xdr:from>
    <xdr:to>
      <xdr:col>19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F40F9-0073-FBBA-D8EF-94E9CA22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6350</xdr:rowOff>
    </xdr:from>
    <xdr:to>
      <xdr:col>20</xdr:col>
      <xdr:colOff>304800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FF0B9-4A46-65D7-2187-96E8097B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15</xdr:row>
      <xdr:rowOff>63500</xdr:rowOff>
    </xdr:from>
    <xdr:to>
      <xdr:col>7</xdr:col>
      <xdr:colOff>1041400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6BCEC-7563-3644-2AFA-884025D3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7</xdr:row>
      <xdr:rowOff>69850</xdr:rowOff>
    </xdr:from>
    <xdr:to>
      <xdr:col>15</xdr:col>
      <xdr:colOff>558800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85A7071-DAC6-6A8E-D1FB-8D92E003D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00" y="193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444500</xdr:colOff>
      <xdr:row>7</xdr:row>
      <xdr:rowOff>44450</xdr:rowOff>
    </xdr:from>
    <xdr:to>
      <xdr:col>9</xdr:col>
      <xdr:colOff>660400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FEC1D3B-9DBB-F293-FD45-038535C13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00" y="1911350"/>
              <a:ext cx="516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101600</xdr:colOff>
      <xdr:row>21</xdr:row>
      <xdr:rowOff>25400</xdr:rowOff>
    </xdr:from>
    <xdr:to>
      <xdr:col>15</xdr:col>
      <xdr:colOff>546100</xdr:colOff>
      <xdr:row>34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5D3D845-A5D7-721D-2847-7AEFA6971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4300" y="473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li Veerabahu" refreshedDate="45326.892343171297" createdVersion="8" refreshedVersion="8" minRefreshableVersion="3" recordCount="1000" xr:uid="{AE88DEBE-CCA1-B648-8F88-A1C26B59A8A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6807A-B27C-4943-97D5-AC9828F8E84D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67A12-20CF-4A4E-B153-CC2C24A6876E}" name="PivotTable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E9D96-5673-2A4F-AE87-41B655EAEAFF}" name="PivotTable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64" showAll="0" defaultSubtotal="0">
      <items count="879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7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U3" sqref="U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3.5" style="3" bestFit="1" customWidth="1"/>
    <col min="8" max="8" width="13" bestFit="1" customWidth="1"/>
    <col min="9" max="9" width="15.5" bestFit="1" customWidth="1"/>
    <col min="12" max="12" width="11.1640625" bestFit="1" customWidth="1"/>
    <col min="13" max="13" width="14.1640625" style="14" customWidth="1"/>
    <col min="14" max="14" width="11.1640625" bestFit="1" customWidth="1"/>
    <col min="15" max="15" width="11.1640625" customWidth="1"/>
    <col min="18" max="18" width="13.33203125" bestFit="1" customWidth="1"/>
    <col min="19" max="19" width="16.83203125" bestFit="1" customWidth="1"/>
    <col min="20" max="20" width="28" bestFit="1" customWidth="1"/>
  </cols>
  <sheetData>
    <row r="1" spans="1:20" s="1" customFormat="1" ht="34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3" t="s">
        <v>2038</v>
      </c>
      <c r="N1" s="1" t="s">
        <v>9</v>
      </c>
      <c r="O1" s="1" t="s">
        <v>2039</v>
      </c>
      <c r="P1" s="1" t="s">
        <v>10</v>
      </c>
      <c r="Q1" s="1" t="s">
        <v>11</v>
      </c>
      <c r="R1" s="1" t="s">
        <v>2083</v>
      </c>
      <c r="S1" s="1" t="s">
        <v>2031</v>
      </c>
      <c r="T1" s="1" t="s">
        <v>2028</v>
      </c>
    </row>
    <row r="2" spans="1:20" ht="17" x14ac:dyDescent="0.2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 t="shared" ref="F2:F65" si="0">E2/D2</f>
        <v>0</v>
      </c>
      <c r="G2" t="s">
        <v>14</v>
      </c>
      <c r="H2">
        <v>0</v>
      </c>
      <c r="I2" s="4">
        <f t="shared" ref="I2:I65" si="1">IFERROR(E2/H2,0)</f>
        <v>0</v>
      </c>
      <c r="J2" t="s">
        <v>15</v>
      </c>
      <c r="K2" t="s">
        <v>16</v>
      </c>
      <c r="L2">
        <v>1448690400</v>
      </c>
      <c r="M2" s="14">
        <f t="shared" ref="M2:M65" si="2">(((L2/60)/60)/24)+DATE(1970,1,1)</f>
        <v>42336.25</v>
      </c>
      <c r="N2">
        <v>1450159200</v>
      </c>
      <c r="O2" s="7">
        <f t="shared" ref="O2:O65" si="3">(((N2/60)/60)/24)+DATE(1970,1,1)</f>
        <v>42353.25</v>
      </c>
      <c r="P2" t="b">
        <v>0</v>
      </c>
      <c r="Q2" t="b">
        <v>0</v>
      </c>
      <c r="R2" t="str">
        <f t="shared" ref="R2:R65" si="4">LEFT(T2,SEARCH("/",T2)-1)</f>
        <v>food</v>
      </c>
      <c r="S2" t="str">
        <f t="shared" ref="S2:S65" si="5">RIGHT(T2,LEN(T2)-SEARCH("/",T2))</f>
        <v>food trucks</v>
      </c>
      <c r="T2" t="s">
        <v>17</v>
      </c>
    </row>
    <row r="3" spans="1:20" ht="17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 t="shared" si="0"/>
        <v>10.4</v>
      </c>
      <c r="G3" t="s">
        <v>20</v>
      </c>
      <c r="H3">
        <v>158</v>
      </c>
      <c r="I3" s="4">
        <f t="shared" si="1"/>
        <v>92.151898734177209</v>
      </c>
      <c r="J3" t="s">
        <v>21</v>
      </c>
      <c r="K3" t="s">
        <v>22</v>
      </c>
      <c r="L3">
        <v>1408424400</v>
      </c>
      <c r="M3" s="14">
        <f t="shared" si="2"/>
        <v>41870.208333333336</v>
      </c>
      <c r="N3">
        <v>1408597200</v>
      </c>
      <c r="O3" s="7">
        <f t="shared" si="3"/>
        <v>41872.208333333336</v>
      </c>
      <c r="P3" t="b">
        <v>0</v>
      </c>
      <c r="Q3" t="b">
        <v>1</v>
      </c>
      <c r="R3" t="str">
        <f t="shared" si="4"/>
        <v>music</v>
      </c>
      <c r="S3" t="str">
        <f t="shared" si="5"/>
        <v>rock</v>
      </c>
      <c r="T3" t="s">
        <v>23</v>
      </c>
    </row>
    <row r="4" spans="1:20" ht="34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si="0"/>
        <v>1.3147878228782288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tr">
        <f t="shared" si="4"/>
        <v>technology</v>
      </c>
      <c r="S4" t="str">
        <f t="shared" si="5"/>
        <v>web</v>
      </c>
      <c r="T4" t="s">
        <v>28</v>
      </c>
    </row>
    <row r="5" spans="1:20" ht="34" x14ac:dyDescent="0.2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 t="shared" si="0"/>
        <v>0.58976190476190471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 ht="17" x14ac:dyDescent="0.2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 t="shared" si="0"/>
        <v>0.69276315789473686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 ht="17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0"/>
        <v>1.7361842105263159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 ht="17" x14ac:dyDescent="0.2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 t="shared" si="0"/>
        <v>0.20961538461538462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 ht="17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0"/>
        <v>3.2757777777777779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 ht="17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0"/>
        <v>0.19932788374205268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 ht="17" x14ac:dyDescent="0.2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 t="shared" si="0"/>
        <v>0.51741935483870971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 ht="17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0"/>
        <v>2.6611538461538462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4" x14ac:dyDescent="0.2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 t="shared" si="0"/>
        <v>0.48095238095238096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 ht="17" x14ac:dyDescent="0.2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 t="shared" si="0"/>
        <v>0.89349206349206345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4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0"/>
        <v>2.4511904761904764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 ht="17" x14ac:dyDescent="0.2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 t="shared" si="0"/>
        <v>0.66769503546099296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 ht="17" x14ac:dyDescent="0.2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 t="shared" si="0"/>
        <v>0.47307881773399013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 ht="17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0"/>
        <v>6.4947058823529416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 ht="17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0"/>
        <v>1.5939125295508274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 ht="17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0"/>
        <v>0.66912087912087914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 ht="17" x14ac:dyDescent="0.2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 t="shared" si="0"/>
        <v>0.48529600000000001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 ht="17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0"/>
        <v>1.1224279210925645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 ht="17" x14ac:dyDescent="0.2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 t="shared" si="0"/>
        <v>0.40992553191489361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 ht="17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0"/>
        <v>1.2807106598984772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 ht="17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0"/>
        <v>3.3204444444444445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 ht="17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0"/>
        <v>1.1283225108225108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 ht="17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0"/>
        <v>2.1643636363636363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 ht="17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0"/>
        <v>0.4819906976744186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 ht="17" x14ac:dyDescent="0.2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 t="shared" si="0"/>
        <v>0.79949999999999999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 ht="17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0"/>
        <v>1.0522553516819573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 ht="17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0"/>
        <v>3.2889978213507627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 ht="17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0"/>
        <v>1.606111111111111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 ht="17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0"/>
        <v>3.1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 ht="17" x14ac:dyDescent="0.2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 t="shared" si="0"/>
        <v>0.86807920792079207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 ht="17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0"/>
        <v>3.7782071713147412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4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0"/>
        <v>1.5080645161290323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 ht="17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0"/>
        <v>1.5030119521912351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 ht="17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0"/>
        <v>1.572857142857143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4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0"/>
        <v>1.3998765432098765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 ht="17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0"/>
        <v>3.2532258064516131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 ht="17" x14ac:dyDescent="0.2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 t="shared" si="0"/>
        <v>0.50777777777777777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 ht="17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0"/>
        <v>1.6906818181818182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 ht="17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0"/>
        <v>2.1292857142857144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 ht="17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0"/>
        <v>4.4394444444444447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 ht="17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0"/>
        <v>1.859390243902439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 ht="17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0"/>
        <v>6.5881249999999998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4" x14ac:dyDescent="0.2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 t="shared" si="0"/>
        <v>0.4768421052631579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 ht="17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0"/>
        <v>1.1478378378378378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 ht="17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0"/>
        <v>4.7526666666666664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 ht="17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0"/>
        <v>3.86972972972973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 ht="17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0"/>
        <v>1.89625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ht="34" x14ac:dyDescent="0.2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 t="shared" si="0"/>
        <v>0.02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 ht="17" x14ac:dyDescent="0.2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 t="shared" si="0"/>
        <v>0.91867805186590767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 ht="17" x14ac:dyDescent="0.2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 t="shared" si="0"/>
        <v>0.34152777777777776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 ht="17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0"/>
        <v>1.4040909090909091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4" x14ac:dyDescent="0.2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 t="shared" si="0"/>
        <v>0.89866666666666661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 ht="34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0"/>
        <v>1.7796969696969698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4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0"/>
        <v>1.436625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 ht="17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0"/>
        <v>2.1527586206896552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 ht="17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0"/>
        <v>2.2711111111111113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 ht="17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0"/>
        <v>2.7507142857142859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 ht="17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0"/>
        <v>1.4437048832271762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4" x14ac:dyDescent="0.2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 t="shared" si="0"/>
        <v>0.92745983935742971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 ht="34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0"/>
        <v>7.226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 ht="17" x14ac:dyDescent="0.2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 t="shared" si="0"/>
        <v>0.11851063829787234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 ht="17" x14ac:dyDescent="0.2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 t="shared" ref="F66:F129" si="6">E66/D66</f>
        <v>0.97642857142857142</v>
      </c>
      <c r="G66" t="s">
        <v>14</v>
      </c>
      <c r="H66">
        <v>38</v>
      </c>
      <c r="I66" s="4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 s="14">
        <f t="shared" ref="M66:M129" si="8">(((L66/60)/60)/24)+DATE(1970,1,1)</f>
        <v>43283.208333333328</v>
      </c>
      <c r="N66">
        <v>1531803600</v>
      </c>
      <c r="O66" s="7">
        <f t="shared" ref="O66:O129" si="9">(((N66/60)/60)/24)+DATE(1970,1,1)</f>
        <v>43298.208333333328</v>
      </c>
      <c r="P66" t="b">
        <v>0</v>
      </c>
      <c r="Q66" t="b">
        <v>1</v>
      </c>
      <c r="R66" t="str">
        <f t="shared" ref="R66:R129" si="10">LEFT(T66,SEARCH("/",T66)-1)</f>
        <v>technology</v>
      </c>
      <c r="S66" t="str">
        <f t="shared" ref="S66:S129" si="11">RIGHT(T66,LEN(T66)-SEARCH("/",T66))</f>
        <v>web</v>
      </c>
      <c r="T66" t="s">
        <v>28</v>
      </c>
    </row>
    <row r="67" spans="1:20" ht="17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si="6"/>
        <v>2.3614754098360655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>
        <v>1296108000</v>
      </c>
      <c r="M67" s="14">
        <f t="shared" si="8"/>
        <v>40570.25</v>
      </c>
      <c r="N67">
        <v>1296712800</v>
      </c>
      <c r="O67" s="7">
        <f t="shared" si="9"/>
        <v>40577.25</v>
      </c>
      <c r="P67" t="b">
        <v>0</v>
      </c>
      <c r="Q67" t="b">
        <v>0</v>
      </c>
      <c r="R67" t="str">
        <f t="shared" si="10"/>
        <v>theater</v>
      </c>
      <c r="S67" t="str">
        <f t="shared" si="11"/>
        <v>plays</v>
      </c>
      <c r="T67" t="s">
        <v>33</v>
      </c>
    </row>
    <row r="68" spans="1:20" ht="17" x14ac:dyDescent="0.2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 t="shared" si="6"/>
        <v>0.45068965517241377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14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tr">
        <f t="shared" si="10"/>
        <v>theater</v>
      </c>
      <c r="S68" t="str">
        <f t="shared" si="11"/>
        <v>plays</v>
      </c>
      <c r="T68" t="s">
        <v>33</v>
      </c>
    </row>
    <row r="69" spans="1:20" ht="34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6"/>
        <v>1.6238567493112948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14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 ht="17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6"/>
        <v>2.5452631578947367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14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 ht="17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6"/>
        <v>0.24063291139240506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14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ht="17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6"/>
        <v>1.2374140625000001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14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4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6"/>
        <v>1.0806666666666667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14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ht="17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6"/>
        <v>6.7033333333333331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14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ht="17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6"/>
        <v>6.609285714285714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14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ht="17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6"/>
        <v>1.2246153846153847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14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ht="17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6"/>
        <v>1.5057731958762886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14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 ht="17" x14ac:dyDescent="0.2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 t="shared" si="6"/>
        <v>0.78106590724165992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14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ht="17" x14ac:dyDescent="0.2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 t="shared" si="6"/>
        <v>0.46947368421052632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14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ht="34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6"/>
        <v>3.008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14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ht="17" x14ac:dyDescent="0.2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 t="shared" si="6"/>
        <v>0.6959861591695502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14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ht="17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6"/>
        <v>6.374545454545455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14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ht="17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6"/>
        <v>2.253392857142857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14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ht="17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6"/>
        <v>14.973000000000001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14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ht="17" x14ac:dyDescent="0.2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 t="shared" si="6"/>
        <v>0.37590225563909774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14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 ht="17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6"/>
        <v>1.3236942675159236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14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ht="17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6"/>
        <v>1.3122448979591836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14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ht="17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6"/>
        <v>1.6763513513513513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14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4" x14ac:dyDescent="0.2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 t="shared" si="6"/>
        <v>0.6198488664987406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14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ht="17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6"/>
        <v>2.6074999999999999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14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ht="17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6"/>
        <v>2.5258823529411765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14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ht="17" x14ac:dyDescent="0.2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 t="shared" si="6"/>
        <v>0.7861538461538462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14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ht="17" x14ac:dyDescent="0.2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 t="shared" si="6"/>
        <v>0.48404406999351912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14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4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6"/>
        <v>2.5887500000000001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14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ht="17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6"/>
        <v>0.60548713235294116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14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ht="17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6"/>
        <v>3.036896551724138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14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4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6"/>
        <v>1.1299999999999999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14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ht="17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6"/>
        <v>2.1737876614060259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14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ht="17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6"/>
        <v>9.2669230769230762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14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ht="17" x14ac:dyDescent="0.2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 t="shared" si="6"/>
        <v>0.33692229038854804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14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ht="34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6"/>
        <v>1.9672368421052631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14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ht="17" x14ac:dyDescent="0.2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 t="shared" si="6"/>
        <v>0.01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14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ht="17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6"/>
        <v>10.214444444444444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14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 ht="17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6"/>
        <v>2.8167567567567566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14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ht="17" x14ac:dyDescent="0.2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 t="shared" si="6"/>
        <v>0.24610000000000001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14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 ht="17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6"/>
        <v>1.4314010067114094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14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ht="17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6"/>
        <v>1.4454411764705883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14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ht="17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6"/>
        <v>3.5912820512820511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14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4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6"/>
        <v>1.8648571428571428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14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4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6"/>
        <v>5.9526666666666666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14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ht="17" x14ac:dyDescent="0.2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 t="shared" si="6"/>
        <v>0.5921153846153846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14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4" x14ac:dyDescent="0.2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 t="shared" si="6"/>
        <v>0.14962780898876404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14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ht="17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6"/>
        <v>1.1995602605863191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14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 ht="17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6"/>
        <v>2.6882978723404256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14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ht="17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6"/>
        <v>3.7687878787878786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14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ht="17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6"/>
        <v>7.2715789473684209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14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ht="17" x14ac:dyDescent="0.2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 t="shared" si="6"/>
        <v>0.87211757648470301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14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4" x14ac:dyDescent="0.2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 t="shared" si="6"/>
        <v>0.88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14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ht="17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6"/>
        <v>1.7393877551020409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14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ht="17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6"/>
        <v>1.1761111111111111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14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4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6"/>
        <v>2.1496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14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ht="17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6"/>
        <v>1.4949667110519307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14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ht="17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6"/>
        <v>2.1933995584988963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14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ht="17" x14ac:dyDescent="0.2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 t="shared" si="6"/>
        <v>0.64367690058479532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14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ht="17" x14ac:dyDescent="0.2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 t="shared" si="6"/>
        <v>0.18622397298818233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14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ht="17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6"/>
        <v>3.6776923076923076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14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 ht="17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6"/>
        <v>1.5990566037735849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14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ht="17" x14ac:dyDescent="0.2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 t="shared" si="6"/>
        <v>0.38633185349611543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14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ht="17" x14ac:dyDescent="0.2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 t="shared" si="6"/>
        <v>0.51421511627906979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14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ht="17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ref="F130:F193" si="12">E130/D130</f>
        <v>0.60334277620396604</v>
      </c>
      <c r="G130" t="s">
        <v>74</v>
      </c>
      <c r="H130">
        <v>532</v>
      </c>
      <c r="I130" s="4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 s="14">
        <f t="shared" ref="M130:M193" si="14">(((L130/60)/60)/24)+DATE(1970,1,1)</f>
        <v>40417.208333333336</v>
      </c>
      <c r="N130">
        <v>1284008400</v>
      </c>
      <c r="O130" s="7">
        <f t="shared" ref="O130:O193" si="15">(((N130/60)/60)/24)+DATE(1970,1,1)</f>
        <v>40430.208333333336</v>
      </c>
      <c r="P130" t="b">
        <v>0</v>
      </c>
      <c r="Q130" t="b">
        <v>0</v>
      </c>
      <c r="R130" t="str">
        <f t="shared" ref="R130:R193" si="16">LEFT(T130,SEARCH("/",T130)-1)</f>
        <v>music</v>
      </c>
      <c r="S130" t="str">
        <f t="shared" ref="S130:S193" si="17">RIGHT(T130,LEN(T130)-SEARCH("/",T130))</f>
        <v>rock</v>
      </c>
      <c r="T130" t="s">
        <v>23</v>
      </c>
    </row>
    <row r="131" spans="1:20" ht="17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si="12"/>
        <v>3.2026936026936029E-2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 s="14">
        <f t="shared" si="14"/>
        <v>42038.25</v>
      </c>
      <c r="N131">
        <v>1425103200</v>
      </c>
      <c r="O131" s="7">
        <f t="shared" si="15"/>
        <v>42063.25</v>
      </c>
      <c r="P131" t="b">
        <v>0</v>
      </c>
      <c r="Q131" t="b">
        <v>0</v>
      </c>
      <c r="R131" t="str">
        <f t="shared" si="16"/>
        <v>food</v>
      </c>
      <c r="S131" t="str">
        <f t="shared" si="17"/>
        <v>food trucks</v>
      </c>
      <c r="T131" t="s">
        <v>17</v>
      </c>
    </row>
    <row r="132" spans="1:20" ht="17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si="12"/>
        <v>1.5546875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14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tr">
        <f t="shared" si="16"/>
        <v>film &amp; video</v>
      </c>
      <c r="S132" t="str">
        <f t="shared" si="17"/>
        <v>drama</v>
      </c>
      <c r="T132" t="s">
        <v>53</v>
      </c>
    </row>
    <row r="133" spans="1:20" ht="34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12"/>
        <v>1.0085974499089254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14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 ht="17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12"/>
        <v>1.1618181818181819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14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 ht="17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12"/>
        <v>3.1077777777777778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14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ht="17" x14ac:dyDescent="0.2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 t="shared" si="12"/>
        <v>0.89736683417085428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14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ht="17" x14ac:dyDescent="0.2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 t="shared" si="12"/>
        <v>0.71272727272727276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14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ht="17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12"/>
        <v>3.2862318840579711E-2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14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ht="17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12"/>
        <v>2.617777777777778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14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4" x14ac:dyDescent="0.2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 t="shared" si="12"/>
        <v>0.96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14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ht="17" x14ac:dyDescent="0.2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 t="shared" si="12"/>
        <v>0.20896851248642778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14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4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12"/>
        <v>2.2316363636363636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14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ht="17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12"/>
        <v>1.0159097978227061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14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ht="34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12"/>
        <v>2.3003999999999998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14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ht="17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12"/>
        <v>1.355925925925926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14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ht="17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12"/>
        <v>1.2909999999999999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14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ht="17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12"/>
        <v>2.3651200000000001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14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4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12"/>
        <v>0.17249999999999999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14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ht="34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12"/>
        <v>1.1249397590361445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14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ht="17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12"/>
        <v>1.2102150537634409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14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ht="17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12"/>
        <v>2.1987096774193549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14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ht="17" x14ac:dyDescent="0.2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 t="shared" si="12"/>
        <v>0.01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14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ht="17" x14ac:dyDescent="0.2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 t="shared" si="12"/>
        <v>0.64166909620991253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14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 ht="17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12"/>
        <v>4.2306746987951804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14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ht="17" x14ac:dyDescent="0.2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 t="shared" si="12"/>
        <v>0.92984160506863778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14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ht="17" x14ac:dyDescent="0.2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 t="shared" si="12"/>
        <v>0.58756567425569173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14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ht="17" x14ac:dyDescent="0.2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 t="shared" si="12"/>
        <v>0.65022222222222226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14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ht="17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12"/>
        <v>0.73939560439560437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14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ht="17" x14ac:dyDescent="0.2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 t="shared" si="12"/>
        <v>0.52666666666666662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14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 ht="17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12"/>
        <v>2.2095238095238097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14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ht="17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12"/>
        <v>1.0001150627615063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14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ht="17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12"/>
        <v>1.6231249999999999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14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4" x14ac:dyDescent="0.2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 t="shared" si="12"/>
        <v>0.78181818181818186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14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4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12"/>
        <v>1.4973770491803278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14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ht="17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12"/>
        <v>2.5325714285714285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14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 ht="17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12"/>
        <v>1.0016943521594683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14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ht="17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12"/>
        <v>1.2199004424778761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14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ht="17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12"/>
        <v>1.3713265306122449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14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 ht="17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12"/>
        <v>4.155384615384615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14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ht="17" x14ac:dyDescent="0.2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 t="shared" si="12"/>
        <v>0.3130913348946136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14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ht="17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12"/>
        <v>4.240815450643777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14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ht="17" x14ac:dyDescent="0.2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 t="shared" si="12"/>
        <v>2.9388623072833599E-2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14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4" x14ac:dyDescent="0.2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 t="shared" si="12"/>
        <v>0.1063265306122449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14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ht="17" x14ac:dyDescent="0.2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 t="shared" si="12"/>
        <v>0.82874999999999999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14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ht="34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12"/>
        <v>1.6301447776628748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14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ht="17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12"/>
        <v>8.9466666666666672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14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ht="17" x14ac:dyDescent="0.2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 t="shared" si="12"/>
        <v>0.26191501103752757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14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4" x14ac:dyDescent="0.2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 t="shared" si="12"/>
        <v>0.74834782608695649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14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ht="17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12"/>
        <v>4.1647680412371137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14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ht="17" x14ac:dyDescent="0.2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 t="shared" si="12"/>
        <v>0.96208333333333329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14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4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12"/>
        <v>3.5771910112359548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14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ht="17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12"/>
        <v>3.0845714285714285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14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ht="17" x14ac:dyDescent="0.2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 t="shared" si="12"/>
        <v>0.61802325581395345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14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4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12"/>
        <v>7.2232472324723247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14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4" x14ac:dyDescent="0.2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 t="shared" si="12"/>
        <v>0.69117647058823528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14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ht="17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12"/>
        <v>2.9305555555555554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14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ht="17" x14ac:dyDescent="0.2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 t="shared" si="12"/>
        <v>0.71799999999999997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14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ht="17" x14ac:dyDescent="0.2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 t="shared" si="12"/>
        <v>0.31934684684684683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14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ht="17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12"/>
        <v>2.2987375415282392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14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ht="17" x14ac:dyDescent="0.2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 t="shared" si="12"/>
        <v>0.3201219512195122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14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ht="17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12"/>
        <v>0.23525352848928385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14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ht="17" x14ac:dyDescent="0.2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 t="shared" si="12"/>
        <v>0.68594594594594593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14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ht="17" x14ac:dyDescent="0.2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 t="shared" si="12"/>
        <v>0.37952380952380954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14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ht="17" x14ac:dyDescent="0.2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 t="shared" ref="F194:F257" si="18">E194/D194</f>
        <v>0.19992957746478873</v>
      </c>
      <c r="G194" t="s">
        <v>14</v>
      </c>
      <c r="H194">
        <v>243</v>
      </c>
      <c r="I194" s="4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 s="14">
        <f t="shared" ref="M194:M257" si="20">(((L194/60)/60)/24)+DATE(1970,1,1)</f>
        <v>41817.208333333336</v>
      </c>
      <c r="N194">
        <v>1404190800</v>
      </c>
      <c r="O194" s="7">
        <f t="shared" ref="O194:O257" si="21">(((N194/60)/60)/24)+DATE(1970,1,1)</f>
        <v>41821.208333333336</v>
      </c>
      <c r="P194" t="b">
        <v>0</v>
      </c>
      <c r="Q194" t="b">
        <v>0</v>
      </c>
      <c r="R194" t="str">
        <f t="shared" ref="R194:R257" si="22">LEFT(T194,SEARCH("/",T194)-1)</f>
        <v>music</v>
      </c>
      <c r="S194" t="str">
        <f t="shared" ref="S194:S257" si="23">RIGHT(T194,LEN(T194)-SEARCH("/",T194))</f>
        <v>rock</v>
      </c>
      <c r="T194" t="s">
        <v>23</v>
      </c>
    </row>
    <row r="195" spans="1:20" ht="17" x14ac:dyDescent="0.2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 t="shared" si="18"/>
        <v>0.45636363636363636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>
        <v>1523163600</v>
      </c>
      <c r="M195" s="14">
        <f t="shared" si="20"/>
        <v>43198.208333333328</v>
      </c>
      <c r="N195">
        <v>1523509200</v>
      </c>
      <c r="O195" s="7">
        <f t="shared" si="21"/>
        <v>43202.208333333328</v>
      </c>
      <c r="P195" t="b">
        <v>1</v>
      </c>
      <c r="Q195" t="b">
        <v>0</v>
      </c>
      <c r="R195" t="str">
        <f t="shared" si="22"/>
        <v>music</v>
      </c>
      <c r="S195" t="str">
        <f t="shared" si="23"/>
        <v>indie rock</v>
      </c>
      <c r="T195" t="s">
        <v>60</v>
      </c>
    </row>
    <row r="196" spans="1:20" ht="17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si="18"/>
        <v>1.227605633802817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14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tr">
        <f t="shared" si="22"/>
        <v>music</v>
      </c>
      <c r="S196" t="str">
        <f t="shared" si="23"/>
        <v>metal</v>
      </c>
      <c r="T196" t="s">
        <v>148</v>
      </c>
    </row>
    <row r="197" spans="1:20" ht="17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8"/>
        <v>3.61753164556962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14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 ht="17" x14ac:dyDescent="0.2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 t="shared" si="18"/>
        <v>0.63146341463414635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14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 ht="17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8"/>
        <v>2.9820475319926874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14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ht="17" x14ac:dyDescent="0.2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 t="shared" si="18"/>
        <v>9.5585443037974685E-2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14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 ht="17" x14ac:dyDescent="0.2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 t="shared" si="18"/>
        <v>0.5377777777777778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14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ht="17" x14ac:dyDescent="0.2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 t="shared" si="18"/>
        <v>0.02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14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ht="34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8"/>
        <v>6.8119047619047617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14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ht="17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8"/>
        <v>0.78831325301204824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14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4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8"/>
        <v>1.3440792216817234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14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ht="17" x14ac:dyDescent="0.2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 t="shared" si="18"/>
        <v>3.372E-2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14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ht="17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8"/>
        <v>4.3184615384615386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14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ht="17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8"/>
        <v>0.38844444444444443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14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4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8"/>
        <v>4.2569999999999997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14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ht="17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8"/>
        <v>1.0112239715591671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14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ht="17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8"/>
        <v>0.21188688946015424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14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ht="17" x14ac:dyDescent="0.2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 t="shared" si="18"/>
        <v>0.67425531914893622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14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4" x14ac:dyDescent="0.2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 t="shared" si="18"/>
        <v>0.9492337164750958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14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ht="34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8"/>
        <v>1.5185185185185186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14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4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8"/>
        <v>1.9516382252559727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14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ht="17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8"/>
        <v>10.231428571428571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14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ht="17" x14ac:dyDescent="0.2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 t="shared" si="18"/>
        <v>3.8418367346938778E-2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14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ht="17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8"/>
        <v>1.5507066557107643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14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ht="17" x14ac:dyDescent="0.2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 t="shared" si="18"/>
        <v>0.44753477588871715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14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 ht="17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8"/>
        <v>2.1594736842105262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14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ht="17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8"/>
        <v>3.3212709832134291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14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ht="17" x14ac:dyDescent="0.2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 t="shared" si="18"/>
        <v>8.4430379746835441E-2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14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4" x14ac:dyDescent="0.2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 t="shared" si="18"/>
        <v>0.9862551440329218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14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ht="17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8"/>
        <v>1.3797916666666667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14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 ht="17" x14ac:dyDescent="0.2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 t="shared" si="18"/>
        <v>0.93810996563573879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14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ht="17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8"/>
        <v>4.0363930885529156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14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 ht="17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8"/>
        <v>2.6017404129793511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14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ht="17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8"/>
        <v>3.6663333333333332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14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 ht="17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8"/>
        <v>1.687208538587849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14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ht="17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8"/>
        <v>1.1990717911530093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14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ht="17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8"/>
        <v>1.936892523364486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14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ht="17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8"/>
        <v>4.2016666666666671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14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ht="17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8"/>
        <v>0.76708333333333334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14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ht="17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8"/>
        <v>1.7126470588235294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14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ht="17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8"/>
        <v>1.5789473684210527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14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ht="17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8"/>
        <v>1.0908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14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4" x14ac:dyDescent="0.2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 t="shared" si="18"/>
        <v>0.41732558139534881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14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ht="17" x14ac:dyDescent="0.2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 t="shared" si="18"/>
        <v>0.10944303797468355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14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4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8"/>
        <v>1.593763440860215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14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ht="17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8"/>
        <v>4.2241666666666671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14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ht="34" x14ac:dyDescent="0.2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 t="shared" si="18"/>
        <v>0.97718749999999999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14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ht="17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8"/>
        <v>4.1878911564625847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14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ht="17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8"/>
        <v>1.0191632047477746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14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ht="17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8"/>
        <v>1.2772619047619047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14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4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8"/>
        <v>4.4521739130434783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14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4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8"/>
        <v>5.6971428571428575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14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ht="17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8"/>
        <v>5.0934482758620687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14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ht="17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8"/>
        <v>3.2553333333333332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14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ht="17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8"/>
        <v>9.3261616161616168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14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ht="17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8"/>
        <v>2.1133870967741935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14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ht="17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8"/>
        <v>2.7332520325203253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14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ht="17" x14ac:dyDescent="0.2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 t="shared" si="18"/>
        <v>0.03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14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ht="17" x14ac:dyDescent="0.2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 t="shared" si="18"/>
        <v>0.54084507042253516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14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4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8"/>
        <v>6.2629999999999999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14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ht="17" x14ac:dyDescent="0.2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 t="shared" si="18"/>
        <v>0.8902139917695473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14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4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8"/>
        <v>1.8489130434782608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14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4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8"/>
        <v>1.2016770186335404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14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ht="17" x14ac:dyDescent="0.2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 t="shared" ref="F258:F321" si="24">E258/D258</f>
        <v>0.23390243902439026</v>
      </c>
      <c r="G258" t="s">
        <v>14</v>
      </c>
      <c r="H258">
        <v>15</v>
      </c>
      <c r="I258" s="4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 s="14">
        <f t="shared" ref="M258:M321" si="26">(((L258/60)/60)/24)+DATE(1970,1,1)</f>
        <v>42393.25</v>
      </c>
      <c r="N258">
        <v>1456812000</v>
      </c>
      <c r="O258" s="7">
        <f t="shared" ref="O258:O321" si="27">(((N258/60)/60)/24)+DATE(1970,1,1)</f>
        <v>42430.25</v>
      </c>
      <c r="P258" t="b">
        <v>0</v>
      </c>
      <c r="Q258" t="b">
        <v>0</v>
      </c>
      <c r="R258" t="str">
        <f t="shared" ref="R258:R321" si="28">LEFT(T258,SEARCH("/",T258)-1)</f>
        <v>music</v>
      </c>
      <c r="S258" t="str">
        <f t="shared" ref="S258:S321" si="29">RIGHT(T258,LEN(T258)-SEARCH("/",T258))</f>
        <v>rock</v>
      </c>
      <c r="T258" t="s">
        <v>23</v>
      </c>
    </row>
    <row r="259" spans="1:20" ht="17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si="24"/>
        <v>1.46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>
        <v>1362463200</v>
      </c>
      <c r="M259" s="14">
        <f t="shared" si="26"/>
        <v>41338.25</v>
      </c>
      <c r="N259">
        <v>1363669200</v>
      </c>
      <c r="O259" s="7">
        <f t="shared" si="27"/>
        <v>41352.208333333336</v>
      </c>
      <c r="P259" t="b">
        <v>0</v>
      </c>
      <c r="Q259" t="b">
        <v>0</v>
      </c>
      <c r="R259" t="str">
        <f t="shared" si="28"/>
        <v>theater</v>
      </c>
      <c r="S259" t="str">
        <f t="shared" si="29"/>
        <v>plays</v>
      </c>
      <c r="T259" t="s">
        <v>33</v>
      </c>
    </row>
    <row r="260" spans="1:20" ht="17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si="24"/>
        <v>2.6848000000000001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14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tr">
        <f t="shared" si="28"/>
        <v>theater</v>
      </c>
      <c r="S260" t="str">
        <f t="shared" si="29"/>
        <v>plays</v>
      </c>
      <c r="T260" t="s">
        <v>33</v>
      </c>
    </row>
    <row r="261" spans="1:20" ht="34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24"/>
        <v>5.9749999999999996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14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 ht="17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24"/>
        <v>1.5769841269841269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14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ht="34" x14ac:dyDescent="0.2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 t="shared" si="24"/>
        <v>0.31201660735468567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14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ht="17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24"/>
        <v>3.1341176470588237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14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ht="17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24"/>
        <v>3.7089655172413791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14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 ht="17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24"/>
        <v>3.6266447368421053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14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ht="17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24"/>
        <v>1.2308163265306122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14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ht="17" x14ac:dyDescent="0.2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 t="shared" si="24"/>
        <v>0.76766756032171579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14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ht="17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24"/>
        <v>2.3362012987012988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14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ht="17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24"/>
        <v>1.8053333333333332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14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ht="17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24"/>
        <v>2.5262857142857142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14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ht="17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24"/>
        <v>0.27176538240368026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14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4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24"/>
        <v>1.2706571242680547E-2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14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 ht="17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24"/>
        <v>3.0400978473581213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14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ht="17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24"/>
        <v>1.3723076923076922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14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4" x14ac:dyDescent="0.2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 t="shared" si="24"/>
        <v>0.32208333333333333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14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4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24"/>
        <v>2.4151282051282053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14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ht="17" x14ac:dyDescent="0.2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 t="shared" si="24"/>
        <v>0.96799999999999997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14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4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24"/>
        <v>10.664285714285715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14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ht="17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24"/>
        <v>3.2588888888888889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14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ht="17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24"/>
        <v>1.7070000000000001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14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4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24"/>
        <v>5.8144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14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ht="17" x14ac:dyDescent="0.2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 t="shared" si="24"/>
        <v>0.91520972644376897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14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ht="17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24"/>
        <v>1.0804761904761904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14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4" x14ac:dyDescent="0.2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 t="shared" si="24"/>
        <v>0.18728395061728395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14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ht="17" x14ac:dyDescent="0.2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 t="shared" si="24"/>
        <v>0.83193877551020412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14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ht="17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24"/>
        <v>7.0633333333333335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14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ht="17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24"/>
        <v>0.17446030330062445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14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ht="17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24"/>
        <v>2.0973015873015872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14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 ht="17" x14ac:dyDescent="0.2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 t="shared" si="24"/>
        <v>0.97785714285714287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14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ht="17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24"/>
        <v>16.842500000000001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14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ht="17" x14ac:dyDescent="0.2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 t="shared" si="24"/>
        <v>0.54402135231316728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14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ht="17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24"/>
        <v>4.5661111111111108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14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ht="17" x14ac:dyDescent="0.2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 t="shared" si="24"/>
        <v>9.8219178082191785E-2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14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ht="17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24"/>
        <v>0.16384615384615384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14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ht="17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24"/>
        <v>13.396666666666667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14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4" x14ac:dyDescent="0.2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 t="shared" si="24"/>
        <v>0.35650077760497667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14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4" x14ac:dyDescent="0.2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 t="shared" si="24"/>
        <v>0.54950819672131146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14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ht="17" x14ac:dyDescent="0.2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 t="shared" si="24"/>
        <v>0.94236111111111109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14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ht="17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24"/>
        <v>1.4391428571428571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14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4" x14ac:dyDescent="0.2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 t="shared" si="24"/>
        <v>0.51421052631578945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14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ht="17" x14ac:dyDescent="0.2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 t="shared" si="24"/>
        <v>0.05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14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ht="34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24"/>
        <v>13.446666666666667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14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ht="17" x14ac:dyDescent="0.2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 t="shared" si="24"/>
        <v>0.31844940867279897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14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ht="17" x14ac:dyDescent="0.2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 t="shared" si="24"/>
        <v>0.82617647058823529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14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ht="17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24"/>
        <v>5.4614285714285717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14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ht="17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24"/>
        <v>2.8621428571428571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14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4" x14ac:dyDescent="0.2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 t="shared" si="24"/>
        <v>7.9076923076923072E-2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14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ht="17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24"/>
        <v>1.3213677811550153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14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ht="17" x14ac:dyDescent="0.2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 t="shared" si="24"/>
        <v>0.74077834179357027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14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ht="17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24"/>
        <v>0.75292682926829269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14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ht="17" x14ac:dyDescent="0.2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 t="shared" si="24"/>
        <v>0.20333333333333334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14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ht="17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24"/>
        <v>2.0336507936507937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14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ht="17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24"/>
        <v>3.1022842639593908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14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ht="17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24"/>
        <v>3.9531818181818181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14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ht="17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24"/>
        <v>2.9471428571428571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14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4" x14ac:dyDescent="0.2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 t="shared" si="24"/>
        <v>0.33894736842105261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14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ht="17" x14ac:dyDescent="0.2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 t="shared" si="24"/>
        <v>0.66677083333333331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14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ht="17" x14ac:dyDescent="0.2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 t="shared" si="24"/>
        <v>0.19227272727272726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14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4" x14ac:dyDescent="0.2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 t="shared" si="24"/>
        <v>0.15842105263157893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14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ht="17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24"/>
        <v>0.38702380952380955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14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ht="17" x14ac:dyDescent="0.2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 t="shared" ref="F322:F385" si="30">E322/D322</f>
        <v>9.5876777251184833E-2</v>
      </c>
      <c r="G322" t="s">
        <v>14</v>
      </c>
      <c r="H322">
        <v>80</v>
      </c>
      <c r="I322" s="4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 s="14">
        <f t="shared" ref="M322:M385" si="32">(((L322/60)/60)/24)+DATE(1970,1,1)</f>
        <v>40673.208333333336</v>
      </c>
      <c r="N322">
        <v>1305781200</v>
      </c>
      <c r="O322" s="7">
        <f t="shared" ref="O322:O385" si="33">(((N322/60)/60)/24)+DATE(1970,1,1)</f>
        <v>40682.208333333336</v>
      </c>
      <c r="P322" t="b">
        <v>0</v>
      </c>
      <c r="Q322" t="b">
        <v>0</v>
      </c>
      <c r="R322" t="str">
        <f t="shared" ref="R322:R385" si="34">LEFT(T322,SEARCH("/",T322)-1)</f>
        <v>publishing</v>
      </c>
      <c r="S322" t="str">
        <f t="shared" ref="S322:S385" si="35">RIGHT(T322,LEN(T322)-SEARCH("/",T322))</f>
        <v>fiction</v>
      </c>
      <c r="T322" t="s">
        <v>119</v>
      </c>
    </row>
    <row r="323" spans="1:20" ht="34" x14ac:dyDescent="0.2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 t="shared" si="30"/>
        <v>0.94144366197183094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>
        <v>1301634000</v>
      </c>
      <c r="M323" s="14">
        <f t="shared" si="32"/>
        <v>40634.208333333336</v>
      </c>
      <c r="N323">
        <v>1302325200</v>
      </c>
      <c r="O323" s="7">
        <f t="shared" si="33"/>
        <v>40642.208333333336</v>
      </c>
      <c r="P323" t="b">
        <v>0</v>
      </c>
      <c r="Q323" t="b">
        <v>0</v>
      </c>
      <c r="R323" t="str">
        <f t="shared" si="34"/>
        <v>film &amp; video</v>
      </c>
      <c r="S323" t="str">
        <f t="shared" si="35"/>
        <v>shorts</v>
      </c>
      <c r="T323" t="s">
        <v>100</v>
      </c>
    </row>
    <row r="324" spans="1:20" ht="34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si="30"/>
        <v>1.6656234096692113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14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tr">
        <f t="shared" si="34"/>
        <v>theater</v>
      </c>
      <c r="S324" t="str">
        <f t="shared" si="35"/>
        <v>plays</v>
      </c>
      <c r="T324" t="s">
        <v>33</v>
      </c>
    </row>
    <row r="325" spans="1:20" ht="17" x14ac:dyDescent="0.2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 t="shared" si="30"/>
        <v>0.24134831460674158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14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 ht="17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30"/>
        <v>1.6405633802816901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14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4" x14ac:dyDescent="0.2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 t="shared" si="30"/>
        <v>0.90723076923076929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14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4" x14ac:dyDescent="0.2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 t="shared" si="30"/>
        <v>0.46194444444444444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14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ht="17" x14ac:dyDescent="0.2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 t="shared" si="30"/>
        <v>0.38538461538461538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14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4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30"/>
        <v>1.3356231003039514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14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ht="17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30"/>
        <v>0.22896588486140726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14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4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30"/>
        <v>1.8495548961424333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14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ht="17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30"/>
        <v>4.4372727272727275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14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4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30"/>
        <v>1.999806763285024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14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ht="17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30"/>
        <v>1.2395833333333333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14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ht="17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30"/>
        <v>1.8661329305135952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14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ht="17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30"/>
        <v>1.1428538550057536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14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ht="17" x14ac:dyDescent="0.2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 t="shared" si="30"/>
        <v>0.97032531824611035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14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ht="17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30"/>
        <v>1.2281904761904763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14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ht="17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30"/>
        <v>1.7914326647564469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14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ht="17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30"/>
        <v>0.79951577402787966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14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ht="17" x14ac:dyDescent="0.2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 t="shared" si="30"/>
        <v>0.94242587601078165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14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 ht="34" x14ac:dyDescent="0.2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 t="shared" si="30"/>
        <v>0.84669291338582675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14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ht="17" x14ac:dyDescent="0.2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 t="shared" si="30"/>
        <v>0.66521920668058454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14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ht="17" x14ac:dyDescent="0.2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 t="shared" si="30"/>
        <v>0.53922222222222227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14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ht="17" x14ac:dyDescent="0.2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 t="shared" si="30"/>
        <v>0.41983299595141699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14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ht="17" x14ac:dyDescent="0.2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 t="shared" si="30"/>
        <v>0.14694796954314721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14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ht="17" x14ac:dyDescent="0.2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 t="shared" si="30"/>
        <v>0.34475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14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ht="17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30"/>
        <v>14.007777777777777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14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ht="17" x14ac:dyDescent="0.2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 t="shared" si="30"/>
        <v>0.71770351758793971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14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ht="17" x14ac:dyDescent="0.2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 t="shared" si="30"/>
        <v>0.53074115044247783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14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ht="17" x14ac:dyDescent="0.2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 t="shared" si="30"/>
        <v>0.05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14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ht="17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30"/>
        <v>1.2770715249662619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14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ht="17" x14ac:dyDescent="0.2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 t="shared" si="30"/>
        <v>0.34892857142857142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14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ht="17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30"/>
        <v>4.105982142857143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14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ht="17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30"/>
        <v>1.2373770491803278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14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ht="17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30"/>
        <v>0.58973684210526311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14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ht="17" x14ac:dyDescent="0.2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 t="shared" si="30"/>
        <v>0.36892473118279567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14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ht="17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30"/>
        <v>1.8491304347826087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14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ht="17" x14ac:dyDescent="0.2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 t="shared" si="30"/>
        <v>0.11814432989690722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14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 ht="17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30"/>
        <v>2.9870000000000001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14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ht="17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30"/>
        <v>2.2635175879396985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14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ht="17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30"/>
        <v>1.7356363636363636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14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ht="17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30"/>
        <v>3.7175675675675675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14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ht="17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30"/>
        <v>1.601923076923077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14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ht="17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30"/>
        <v>16.163333333333334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14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ht="17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30"/>
        <v>7.3343749999999996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14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ht="17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30"/>
        <v>5.9211111111111112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14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ht="17" x14ac:dyDescent="0.2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 t="shared" si="30"/>
        <v>0.18888888888888888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14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ht="17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30"/>
        <v>2.7680769230769231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14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ht="17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30"/>
        <v>2.730185185185185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14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ht="17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30"/>
        <v>1.593633125556545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14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ht="17" x14ac:dyDescent="0.2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 t="shared" si="30"/>
        <v>0.67869978858350954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14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4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30"/>
        <v>15.915555555555555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14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ht="17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30"/>
        <v>7.3018222222222224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14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4" x14ac:dyDescent="0.2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 t="shared" si="30"/>
        <v>0.13185782556750297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14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4" x14ac:dyDescent="0.2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 t="shared" si="30"/>
        <v>0.54777777777777781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14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ht="17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30"/>
        <v>3.6102941176470589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14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ht="17" x14ac:dyDescent="0.2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 t="shared" si="30"/>
        <v>0.10257545271629778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14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ht="17" x14ac:dyDescent="0.2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 t="shared" si="30"/>
        <v>0.13962962962962963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14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ht="17" x14ac:dyDescent="0.2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 t="shared" si="30"/>
        <v>0.40444444444444444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14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4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30"/>
        <v>1.6032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14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ht="17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30"/>
        <v>1.8394339622641509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14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4" x14ac:dyDescent="0.2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 t="shared" si="30"/>
        <v>0.63769230769230767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14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 ht="17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30"/>
        <v>2.2538095238095237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14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ht="17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ref="F386:F449" si="36">E386/D386</f>
        <v>1.7200961538461539</v>
      </c>
      <c r="G386" t="s">
        <v>20</v>
      </c>
      <c r="H386">
        <v>4799</v>
      </c>
      <c r="I386" s="4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 s="14">
        <f t="shared" ref="M386:M449" si="38">(((L386/60)/60)/24)+DATE(1970,1,1)</f>
        <v>42776.25</v>
      </c>
      <c r="N386">
        <v>1489039200</v>
      </c>
      <c r="O386" s="7">
        <f t="shared" ref="O386:O449" si="39">(((N386/60)/60)/24)+DATE(1970,1,1)</f>
        <v>42803.25</v>
      </c>
      <c r="P386" t="b">
        <v>1</v>
      </c>
      <c r="Q386" t="b">
        <v>1</v>
      </c>
      <c r="R386" t="str">
        <f t="shared" ref="R386:R449" si="40">LEFT(T386,SEARCH("/",T386)-1)</f>
        <v>film &amp; video</v>
      </c>
      <c r="S386" t="str">
        <f t="shared" ref="S386:S449" si="41">RIGHT(T386,LEN(T386)-SEARCH("/",T386))</f>
        <v>documentary</v>
      </c>
      <c r="T386" t="s">
        <v>42</v>
      </c>
    </row>
    <row r="387" spans="1:20" ht="34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si="36"/>
        <v>1.4616709511568124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>
        <v>1553835600</v>
      </c>
      <c r="M387" s="14">
        <f t="shared" si="38"/>
        <v>43553.208333333328</v>
      </c>
      <c r="N387">
        <v>1556600400</v>
      </c>
      <c r="O387" s="7">
        <f t="shared" si="39"/>
        <v>43585.208333333328</v>
      </c>
      <c r="P387" t="b">
        <v>0</v>
      </c>
      <c r="Q387" t="b">
        <v>0</v>
      </c>
      <c r="R387" t="str">
        <f t="shared" si="40"/>
        <v>publishing</v>
      </c>
      <c r="S387" t="str">
        <f t="shared" si="41"/>
        <v>nonfiction</v>
      </c>
      <c r="T387" t="s">
        <v>68</v>
      </c>
    </row>
    <row r="388" spans="1:20" ht="34" x14ac:dyDescent="0.2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 t="shared" si="36"/>
        <v>0.76423616236162362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14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tr">
        <f t="shared" si="40"/>
        <v>theater</v>
      </c>
      <c r="S388" t="str">
        <f t="shared" si="41"/>
        <v>plays</v>
      </c>
      <c r="T388" t="s">
        <v>33</v>
      </c>
    </row>
    <row r="389" spans="1:20" ht="17" x14ac:dyDescent="0.2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 t="shared" si="36"/>
        <v>0.39261467889908258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14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 ht="17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36"/>
        <v>0.11270034843205574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14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 ht="17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36"/>
        <v>1.2211084337349398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14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ht="17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36"/>
        <v>1.8654166666666667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14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 ht="17" x14ac:dyDescent="0.2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 t="shared" si="36"/>
        <v>7.27317880794702E-2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14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4" x14ac:dyDescent="0.2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 t="shared" si="36"/>
        <v>0.65642371234207963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14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ht="17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36"/>
        <v>2.2896178343949045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14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ht="17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36"/>
        <v>4.6937499999999996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14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4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36"/>
        <v>1.3011267605633803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14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ht="17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36"/>
        <v>1.6705422993492407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14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ht="17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36"/>
        <v>1.738641975308642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14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ht="34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36"/>
        <v>7.1776470588235295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14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ht="17" x14ac:dyDescent="0.2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 t="shared" si="36"/>
        <v>0.63850976361767731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14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4" x14ac:dyDescent="0.2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 t="shared" si="36"/>
        <v>0.02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14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 ht="17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36"/>
        <v>15.302222222222222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14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ht="17" x14ac:dyDescent="0.2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 t="shared" si="36"/>
        <v>0.40356164383561643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14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ht="17" x14ac:dyDescent="0.2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 t="shared" si="36"/>
        <v>0.86220633299284988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14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ht="17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36"/>
        <v>3.1558486707566464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14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ht="17" x14ac:dyDescent="0.2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 t="shared" si="36"/>
        <v>0.89618243243243245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14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ht="17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36"/>
        <v>1.8214503816793892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14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ht="17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36"/>
        <v>3.5588235294117645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14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ht="17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36"/>
        <v>1.3183695652173912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14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ht="17" x14ac:dyDescent="0.2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 t="shared" si="36"/>
        <v>0.46315634218289087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14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ht="17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36"/>
        <v>0.36132726089785294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14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ht="17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36"/>
        <v>1.0462820512820512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14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ht="17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36"/>
        <v>6.6885714285714286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14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ht="17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36"/>
        <v>0.62072823218997364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14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ht="17" x14ac:dyDescent="0.2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 t="shared" si="36"/>
        <v>0.84699787460148779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14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ht="17" x14ac:dyDescent="0.2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 t="shared" si="36"/>
        <v>0.11059030837004405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14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4" x14ac:dyDescent="0.2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 t="shared" si="36"/>
        <v>0.43838781575037145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14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ht="17" x14ac:dyDescent="0.2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 t="shared" si="36"/>
        <v>0.55470588235294116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14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ht="17" x14ac:dyDescent="0.2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 t="shared" si="36"/>
        <v>0.57399511301160655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14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ht="17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36"/>
        <v>1.2343497363796134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14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ht="17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36"/>
        <v>1.2846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14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ht="17" x14ac:dyDescent="0.2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 t="shared" si="36"/>
        <v>0.63989361702127656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14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4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36"/>
        <v>1.2729885057471264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14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ht="17" x14ac:dyDescent="0.2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 t="shared" si="36"/>
        <v>0.10638024357239513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14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ht="17" x14ac:dyDescent="0.2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 t="shared" si="36"/>
        <v>0.40470588235294119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14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ht="17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36"/>
        <v>2.8766666666666665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14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 ht="17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36"/>
        <v>5.7294444444444448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14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ht="17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36"/>
        <v>1.1290429799426933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14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ht="17" x14ac:dyDescent="0.2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 t="shared" si="36"/>
        <v>0.46387573964497042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14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ht="17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36"/>
        <v>0.90675916230366493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14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 ht="34" x14ac:dyDescent="0.2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 t="shared" si="36"/>
        <v>0.67740740740740746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14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ht="17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36"/>
        <v>1.9249019607843136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14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ht="17" x14ac:dyDescent="0.2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 t="shared" si="36"/>
        <v>0.82714285714285718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14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ht="17" x14ac:dyDescent="0.2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 t="shared" si="36"/>
        <v>0.54163920922570019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14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ht="17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36"/>
        <v>0.16722222222222222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14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ht="17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36"/>
        <v>1.168766404199475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14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ht="17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36"/>
        <v>10.521538461538462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14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ht="17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36"/>
        <v>1.2307407407407407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14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4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36"/>
        <v>1.7863855421686747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14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ht="17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36"/>
        <v>3.5528169014084505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14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 ht="17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36"/>
        <v>1.6190634146341463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14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ht="17" x14ac:dyDescent="0.2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 t="shared" si="36"/>
        <v>0.24914285714285714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14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ht="17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36"/>
        <v>1.9872222222222222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14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ht="17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36"/>
        <v>0.34752688172043011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14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ht="17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36"/>
        <v>1.7641935483870967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14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4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36"/>
        <v>5.1138095238095236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14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ht="17" x14ac:dyDescent="0.2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 t="shared" si="36"/>
        <v>0.82044117647058823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14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4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36"/>
        <v>0.24326030927835052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14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ht="17" x14ac:dyDescent="0.2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 t="shared" ref="F450:F513" si="42">E450/D450</f>
        <v>0.50482758620689661</v>
      </c>
      <c r="G450" t="s">
        <v>14</v>
      </c>
      <c r="H450">
        <v>605</v>
      </c>
      <c r="I450" s="4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 s="14">
        <f t="shared" ref="M450:M513" si="44">(((L450/60)/60)/24)+DATE(1970,1,1)</f>
        <v>41378.208333333336</v>
      </c>
      <c r="N450">
        <v>1366088400</v>
      </c>
      <c r="O450" s="7">
        <f t="shared" ref="O450:O513" si="45">(((N450/60)/60)/24)+DATE(1970,1,1)</f>
        <v>41380.208333333336</v>
      </c>
      <c r="P450" t="b">
        <v>0</v>
      </c>
      <c r="Q450" t="b">
        <v>1</v>
      </c>
      <c r="R450" t="str">
        <f t="shared" ref="R450:R513" si="46">LEFT(T450,SEARCH("/",T450)-1)</f>
        <v>games</v>
      </c>
      <c r="S450" t="str">
        <f t="shared" ref="S450:S513" si="47">RIGHT(T450,LEN(T450)-SEARCH("/",T450))</f>
        <v>video games</v>
      </c>
      <c r="T450" t="s">
        <v>89</v>
      </c>
    </row>
    <row r="451" spans="1:20" ht="17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si="42"/>
        <v>9.67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>
        <v>1551852000</v>
      </c>
      <c r="M451" s="14">
        <f t="shared" si="44"/>
        <v>43530.25</v>
      </c>
      <c r="N451">
        <v>1553317200</v>
      </c>
      <c r="O451" s="7">
        <f t="shared" si="45"/>
        <v>43547.208333333328</v>
      </c>
      <c r="P451" t="b">
        <v>0</v>
      </c>
      <c r="Q451" t="b">
        <v>0</v>
      </c>
      <c r="R451" t="str">
        <f t="shared" si="46"/>
        <v>games</v>
      </c>
      <c r="S451" t="str">
        <f t="shared" si="47"/>
        <v>video games</v>
      </c>
      <c r="T451" t="s">
        <v>89</v>
      </c>
    </row>
    <row r="452" spans="1:20" ht="17" x14ac:dyDescent="0.2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 t="shared" si="42"/>
        <v>0.04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14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tr">
        <f t="shared" si="46"/>
        <v>film &amp; video</v>
      </c>
      <c r="S452" t="str">
        <f t="shared" si="47"/>
        <v>animation</v>
      </c>
      <c r="T452" t="s">
        <v>71</v>
      </c>
    </row>
    <row r="453" spans="1:20" ht="17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42"/>
        <v>1.2284501347708894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14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ht="34" x14ac:dyDescent="0.2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 t="shared" si="42"/>
        <v>0.63437500000000002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14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ht="34" x14ac:dyDescent="0.2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 t="shared" si="42"/>
        <v>0.56331688596491225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14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 ht="17" x14ac:dyDescent="0.2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 t="shared" si="42"/>
        <v>0.44074999999999998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14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ht="17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42"/>
        <v>1.1837253218884121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14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4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42"/>
        <v>1.041243169398907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14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ht="17" x14ac:dyDescent="0.2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 t="shared" si="42"/>
        <v>0.26640000000000003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14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ht="17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42"/>
        <v>3.5120118343195266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14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ht="17" x14ac:dyDescent="0.2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 t="shared" si="42"/>
        <v>0.90063492063492068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14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ht="17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42"/>
        <v>1.7162500000000001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14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ht="17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42"/>
        <v>1.4104655870445344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14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ht="17" x14ac:dyDescent="0.2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 t="shared" si="42"/>
        <v>0.30579449152542371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14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4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42"/>
        <v>1.0816455696202532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14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ht="17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42"/>
        <v>1.3345505617977529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14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ht="17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42"/>
        <v>1.8785106382978722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14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ht="17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42"/>
        <v>3.32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14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4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42"/>
        <v>5.7521428571428572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14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ht="17" x14ac:dyDescent="0.2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 t="shared" si="42"/>
        <v>0.40500000000000003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14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ht="17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42"/>
        <v>1.8442857142857143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14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ht="17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42"/>
        <v>2.8580555555555556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14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ht="17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42"/>
        <v>3.19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14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ht="34" x14ac:dyDescent="0.2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 t="shared" si="42"/>
        <v>0.39234070221066319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14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ht="17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42"/>
        <v>1.7814000000000001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14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 ht="17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42"/>
        <v>3.6515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14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4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42"/>
        <v>1.1394594594594594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14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4" x14ac:dyDescent="0.2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 t="shared" si="42"/>
        <v>0.29828720626631855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14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ht="17" x14ac:dyDescent="0.2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 t="shared" si="42"/>
        <v>0.54270588235294115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14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 ht="17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42"/>
        <v>2.3634156976744185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14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ht="17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42"/>
        <v>5.1291666666666664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14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ht="17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42"/>
        <v>1.0065116279069768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14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4" x14ac:dyDescent="0.2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 t="shared" si="42"/>
        <v>0.81348423194303154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14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4" x14ac:dyDescent="0.2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 t="shared" si="42"/>
        <v>0.16404761904761905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14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ht="17" x14ac:dyDescent="0.2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 t="shared" si="42"/>
        <v>0.52774617067833696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14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ht="17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42"/>
        <v>2.6020608108108108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14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4" x14ac:dyDescent="0.2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 t="shared" si="42"/>
        <v>0.30732891832229581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14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4" x14ac:dyDescent="0.2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 t="shared" si="42"/>
        <v>0.13500000000000001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14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ht="17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42"/>
        <v>1.7862556663644606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14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ht="17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42"/>
        <v>2.2005660377358489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14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ht="17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42"/>
        <v>1.015108695652174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14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ht="17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42"/>
        <v>1.915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14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4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42"/>
        <v>3.0534683098591549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14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ht="17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42"/>
        <v>0.23995287958115183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14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ht="17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42"/>
        <v>7.2377777777777776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14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 ht="17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42"/>
        <v>5.4736000000000002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14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ht="17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42"/>
        <v>4.1449999999999996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14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ht="17" x14ac:dyDescent="0.2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 t="shared" si="42"/>
        <v>9.0696409140369975E-3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14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ht="17" x14ac:dyDescent="0.2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 t="shared" si="42"/>
        <v>0.34173469387755101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14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ht="17" x14ac:dyDescent="0.2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 t="shared" si="42"/>
        <v>0.239488107549121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14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4" x14ac:dyDescent="0.2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 t="shared" si="42"/>
        <v>0.48072649572649573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14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ht="17" x14ac:dyDescent="0.2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 s="14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ht="17" x14ac:dyDescent="0.2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 t="shared" si="42"/>
        <v>0.70145182291666663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14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ht="17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42"/>
        <v>5.2992307692307694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14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4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42"/>
        <v>1.8032549019607844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14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ht="17" x14ac:dyDescent="0.2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 t="shared" si="42"/>
        <v>0.92320000000000002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14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ht="17" x14ac:dyDescent="0.2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 t="shared" si="42"/>
        <v>0.13901001112347053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14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 ht="17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42"/>
        <v>9.2707777777777771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14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4" x14ac:dyDescent="0.2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 t="shared" si="42"/>
        <v>0.39857142857142858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14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ht="17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42"/>
        <v>1.1222929936305732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14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ht="17" x14ac:dyDescent="0.2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 t="shared" si="42"/>
        <v>0.70925816023738875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14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ht="17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42"/>
        <v>1.1908974358974358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14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ht="17" x14ac:dyDescent="0.2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 t="shared" si="42"/>
        <v>0.24017591339648173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14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ht="17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ref="F514:F577" si="48">E514/D514</f>
        <v>1.3931868131868133</v>
      </c>
      <c r="G514" t="s">
        <v>20</v>
      </c>
      <c r="H514">
        <v>239</v>
      </c>
      <c r="I514" s="4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 s="14">
        <f t="shared" ref="M514:M577" si="50">(((L514/60)/60)/24)+DATE(1970,1,1)</f>
        <v>41825.208333333336</v>
      </c>
      <c r="N514">
        <v>1404622800</v>
      </c>
      <c r="O514" s="7">
        <f t="shared" ref="O514:O577" si="51">(((N514/60)/60)/24)+DATE(1970,1,1)</f>
        <v>41826.208333333336</v>
      </c>
      <c r="P514" t="b">
        <v>0</v>
      </c>
      <c r="Q514" t="b">
        <v>1</v>
      </c>
      <c r="R514" t="str">
        <f t="shared" ref="R514:R577" si="52">LEFT(T514,SEARCH("/",T514)-1)</f>
        <v>games</v>
      </c>
      <c r="S514" t="str">
        <f t="shared" ref="S514:S577" si="53">RIGHT(T514,LEN(T514)-SEARCH("/",T514))</f>
        <v>video games</v>
      </c>
      <c r="T514" t="s">
        <v>89</v>
      </c>
    </row>
    <row r="515" spans="1:20" ht="17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si="48"/>
        <v>0.39277108433734942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>
        <v>1284008400</v>
      </c>
      <c r="M515" s="14">
        <f t="shared" si="50"/>
        <v>40430.208333333336</v>
      </c>
      <c r="N515">
        <v>1284181200</v>
      </c>
      <c r="O515" s="7">
        <f t="shared" si="51"/>
        <v>40432.208333333336</v>
      </c>
      <c r="P515" t="b">
        <v>0</v>
      </c>
      <c r="Q515" t="b">
        <v>0</v>
      </c>
      <c r="R515" t="str">
        <f t="shared" si="52"/>
        <v>film &amp; video</v>
      </c>
      <c r="S515" t="str">
        <f t="shared" si="53"/>
        <v>television</v>
      </c>
      <c r="T515" t="s">
        <v>269</v>
      </c>
    </row>
    <row r="516" spans="1:20" ht="17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si="48"/>
        <v>0.22439077144917088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14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tr">
        <f t="shared" si="52"/>
        <v>music</v>
      </c>
      <c r="S516" t="str">
        <f t="shared" si="53"/>
        <v>rock</v>
      </c>
      <c r="T516" t="s">
        <v>23</v>
      </c>
    </row>
    <row r="517" spans="1:20" ht="17" x14ac:dyDescent="0.2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 t="shared" si="48"/>
        <v>0.55779069767441858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14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 ht="17" x14ac:dyDescent="0.2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 t="shared" si="48"/>
        <v>0.42523125996810207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14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 ht="17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48"/>
        <v>1.1200000000000001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14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4" x14ac:dyDescent="0.2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 t="shared" si="48"/>
        <v>7.0681818181818179E-2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14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ht="17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48"/>
        <v>1.0174563871693867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14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ht="17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48"/>
        <v>4.2575000000000003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14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ht="17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48"/>
        <v>1.4553947368421052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14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4" x14ac:dyDescent="0.2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 t="shared" si="48"/>
        <v>0.32453465346534655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14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ht="17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48"/>
        <v>7.003333333333333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14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ht="17" x14ac:dyDescent="0.2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 t="shared" si="48"/>
        <v>0.83904860392967939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14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ht="34" x14ac:dyDescent="0.2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 t="shared" si="48"/>
        <v>0.84190476190476193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14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4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48"/>
        <v>1.5595180722891566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14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ht="17" x14ac:dyDescent="0.2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 t="shared" si="48"/>
        <v>0.99619450317124736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14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ht="17" x14ac:dyDescent="0.2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 t="shared" si="48"/>
        <v>0.80300000000000005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14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ht="17" x14ac:dyDescent="0.2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 t="shared" si="48"/>
        <v>0.11254901960784314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14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ht="34" x14ac:dyDescent="0.2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 t="shared" si="48"/>
        <v>0.91740952380952379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14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4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48"/>
        <v>0.95521156936261387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14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ht="17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48"/>
        <v>5.0287499999999996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14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ht="17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48"/>
        <v>1.5924394463667819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14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ht="17" x14ac:dyDescent="0.2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 t="shared" si="48"/>
        <v>0.15022446689113356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14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ht="17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48"/>
        <v>4.820384615384615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14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ht="17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48"/>
        <v>1.4996938775510205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14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ht="17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48"/>
        <v>1.1722156398104266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14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ht="17" x14ac:dyDescent="0.2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 t="shared" si="48"/>
        <v>0.37695968274950431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14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ht="17" x14ac:dyDescent="0.2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 t="shared" si="48"/>
        <v>0.72653061224489801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14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ht="17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48"/>
        <v>2.6598113207547169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14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 ht="17" x14ac:dyDescent="0.2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 t="shared" si="48"/>
        <v>0.24205617977528091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14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ht="17" x14ac:dyDescent="0.2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 t="shared" si="48"/>
        <v>2.5064935064935064E-2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14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ht="17" x14ac:dyDescent="0.2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 t="shared" si="48"/>
        <v>0.1632979976442874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14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4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48"/>
        <v>2.7650000000000001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14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ht="17" x14ac:dyDescent="0.2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 t="shared" si="48"/>
        <v>0.88803571428571426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14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ht="17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48"/>
        <v>1.6357142857142857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14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ht="17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48"/>
        <v>9.69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14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ht="17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48"/>
        <v>2.7091376701966716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14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4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48"/>
        <v>2.8421355932203389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14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4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48"/>
        <v>0.04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14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ht="17" x14ac:dyDescent="0.2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 t="shared" si="48"/>
        <v>0.58632981676846196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14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ht="17" x14ac:dyDescent="0.2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 t="shared" si="48"/>
        <v>0.98511111111111116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14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4" x14ac:dyDescent="0.2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 t="shared" si="48"/>
        <v>0.43975381008206332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14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4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48"/>
        <v>1.5166315789473683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14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ht="17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48"/>
        <v>2.2363492063492063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14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ht="17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48"/>
        <v>2.3975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14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ht="17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48"/>
        <v>1.9933333333333334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14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 ht="17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48"/>
        <v>1.373448275862069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14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ht="17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48"/>
        <v>1.009696106362773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14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ht="17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48"/>
        <v>7.9416000000000002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14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ht="17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48"/>
        <v>3.6970000000000001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14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4" x14ac:dyDescent="0.2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 t="shared" si="48"/>
        <v>0.12818181818181817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14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ht="17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48"/>
        <v>1.3802702702702703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14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ht="17" x14ac:dyDescent="0.2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 t="shared" si="48"/>
        <v>0.83813278008298753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14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ht="17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48"/>
        <v>2.0460063224446787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14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ht="17" x14ac:dyDescent="0.2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 t="shared" si="48"/>
        <v>0.44344086021505374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14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ht="34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48"/>
        <v>2.1860294117647059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14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ht="17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48"/>
        <v>1.8603314917127072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14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ht="17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48"/>
        <v>2.3733830845771142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14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ht="17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48"/>
        <v>3.0565384615384614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14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ht="17" x14ac:dyDescent="0.2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 t="shared" si="48"/>
        <v>0.94142857142857139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14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ht="17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48"/>
        <v>0.54400000000000004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14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ht="17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48"/>
        <v>1.1188059701492536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14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ht="17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48"/>
        <v>3.6914814814814814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14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ht="17" x14ac:dyDescent="0.2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 t="shared" si="48"/>
        <v>0.62930372148859548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14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4" x14ac:dyDescent="0.2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 t="shared" ref="F578:F641" si="54">E578/D578</f>
        <v>0.6492783505154639</v>
      </c>
      <c r="G578" t="s">
        <v>14</v>
      </c>
      <c r="H578">
        <v>64</v>
      </c>
      <c r="I578" s="4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 s="14">
        <f t="shared" ref="M578:M641" si="56">(((L578/60)/60)/24)+DATE(1970,1,1)</f>
        <v>43040.208333333328</v>
      </c>
      <c r="N578">
        <v>1510984800</v>
      </c>
      <c r="O578" s="7">
        <f t="shared" ref="O578:O641" si="57">(((N578/60)/60)/24)+DATE(1970,1,1)</f>
        <v>43057.25</v>
      </c>
      <c r="P578" t="b">
        <v>0</v>
      </c>
      <c r="Q578" t="b">
        <v>0</v>
      </c>
      <c r="R578" t="str">
        <f t="shared" ref="R578:R641" si="58">LEFT(T578,SEARCH("/",T578)-1)</f>
        <v>theater</v>
      </c>
      <c r="S578" t="str">
        <f t="shared" ref="S578:S641" si="59">RIGHT(T578,LEN(T578)-SEARCH("/",T578))</f>
        <v>plays</v>
      </c>
      <c r="T578" t="s">
        <v>33</v>
      </c>
    </row>
    <row r="579" spans="1:20" ht="17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si="54"/>
        <v>0.18853658536585366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>
        <v>1299823200</v>
      </c>
      <c r="M579" s="14">
        <f t="shared" si="56"/>
        <v>40613.25</v>
      </c>
      <c r="N579">
        <v>1302066000</v>
      </c>
      <c r="O579" s="7">
        <f t="shared" si="57"/>
        <v>40639.208333333336</v>
      </c>
      <c r="P579" t="b">
        <v>0</v>
      </c>
      <c r="Q579" t="b">
        <v>0</v>
      </c>
      <c r="R579" t="str">
        <f t="shared" si="58"/>
        <v>music</v>
      </c>
      <c r="S579" t="str">
        <f t="shared" si="59"/>
        <v>jazz</v>
      </c>
      <c r="T579" t="s">
        <v>159</v>
      </c>
    </row>
    <row r="580" spans="1:20" ht="17" x14ac:dyDescent="0.2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 t="shared" si="54"/>
        <v>0.1675440414507772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14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tr">
        <f t="shared" si="58"/>
        <v>film &amp; video</v>
      </c>
      <c r="S580" t="str">
        <f t="shared" si="59"/>
        <v>science fiction</v>
      </c>
      <c r="T580" t="s">
        <v>474</v>
      </c>
    </row>
    <row r="581" spans="1:20" ht="17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54"/>
        <v>1.0111290322580646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14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 ht="17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54"/>
        <v>3.4150228310502282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14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 ht="17" x14ac:dyDescent="0.2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 t="shared" si="54"/>
        <v>0.64016666666666666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14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ht="17" x14ac:dyDescent="0.2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 t="shared" si="54"/>
        <v>0.5208045977011494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14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4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54"/>
        <v>3.2240211640211642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14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ht="34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54"/>
        <v>1.1950810185185186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14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ht="17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54"/>
        <v>1.4679775280898877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14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ht="17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54"/>
        <v>9.5057142857142853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14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ht="17" x14ac:dyDescent="0.2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 t="shared" si="54"/>
        <v>0.72893617021276591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14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ht="17" x14ac:dyDescent="0.2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 t="shared" si="54"/>
        <v>0.7900824873096447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14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ht="17" x14ac:dyDescent="0.2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 t="shared" si="54"/>
        <v>0.64721518987341775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14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4" x14ac:dyDescent="0.2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 t="shared" si="54"/>
        <v>0.82028169014084507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14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 ht="17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54"/>
        <v>10.376666666666667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14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4" x14ac:dyDescent="0.2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 t="shared" si="54"/>
        <v>0.12910076530612244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14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ht="17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54"/>
        <v>1.5484210526315789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14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4" x14ac:dyDescent="0.2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 t="shared" si="54"/>
        <v>7.0991735537190084E-2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14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4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54"/>
        <v>2.0852773826458035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14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ht="17" x14ac:dyDescent="0.2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 t="shared" si="54"/>
        <v>0.99683544303797467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14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ht="17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54"/>
        <v>2.0159756097560977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14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ht="17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54"/>
        <v>1.6209032258064515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14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4" x14ac:dyDescent="0.2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 t="shared" si="54"/>
        <v>3.6436208125445471E-2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14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ht="17" x14ac:dyDescent="0.2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 t="shared" si="54"/>
        <v>0.05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14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ht="17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54"/>
        <v>2.0663492063492064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14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ht="34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54"/>
        <v>1.2823628691983122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14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ht="17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54"/>
        <v>1.1966037735849056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14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ht="17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54"/>
        <v>1.7073055242390078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14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ht="17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54"/>
        <v>1.8721212121212121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14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ht="17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54"/>
        <v>1.8838235294117647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14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ht="17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54"/>
        <v>1.3129869186046512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14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ht="17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54"/>
        <v>2.8397435897435899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14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ht="17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54"/>
        <v>1.2041999999999999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14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4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54"/>
        <v>4.1905607476635511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14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ht="17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54"/>
        <v>0.13853658536585367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14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ht="17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54"/>
        <v>1.3943548387096774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14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 ht="34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54"/>
        <v>1.74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14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4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54"/>
        <v>1.5549056603773586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14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ht="17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54"/>
        <v>1.7044705882352942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14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ht="17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54"/>
        <v>1.8951562500000001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14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ht="17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54"/>
        <v>2.4971428571428573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14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ht="17" x14ac:dyDescent="0.2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 t="shared" si="54"/>
        <v>0.48860523665659616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14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ht="17" x14ac:dyDescent="0.2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 t="shared" si="54"/>
        <v>0.28461970393057684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14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ht="17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54"/>
        <v>2.6802325581395348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14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 ht="17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54"/>
        <v>6.1980078125000002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14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ht="17" x14ac:dyDescent="0.2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 t="shared" si="54"/>
        <v>3.1301587301587303E-2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14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ht="17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54"/>
        <v>1.5992152704135738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14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ht="17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54"/>
        <v>2.793921568627451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14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4" x14ac:dyDescent="0.2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 t="shared" si="54"/>
        <v>0.77373333333333338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14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4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54"/>
        <v>2.0632812500000002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14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ht="17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54"/>
        <v>6.9424999999999999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14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ht="17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54"/>
        <v>1.5178947368421052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14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ht="17" x14ac:dyDescent="0.2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 t="shared" si="54"/>
        <v>0.64582072176949945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14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ht="17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54"/>
        <v>0.62873684210526315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14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ht="17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54"/>
        <v>3.1039864864864866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14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ht="17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54"/>
        <v>0.42859916782246882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14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ht="34" x14ac:dyDescent="0.2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 t="shared" si="54"/>
        <v>0.83119402985074631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14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ht="17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54"/>
        <v>0.78531302876480547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14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ht="17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54"/>
        <v>1.1409352517985611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14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ht="17" x14ac:dyDescent="0.2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 t="shared" si="54"/>
        <v>0.64537683358624176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14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ht="17" x14ac:dyDescent="0.2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 t="shared" si="54"/>
        <v>0.79411764705882348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14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ht="17" x14ac:dyDescent="0.2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 t="shared" si="54"/>
        <v>0.11419117647058824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14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ht="17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54"/>
        <v>0.56186046511627907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14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ht="17" x14ac:dyDescent="0.2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 t="shared" ref="F642:F705" si="60">E642/D642</f>
        <v>0.16501669449081802</v>
      </c>
      <c r="G642" t="s">
        <v>14</v>
      </c>
      <c r="H642">
        <v>257</v>
      </c>
      <c r="I642" s="4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 s="14">
        <f t="shared" ref="M642:M705" si="62">(((L642/60)/60)/24)+DATE(1970,1,1)</f>
        <v>42387.25</v>
      </c>
      <c r="N642">
        <v>1453356000</v>
      </c>
      <c r="O642" s="7">
        <f t="shared" ref="O642:O705" si="63">(((N642/60)/60)/24)+DATE(1970,1,1)</f>
        <v>42390.25</v>
      </c>
      <c r="P642" t="b">
        <v>0</v>
      </c>
      <c r="Q642" t="b">
        <v>0</v>
      </c>
      <c r="R642" t="str">
        <f t="shared" ref="R642:R705" si="64">LEFT(T642,SEARCH("/",T642)-1)</f>
        <v>theater</v>
      </c>
      <c r="S642" t="str">
        <f t="shared" ref="S642:S705" si="65">RIGHT(T642,LEN(T642)-SEARCH("/",T642))</f>
        <v>plays</v>
      </c>
      <c r="T642" t="s">
        <v>33</v>
      </c>
    </row>
    <row r="643" spans="1:20" ht="34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si="60"/>
        <v>1.1996808510638297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>
        <v>1487570400</v>
      </c>
      <c r="M643" s="14">
        <f t="shared" si="62"/>
        <v>42786.25</v>
      </c>
      <c r="N643">
        <v>1489986000</v>
      </c>
      <c r="O643" s="7">
        <f t="shared" si="63"/>
        <v>42814.208333333328</v>
      </c>
      <c r="P643" t="b">
        <v>0</v>
      </c>
      <c r="Q643" t="b">
        <v>0</v>
      </c>
      <c r="R643" t="str">
        <f t="shared" si="64"/>
        <v>theater</v>
      </c>
      <c r="S643" t="str">
        <f t="shared" si="65"/>
        <v>plays</v>
      </c>
      <c r="T643" t="s">
        <v>33</v>
      </c>
    </row>
    <row r="644" spans="1:20" ht="17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si="60"/>
        <v>1.4545652173913044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14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tr">
        <f t="shared" si="64"/>
        <v>technology</v>
      </c>
      <c r="S644" t="str">
        <f t="shared" si="65"/>
        <v>wearables</v>
      </c>
      <c r="T644" t="s">
        <v>65</v>
      </c>
    </row>
    <row r="645" spans="1:20" ht="17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60"/>
        <v>2.2138255033557046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14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 ht="17" x14ac:dyDescent="0.2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 t="shared" si="60"/>
        <v>0.48396694214876035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14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 ht="17" x14ac:dyDescent="0.2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 t="shared" si="60"/>
        <v>0.92911504424778757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14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ht="17" x14ac:dyDescent="0.2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 t="shared" si="60"/>
        <v>0.88599797365754818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14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ht="17" x14ac:dyDescent="0.2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 t="shared" si="60"/>
        <v>0.41399999999999998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14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ht="17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60"/>
        <v>0.63056795131845844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14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ht="17" x14ac:dyDescent="0.2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 t="shared" si="60"/>
        <v>0.48482333607230893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14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ht="17" x14ac:dyDescent="0.2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 t="shared" si="60"/>
        <v>0.02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14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ht="17" x14ac:dyDescent="0.2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 t="shared" si="60"/>
        <v>0.88479410269445857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14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ht="17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60"/>
        <v>1.2684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14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ht="17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60"/>
        <v>23.388333333333332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14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ht="17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60"/>
        <v>5.0838857142857146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14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ht="17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60"/>
        <v>1.9147826086956521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14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4" x14ac:dyDescent="0.2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 t="shared" si="60"/>
        <v>0.42127533783783783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14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ht="17" x14ac:dyDescent="0.2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 t="shared" si="60"/>
        <v>8.2400000000000001E-2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14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 ht="17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60"/>
        <v>0.60064638783269964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14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ht="17" x14ac:dyDescent="0.2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 t="shared" si="60"/>
        <v>0.47232808616404309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14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ht="17" x14ac:dyDescent="0.2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 t="shared" si="60"/>
        <v>0.81736263736263737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14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ht="17" x14ac:dyDescent="0.2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 t="shared" si="60"/>
        <v>0.54187265917603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14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ht="17" x14ac:dyDescent="0.2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 t="shared" si="60"/>
        <v>0.97868131868131869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14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ht="17" x14ac:dyDescent="0.2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 t="shared" si="60"/>
        <v>0.77239999999999998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14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ht="17" x14ac:dyDescent="0.2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 t="shared" si="60"/>
        <v>0.33464735516372796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14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ht="17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60"/>
        <v>2.3958823529411766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14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ht="17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60"/>
        <v>0.64032258064516134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14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4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60"/>
        <v>1.7615942028985507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14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4" x14ac:dyDescent="0.2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 t="shared" si="60"/>
        <v>0.20338181818181819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14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ht="17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60"/>
        <v>3.5864754098360656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14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4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60"/>
        <v>4.6885802469135802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14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4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60"/>
        <v>1.220563524590164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14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ht="17" x14ac:dyDescent="0.2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 t="shared" si="60"/>
        <v>0.55931783729156137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14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ht="17" x14ac:dyDescent="0.2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 t="shared" si="60"/>
        <v>0.43660714285714286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14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ht="17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60"/>
        <v>0.33538371411833628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14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 ht="17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60"/>
        <v>1.2297938144329896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14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ht="17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60"/>
        <v>1.8974959871589085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14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 ht="17" x14ac:dyDescent="0.2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 t="shared" si="60"/>
        <v>0.83622641509433959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14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ht="17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60"/>
        <v>0.17968844221105529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14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ht="17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60"/>
        <v>10.365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14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4" x14ac:dyDescent="0.2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 t="shared" si="60"/>
        <v>0.97405219780219776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14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4" x14ac:dyDescent="0.2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 t="shared" si="60"/>
        <v>0.86386203150461705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14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ht="17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60"/>
        <v>1.5016666666666667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14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ht="17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60"/>
        <v>3.5843478260869563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14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ht="17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60"/>
        <v>5.4285714285714288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14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ht="17" x14ac:dyDescent="0.2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 t="shared" si="60"/>
        <v>0.67500714285714281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14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ht="17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60"/>
        <v>1.9174666666666667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14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ht="17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60"/>
        <v>9.32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14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ht="17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60"/>
        <v>4.2927586206896553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14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ht="17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60"/>
        <v>1.0065753424657535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14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ht="17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60"/>
        <v>2.266111111111111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14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ht="17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60"/>
        <v>1.4238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14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ht="17" x14ac:dyDescent="0.2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 t="shared" si="60"/>
        <v>0.90633333333333332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14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4" x14ac:dyDescent="0.2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 t="shared" si="60"/>
        <v>0.63966740576496672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14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ht="17" x14ac:dyDescent="0.2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 t="shared" si="60"/>
        <v>0.84131868131868137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14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ht="17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60"/>
        <v>1.3393478260869565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14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ht="17" x14ac:dyDescent="0.2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 t="shared" si="60"/>
        <v>0.59042047531992692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14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ht="34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60"/>
        <v>1.5280062063615205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14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 ht="17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60"/>
        <v>4.466912114014252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14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ht="17" x14ac:dyDescent="0.2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 t="shared" si="60"/>
        <v>0.8439189189189189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14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4" x14ac:dyDescent="0.2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 t="shared" si="60"/>
        <v>0.03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14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4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60"/>
        <v>1.7502692307692307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14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4" x14ac:dyDescent="0.2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 t="shared" si="60"/>
        <v>0.54137931034482756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14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ht="17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60"/>
        <v>3.1187381703470032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14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4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ref="F706:F769" si="66">E706/D706</f>
        <v>1.2278160919540231</v>
      </c>
      <c r="G706" t="s">
        <v>20</v>
      </c>
      <c r="H706">
        <v>116</v>
      </c>
      <c r="I706" s="4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 s="14">
        <f t="shared" ref="M706:M769" si="68">(((L706/60)/60)/24)+DATE(1970,1,1)</f>
        <v>42555.208333333328</v>
      </c>
      <c r="N706">
        <v>1468904400</v>
      </c>
      <c r="O706" s="7">
        <f t="shared" ref="O706:O769" si="69">(((N706/60)/60)/24)+DATE(1970,1,1)</f>
        <v>42570.208333333328</v>
      </c>
      <c r="P706" t="b">
        <v>0</v>
      </c>
      <c r="Q706" t="b">
        <v>0</v>
      </c>
      <c r="R706" t="str">
        <f t="shared" ref="R706:R769" si="70">LEFT(T706,SEARCH("/",T706)-1)</f>
        <v>film &amp; video</v>
      </c>
      <c r="S706" t="str">
        <f t="shared" ref="S706:S769" si="71">RIGHT(T706,LEN(T706)-SEARCH("/",T706))</f>
        <v>animation</v>
      </c>
      <c r="T706" t="s">
        <v>71</v>
      </c>
    </row>
    <row r="707" spans="1:20" ht="17" x14ac:dyDescent="0.2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 t="shared" si="66"/>
        <v>0.99026517383618151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>
        <v>1386741600</v>
      </c>
      <c r="M707" s="14">
        <f t="shared" si="68"/>
        <v>41619.25</v>
      </c>
      <c r="N707">
        <v>1387087200</v>
      </c>
      <c r="O707" s="7">
        <f t="shared" si="69"/>
        <v>41623.25</v>
      </c>
      <c r="P707" t="b">
        <v>0</v>
      </c>
      <c r="Q707" t="b">
        <v>0</v>
      </c>
      <c r="R707" t="str">
        <f t="shared" si="70"/>
        <v>publishing</v>
      </c>
      <c r="S707" t="str">
        <f t="shared" si="71"/>
        <v>nonfiction</v>
      </c>
      <c r="T707" t="s">
        <v>68</v>
      </c>
    </row>
    <row r="708" spans="1:20" ht="34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si="66"/>
        <v>1.278468634686347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14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tr">
        <f t="shared" si="70"/>
        <v>technology</v>
      </c>
      <c r="S708" t="str">
        <f t="shared" si="71"/>
        <v>web</v>
      </c>
      <c r="T708" t="s">
        <v>28</v>
      </c>
    </row>
    <row r="709" spans="1:20" ht="34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 t="shared" si="66"/>
        <v>1.5861643835616439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14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 ht="17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66"/>
        <v>7.0705882352941174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14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 ht="17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66"/>
        <v>1.4238775510204082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14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4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66"/>
        <v>1.4786046511627906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14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4" x14ac:dyDescent="0.2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 t="shared" si="66"/>
        <v>0.20322580645161289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14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4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66"/>
        <v>18.40625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14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ht="17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66"/>
        <v>1.6194202898550725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14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 ht="17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66"/>
        <v>4.7282077922077921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14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ht="17" x14ac:dyDescent="0.2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 t="shared" si="66"/>
        <v>0.24466101694915254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14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ht="17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66"/>
        <v>5.1764999999999999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14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4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66"/>
        <v>2.4764285714285714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14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ht="17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66"/>
        <v>1.0020481927710843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14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ht="17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66"/>
        <v>1.53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14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4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66"/>
        <v>0.37091954022988505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14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ht="17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66"/>
        <v>4.3923948220064728E-2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14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ht="17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 t="shared" si="66"/>
        <v>1.5650721649484536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14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ht="17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66"/>
        <v>2.704081632653061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14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4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66"/>
        <v>1.3405952380952382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14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ht="17" x14ac:dyDescent="0.2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 t="shared" si="66"/>
        <v>0.50398033126293995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14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ht="17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66"/>
        <v>0.88815837937384901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14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ht="17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66"/>
        <v>1.65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14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4" x14ac:dyDescent="0.2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 t="shared" si="66"/>
        <v>0.17499999999999999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14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4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66"/>
        <v>1.8566071428571429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14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ht="17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66"/>
        <v>4.1266319444444441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14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ht="17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66"/>
        <v>0.90249999999999997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14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ht="17" x14ac:dyDescent="0.2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 t="shared" si="66"/>
        <v>0.91984615384615387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14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ht="17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66"/>
        <v>5.2700632911392402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14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ht="17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66"/>
        <v>3.1914285714285713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14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4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66"/>
        <v>3.5418867924528303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14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 ht="17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66"/>
        <v>0.32896103896103895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14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4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66"/>
        <v>1.358918918918919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14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ht="34" x14ac:dyDescent="0.2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 t="shared" si="66"/>
        <v>2.0843373493975904E-2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14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ht="17" x14ac:dyDescent="0.2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 t="shared" si="66"/>
        <v>0.61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14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ht="34" x14ac:dyDescent="0.2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 t="shared" si="66"/>
        <v>0.30037735849056602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14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ht="17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66"/>
        <v>11.791666666666666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14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ht="17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66"/>
        <v>11.260833333333334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14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4" x14ac:dyDescent="0.2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 t="shared" si="66"/>
        <v>0.12923076923076923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14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ht="17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66"/>
        <v>7.12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14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4" x14ac:dyDescent="0.2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 t="shared" si="66"/>
        <v>0.30304347826086958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14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ht="17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66"/>
        <v>2.1250896057347672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14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ht="17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66"/>
        <v>2.2885714285714287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14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ht="17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66"/>
        <v>0.34959979476654696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14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ht="17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66"/>
        <v>1.5729069767441861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14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ht="17" x14ac:dyDescent="0.2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 t="shared" si="66"/>
        <v>0.01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14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 ht="17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66"/>
        <v>2.3230555555555554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14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ht="17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66"/>
        <v>0.92448275862068963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14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ht="17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66"/>
        <v>2.5670212765957445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14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 ht="17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66"/>
        <v>1.6847017045454546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14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ht="17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66"/>
        <v>1.6657777777777778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14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ht="34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66"/>
        <v>7.7207692307692311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14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ht="17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66"/>
        <v>4.0685714285714285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14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ht="17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66"/>
        <v>5.6420608108108112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14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4" x14ac:dyDescent="0.2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 t="shared" si="66"/>
        <v>0.6842686567164179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14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 ht="17" x14ac:dyDescent="0.2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 t="shared" si="66"/>
        <v>0.34351966873706002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14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ht="17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66"/>
        <v>6.5545454545454547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14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ht="17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66"/>
        <v>1.7725714285714285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14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ht="17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66"/>
        <v>1.1317857142857144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14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4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66"/>
        <v>7.2818181818181822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14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ht="17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66"/>
        <v>2.0833333333333335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14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4" x14ac:dyDescent="0.2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 t="shared" si="66"/>
        <v>0.31171232876712329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14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 ht="17" x14ac:dyDescent="0.2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 t="shared" si="66"/>
        <v>0.56967078189300413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14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ht="17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ref="F770:F833" si="72">E770/D770</f>
        <v>2.31</v>
      </c>
      <c r="G770" t="s">
        <v>20</v>
      </c>
      <c r="H770">
        <v>150</v>
      </c>
      <c r="I770" s="4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 s="14">
        <f t="shared" ref="M770:M833" si="74">(((L770/60)/60)/24)+DATE(1970,1,1)</f>
        <v>41619.25</v>
      </c>
      <c r="N770">
        <v>1388037600</v>
      </c>
      <c r="O770" s="7">
        <f t="shared" ref="O770:O833" si="75">(((N770/60)/60)/24)+DATE(1970,1,1)</f>
        <v>41634.25</v>
      </c>
      <c r="P770" t="b">
        <v>0</v>
      </c>
      <c r="Q770" t="b">
        <v>0</v>
      </c>
      <c r="R770" t="str">
        <f t="shared" ref="R770:R833" si="76">LEFT(T770,SEARCH("/",T770)-1)</f>
        <v>theater</v>
      </c>
      <c r="S770" t="str">
        <f t="shared" ref="S770:S833" si="77">RIGHT(T770,LEN(T770)-SEARCH("/",T770))</f>
        <v>plays</v>
      </c>
      <c r="T770" t="s">
        <v>33</v>
      </c>
    </row>
    <row r="771" spans="1:20" ht="17" x14ac:dyDescent="0.2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 t="shared" si="72"/>
        <v>0.86867834394904464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>
        <v>1376542800</v>
      </c>
      <c r="M771" s="14">
        <f t="shared" si="74"/>
        <v>41501.208333333336</v>
      </c>
      <c r="N771">
        <v>1378789200</v>
      </c>
      <c r="O771" s="7">
        <f t="shared" si="75"/>
        <v>41527.208333333336</v>
      </c>
      <c r="P771" t="b">
        <v>0</v>
      </c>
      <c r="Q771" t="b">
        <v>0</v>
      </c>
      <c r="R771" t="str">
        <f t="shared" si="76"/>
        <v>games</v>
      </c>
      <c r="S771" t="str">
        <f t="shared" si="77"/>
        <v>video games</v>
      </c>
      <c r="T771" t="s">
        <v>89</v>
      </c>
    </row>
    <row r="772" spans="1:20" ht="17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si="72"/>
        <v>2.7074418604651163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14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tr">
        <f t="shared" si="76"/>
        <v>theater</v>
      </c>
      <c r="S772" t="str">
        <f t="shared" si="77"/>
        <v>plays</v>
      </c>
      <c r="T772" t="s">
        <v>33</v>
      </c>
    </row>
    <row r="773" spans="1:20" ht="17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72"/>
        <v>0.49446428571428569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14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 ht="17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72"/>
        <v>1.1335962566844919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14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 ht="17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72"/>
        <v>1.9055555555555554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14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ht="17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72"/>
        <v>1.355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14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4" x14ac:dyDescent="0.2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 t="shared" si="72"/>
        <v>0.10297872340425532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14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ht="17" x14ac:dyDescent="0.2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 t="shared" si="72"/>
        <v>0.65544223826714798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14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ht="17" x14ac:dyDescent="0.2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 t="shared" si="72"/>
        <v>0.49026652452025588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14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ht="17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72"/>
        <v>7.8792307692307695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14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ht="17" x14ac:dyDescent="0.2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 t="shared" si="72"/>
        <v>0.80306347746090156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14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ht="34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72"/>
        <v>1.0629411764705883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14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ht="17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72"/>
        <v>0.50735632183908042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14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ht="17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72"/>
        <v>2.153137254901961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14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ht="17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72"/>
        <v>1.4122972972972974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14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ht="17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72"/>
        <v>1.1533745781777278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14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4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72"/>
        <v>1.9311940298507462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14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ht="17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72"/>
        <v>7.2973333333333334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14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ht="17" x14ac:dyDescent="0.2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 t="shared" si="72"/>
        <v>0.99663398692810456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14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ht="17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72"/>
        <v>0.88166666666666671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14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ht="17" x14ac:dyDescent="0.2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 t="shared" si="72"/>
        <v>0.37233333333333335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14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ht="17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72"/>
        <v>0.30540075309306081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14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ht="17" x14ac:dyDescent="0.2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 t="shared" si="72"/>
        <v>0.25714285714285712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14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ht="17" x14ac:dyDescent="0.2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 t="shared" si="72"/>
        <v>0.34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14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ht="17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72"/>
        <v>11.859090909090909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14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ht="17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72"/>
        <v>1.2539393939393939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14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4" x14ac:dyDescent="0.2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 t="shared" si="72"/>
        <v>0.14394366197183098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14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ht="17" x14ac:dyDescent="0.2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 t="shared" si="72"/>
        <v>0.54807692307692313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14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ht="17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72"/>
        <v>1.0963157894736841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14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ht="17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72"/>
        <v>1.8847058823529412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14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ht="17" x14ac:dyDescent="0.2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 t="shared" si="72"/>
        <v>0.87008284023668636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14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ht="17" x14ac:dyDescent="0.2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 t="shared" si="72"/>
        <v>0.01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14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ht="17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72"/>
        <v>2.0291304347826089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14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4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72"/>
        <v>1.9703225806451612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14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4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72"/>
        <v>1.07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14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ht="17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72"/>
        <v>2.6873076923076922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14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4" x14ac:dyDescent="0.2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 t="shared" si="72"/>
        <v>0.50845360824742269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14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ht="17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72"/>
        <v>11.802857142857142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14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ht="17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72"/>
        <v>2.64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14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ht="17" x14ac:dyDescent="0.2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 t="shared" si="72"/>
        <v>0.30442307692307691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14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ht="17" x14ac:dyDescent="0.2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 t="shared" si="72"/>
        <v>0.62880681818181816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14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ht="34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72"/>
        <v>1.9312499999999999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14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ht="17" x14ac:dyDescent="0.2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 t="shared" si="72"/>
        <v>0.77102702702702708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14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ht="17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72"/>
        <v>2.2552763819095478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14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ht="17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72"/>
        <v>2.3940625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14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ht="17" x14ac:dyDescent="0.2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 t="shared" si="72"/>
        <v>0.921875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14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4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72"/>
        <v>1.3023333333333333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14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ht="34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72"/>
        <v>6.1521739130434785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14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ht="17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72"/>
        <v>3.687953216374269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14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ht="17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72"/>
        <v>10.948571428571428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14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4" x14ac:dyDescent="0.2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 t="shared" si="72"/>
        <v>0.50662921348314605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14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ht="17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72"/>
        <v>8.0060000000000002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14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ht="17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72"/>
        <v>2.9128571428571428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14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ht="17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72"/>
        <v>3.4996666666666667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14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ht="34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72"/>
        <v>3.5707317073170732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14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ht="17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72"/>
        <v>1.2648941176470587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14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ht="17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72"/>
        <v>3.875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14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4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72"/>
        <v>4.5703571428571426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14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4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72"/>
        <v>2.6669565217391304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14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4" x14ac:dyDescent="0.2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 t="shared" si="72"/>
        <v>0.69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14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ht="17" x14ac:dyDescent="0.2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 t="shared" si="72"/>
        <v>0.51343749999999999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14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4" x14ac:dyDescent="0.2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 t="shared" si="72"/>
        <v>1.1710526315789473E-2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14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4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72"/>
        <v>1.089773429454171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14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 ht="17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ref="F834:F897" si="78">E834/D834</f>
        <v>3.1517592592592591</v>
      </c>
      <c r="G834" t="s">
        <v>20</v>
      </c>
      <c r="H834">
        <v>1297</v>
      </c>
      <c r="I834" s="4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 s="14">
        <f t="shared" ref="M834:M897" si="80">(((L834/60)/60)/24)+DATE(1970,1,1)</f>
        <v>42299.208333333328</v>
      </c>
      <c r="N834">
        <v>1448431200</v>
      </c>
      <c r="O834" s="7">
        <f t="shared" ref="O834:O897" si="81">(((N834/60)/60)/24)+DATE(1970,1,1)</f>
        <v>42333.25</v>
      </c>
      <c r="P834" t="b">
        <v>1</v>
      </c>
      <c r="Q834" t="b">
        <v>0</v>
      </c>
      <c r="R834" t="str">
        <f t="shared" ref="R834:R897" si="82">LEFT(T834,SEARCH("/",T834)-1)</f>
        <v>publishing</v>
      </c>
      <c r="S834" t="str">
        <f t="shared" ref="S834:S897" si="83">RIGHT(T834,LEN(T834)-SEARCH("/",T834))</f>
        <v>translations</v>
      </c>
      <c r="T834" t="s">
        <v>206</v>
      </c>
    </row>
    <row r="835" spans="1:20" ht="17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si="78"/>
        <v>1.5769117647058823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>
        <v>1297663200</v>
      </c>
      <c r="M835" s="14">
        <f t="shared" si="80"/>
        <v>40588.25</v>
      </c>
      <c r="N835">
        <v>1298613600</v>
      </c>
      <c r="O835" s="7">
        <f t="shared" si="81"/>
        <v>40599.25</v>
      </c>
      <c r="P835" t="b">
        <v>0</v>
      </c>
      <c r="Q835" t="b">
        <v>0</v>
      </c>
      <c r="R835" t="str">
        <f t="shared" si="82"/>
        <v>publishing</v>
      </c>
      <c r="S835" t="str">
        <f t="shared" si="83"/>
        <v>translations</v>
      </c>
      <c r="T835" t="s">
        <v>206</v>
      </c>
    </row>
    <row r="836" spans="1:20" ht="17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si="78"/>
        <v>1.5380821917808218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14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tr">
        <f t="shared" si="82"/>
        <v>theater</v>
      </c>
      <c r="S836" t="str">
        <f t="shared" si="83"/>
        <v>plays</v>
      </c>
      <c r="T836" t="s">
        <v>33</v>
      </c>
    </row>
    <row r="837" spans="1:20" ht="17" x14ac:dyDescent="0.2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 t="shared" si="78"/>
        <v>0.89738979118329465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14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 ht="17" x14ac:dyDescent="0.2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 t="shared" si="78"/>
        <v>0.75135802469135804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14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 ht="17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78"/>
        <v>8.5288135593220336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14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ht="17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78"/>
        <v>1.3890625000000001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14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ht="17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78"/>
        <v>1.9018181818181819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14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ht="17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78"/>
        <v>1.0024333619948409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14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ht="17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78"/>
        <v>1.4275824175824177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14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4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78"/>
        <v>5.6313333333333331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14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4" x14ac:dyDescent="0.2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 t="shared" si="78"/>
        <v>0.30715909090909088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14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 ht="17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78"/>
        <v>0.99397727272727276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14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ht="17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78"/>
        <v>1.9754935622317598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14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ht="17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78"/>
        <v>5.085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14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ht="17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78"/>
        <v>2.3774468085106384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14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ht="17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78"/>
        <v>3.3846875000000001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14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ht="17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78"/>
        <v>1.3308955223880596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14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ht="34" x14ac:dyDescent="0.2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 t="shared" si="78"/>
        <v>0.01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14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4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78"/>
        <v>2.0779999999999998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14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 ht="34" x14ac:dyDescent="0.2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 t="shared" si="78"/>
        <v>0.51122448979591839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14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ht="17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78"/>
        <v>6.5205847953216374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14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ht="34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78"/>
        <v>1.1363099415204678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14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ht="17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78"/>
        <v>1.0237606837606839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14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ht="17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78"/>
        <v>3.5658333333333334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14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4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78"/>
        <v>1.3986792452830188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14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4" x14ac:dyDescent="0.2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 t="shared" si="78"/>
        <v>0.69450000000000001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14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4" x14ac:dyDescent="0.2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 t="shared" si="78"/>
        <v>0.35534246575342465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14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4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78"/>
        <v>2.5165000000000002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14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ht="17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78"/>
        <v>1.0587500000000001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14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ht="17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78"/>
        <v>1.8742857142857143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14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ht="17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78"/>
        <v>3.8678571428571429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14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ht="17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78"/>
        <v>3.4707142857142856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14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ht="17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78"/>
        <v>1.8582098765432098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14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ht="17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78"/>
        <v>0.43241247264770238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14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4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78"/>
        <v>1.6243749999999999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14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ht="17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78"/>
        <v>1.8484285714285715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14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ht="17" x14ac:dyDescent="0.2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 t="shared" si="78"/>
        <v>0.23703520691785052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14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ht="17" x14ac:dyDescent="0.2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 t="shared" si="78"/>
        <v>0.89870129870129867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14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4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78"/>
        <v>2.7260419580419581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14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ht="17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78"/>
        <v>1.7004255319148935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14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 ht="17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78"/>
        <v>1.8828503562945369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14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 ht="17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78"/>
        <v>3.4693532338308457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14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 ht="17" x14ac:dyDescent="0.2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 t="shared" si="78"/>
        <v>0.6917721518987342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14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4" x14ac:dyDescent="0.2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 t="shared" si="78"/>
        <v>0.25433734939759034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14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 ht="17" x14ac:dyDescent="0.2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 t="shared" si="78"/>
        <v>0.77400977995110021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14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ht="17" x14ac:dyDescent="0.2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 t="shared" si="78"/>
        <v>0.37481481481481482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14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ht="17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78"/>
        <v>5.4379999999999997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14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ht="17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78"/>
        <v>2.2852189349112426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14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 ht="17" x14ac:dyDescent="0.2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 t="shared" si="78"/>
        <v>0.38948339483394834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14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ht="17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78"/>
        <v>3.7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14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4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78"/>
        <v>2.3791176470588233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14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ht="17" x14ac:dyDescent="0.2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 t="shared" si="78"/>
        <v>0.64036299765807958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14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ht="17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78"/>
        <v>1.1827777777777777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14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ht="17" x14ac:dyDescent="0.2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 t="shared" si="78"/>
        <v>0.84824037184594958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14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4" x14ac:dyDescent="0.2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 t="shared" si="78"/>
        <v>0.29346153846153844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14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4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78"/>
        <v>2.0989655172413793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14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ht="17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78"/>
        <v>1.697857142857143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14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 ht="17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78"/>
        <v>1.1595907738095239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14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4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78"/>
        <v>2.5859999999999999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14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ht="17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78"/>
        <v>2.3058333333333332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14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ht="17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78"/>
        <v>1.2821428571428573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14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ht="17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78"/>
        <v>1.8870588235294117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14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4" x14ac:dyDescent="0.2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 t="shared" si="78"/>
        <v>6.9511889862327911E-2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14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4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ref="F898:F961" si="84">E898/D898</f>
        <v>7.7443434343434348</v>
      </c>
      <c r="G898" t="s">
        <v>20</v>
      </c>
      <c r="H898">
        <v>1460</v>
      </c>
      <c r="I898" s="4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 s="14">
        <f t="shared" ref="M898:M961" si="86">(((L898/60)/60)/24)+DATE(1970,1,1)</f>
        <v>40738.208333333336</v>
      </c>
      <c r="N898">
        <v>1310878800</v>
      </c>
      <c r="O898" s="7">
        <f t="shared" ref="O898:O961" si="87">(((N898/60)/60)/24)+DATE(1970,1,1)</f>
        <v>40741.208333333336</v>
      </c>
      <c r="P898" t="b">
        <v>0</v>
      </c>
      <c r="Q898" t="b">
        <v>1</v>
      </c>
      <c r="R898" t="str">
        <f t="shared" ref="R898:R961" si="88">LEFT(T898,SEARCH("/",T898)-1)</f>
        <v>food</v>
      </c>
      <c r="S898" t="str">
        <f t="shared" ref="S898:S961" si="89">RIGHT(T898,LEN(T898)-SEARCH("/",T898))</f>
        <v>food trucks</v>
      </c>
      <c r="T898" t="s">
        <v>17</v>
      </c>
    </row>
    <row r="899" spans="1:20" ht="17" x14ac:dyDescent="0.2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 t="shared" si="84"/>
        <v>0.27693181818181817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>
        <v>1556427600</v>
      </c>
      <c r="M899" s="14">
        <f t="shared" si="86"/>
        <v>43583.208333333328</v>
      </c>
      <c r="N899">
        <v>1556600400</v>
      </c>
      <c r="O899" s="7">
        <f t="shared" si="87"/>
        <v>43585.208333333328</v>
      </c>
      <c r="P899" t="b">
        <v>0</v>
      </c>
      <c r="Q899" t="b">
        <v>0</v>
      </c>
      <c r="R899" t="str">
        <f t="shared" si="88"/>
        <v>theater</v>
      </c>
      <c r="S899" t="str">
        <f t="shared" si="89"/>
        <v>plays</v>
      </c>
      <c r="T899" t="s">
        <v>33</v>
      </c>
    </row>
    <row r="900" spans="1:20" ht="17" x14ac:dyDescent="0.2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 t="shared" si="84"/>
        <v>0.52479620323841425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14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tr">
        <f t="shared" si="88"/>
        <v>film &amp; video</v>
      </c>
      <c r="S900" t="str">
        <f t="shared" si="89"/>
        <v>documentary</v>
      </c>
      <c r="T900" t="s">
        <v>42</v>
      </c>
    </row>
    <row r="901" spans="1:20" ht="17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84"/>
        <v>4.0709677419354842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14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 ht="17" x14ac:dyDescent="0.2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 t="shared" si="84"/>
        <v>0.02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14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 ht="17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84"/>
        <v>1.5617857142857143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14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ht="17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84"/>
        <v>2.5242857142857145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14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4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84"/>
        <v>1.729268292682927E-2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14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ht="17" x14ac:dyDescent="0.2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 t="shared" si="84"/>
        <v>0.12230769230769231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14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 ht="17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84"/>
        <v>1.6398734177215191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14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4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84"/>
        <v>1.6298181818181818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14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ht="17" x14ac:dyDescent="0.2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 t="shared" si="84"/>
        <v>0.20252747252747252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14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ht="17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84"/>
        <v>3.1924083769633507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14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ht="17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84"/>
        <v>4.7894444444444444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14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ht="17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84"/>
        <v>0.19556634304207121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14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ht="17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84"/>
        <v>1.9894827586206896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14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ht="17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84"/>
        <v>7.95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14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ht="17" x14ac:dyDescent="0.2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 t="shared" si="84"/>
        <v>0.50621082621082625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14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ht="17" x14ac:dyDescent="0.2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 t="shared" si="84"/>
        <v>0.57437499999999997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14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ht="17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84"/>
        <v>1.5562827640984909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14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4" x14ac:dyDescent="0.2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 t="shared" si="84"/>
        <v>0.36297297297297298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14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 ht="17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84"/>
        <v>0.58250000000000002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14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ht="17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84"/>
        <v>2.3739473684210526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14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 ht="17" x14ac:dyDescent="0.2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 t="shared" si="84"/>
        <v>0.58750000000000002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14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ht="17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84"/>
        <v>1.8256603773584905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14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ht="17" x14ac:dyDescent="0.2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 t="shared" si="84"/>
        <v>7.5436408977556111E-3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14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ht="17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84"/>
        <v>1.7595330739299611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14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ht="17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84"/>
        <v>2.3788235294117648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14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ht="17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84"/>
        <v>4.8805076142131982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14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4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84"/>
        <v>2.2406666666666668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14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ht="17" x14ac:dyDescent="0.2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 t="shared" si="84"/>
        <v>0.18126436781609195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14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ht="17" x14ac:dyDescent="0.2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 t="shared" si="84"/>
        <v>0.45847222222222223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14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ht="17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84"/>
        <v>1.1731541218637993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14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ht="17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84"/>
        <v>2.173090909090909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14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ht="17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84"/>
        <v>1.1228571428571428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14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ht="17" x14ac:dyDescent="0.2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 t="shared" si="84"/>
        <v>0.72518987341772156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14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ht="17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84"/>
        <v>2.1230434782608696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14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ht="17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84"/>
        <v>2.3974657534246577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14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ht="17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84"/>
        <v>1.8193548387096774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14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4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84"/>
        <v>1.6413114754098361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14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ht="17" x14ac:dyDescent="0.2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 t="shared" si="84"/>
        <v>1.6375968992248063E-2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14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ht="17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84"/>
        <v>0.49643859649122807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14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ht="17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84"/>
        <v>1.0970652173913042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14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4" x14ac:dyDescent="0.2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 t="shared" si="84"/>
        <v>0.49217948717948717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14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ht="17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84"/>
        <v>0.62232323232323228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14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ht="17" x14ac:dyDescent="0.2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 t="shared" si="84"/>
        <v>0.1305813953488372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14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ht="17" x14ac:dyDescent="0.2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 t="shared" si="84"/>
        <v>0.64635416666666667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14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ht="17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84"/>
        <v>1.5958666666666668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14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ht="17" x14ac:dyDescent="0.2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 t="shared" si="84"/>
        <v>0.81420000000000003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14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 ht="17" x14ac:dyDescent="0.2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 t="shared" si="84"/>
        <v>0.32444767441860467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14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4" x14ac:dyDescent="0.2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 t="shared" si="84"/>
        <v>9.9141184124918666E-2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14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ht="17" x14ac:dyDescent="0.2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 t="shared" si="84"/>
        <v>0.26694444444444443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14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ht="17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84"/>
        <v>0.62957446808510642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14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4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84"/>
        <v>1.6135593220338984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14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ht="17" x14ac:dyDescent="0.2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 t="shared" si="84"/>
        <v>0.05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14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ht="17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84"/>
        <v>10.969379310344827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14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ht="17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84"/>
        <v>0.70094158075601376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14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4" x14ac:dyDescent="0.2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 t="shared" si="84"/>
        <v>0.6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14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 ht="17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84"/>
        <v>3.6709859154929578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14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4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84"/>
        <v>11.09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14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ht="17" x14ac:dyDescent="0.2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 t="shared" si="84"/>
        <v>0.19028784648187633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14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 ht="17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84"/>
        <v>1.2687755102040816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14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4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84"/>
        <v>7.3463636363636367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14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ht="17" x14ac:dyDescent="0.2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 t="shared" si="84"/>
        <v>4.5731034482758622E-2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14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ht="17" x14ac:dyDescent="0.2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 t="shared" ref="F962:F1025" si="90">E962/D962</f>
        <v>0.85054545454545449</v>
      </c>
      <c r="G962" t="s">
        <v>14</v>
      </c>
      <c r="H962">
        <v>55</v>
      </c>
      <c r="I962" s="4">
        <f t="shared" ref="I962:I1025" si="91">IFERROR(E962/H962,0)</f>
        <v>85.054545454545448</v>
      </c>
      <c r="J962" t="s">
        <v>21</v>
      </c>
      <c r="K962" t="s">
        <v>22</v>
      </c>
      <c r="L962">
        <v>1454911200</v>
      </c>
      <c r="M962" s="14">
        <f t="shared" ref="M962:M1025" si="92">(((L962/60)/60)/24)+DATE(1970,1,1)</f>
        <v>42408.25</v>
      </c>
      <c r="N962">
        <v>1458104400</v>
      </c>
      <c r="O962" s="7">
        <f t="shared" ref="O962:O1025" si="93">(((N962/60)/60)/24)+DATE(1970,1,1)</f>
        <v>42445.208333333328</v>
      </c>
      <c r="P962" t="b">
        <v>0</v>
      </c>
      <c r="Q962" t="b">
        <v>0</v>
      </c>
      <c r="R962" t="str">
        <f t="shared" ref="R962:R1001" si="94">LEFT(T962,SEARCH("/",T962)-1)</f>
        <v>technology</v>
      </c>
      <c r="S962" t="str">
        <f t="shared" ref="S962:S1025" si="95">RIGHT(T962,LEN(T962)-SEARCH("/",T962))</f>
        <v>web</v>
      </c>
      <c r="T962" t="s">
        <v>28</v>
      </c>
    </row>
    <row r="963" spans="1:20" ht="34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si="90"/>
        <v>1.1929824561403508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>
        <v>1297922400</v>
      </c>
      <c r="M963" s="14">
        <f t="shared" si="92"/>
        <v>40591.25</v>
      </c>
      <c r="N963">
        <v>1298268000</v>
      </c>
      <c r="O963" s="7">
        <f t="shared" si="93"/>
        <v>40595.25</v>
      </c>
      <c r="P963" t="b">
        <v>0</v>
      </c>
      <c r="Q963" t="b">
        <v>0</v>
      </c>
      <c r="R963" t="str">
        <f t="shared" si="94"/>
        <v>publishing</v>
      </c>
      <c r="S963" t="str">
        <f t="shared" si="95"/>
        <v>translations</v>
      </c>
      <c r="T963" t="s">
        <v>206</v>
      </c>
    </row>
    <row r="964" spans="1:20" ht="17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si="90"/>
        <v>2.9602777777777778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14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tr">
        <f t="shared" si="94"/>
        <v>food</v>
      </c>
      <c r="S964" t="str">
        <f t="shared" si="95"/>
        <v>food trucks</v>
      </c>
      <c r="T964" t="s">
        <v>17</v>
      </c>
    </row>
    <row r="965" spans="1:20" ht="17" x14ac:dyDescent="0.2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 t="shared" si="90"/>
        <v>0.84694915254237291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14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 ht="17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90"/>
        <v>3.5578378378378379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14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 ht="17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90"/>
        <v>3.8640909090909092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14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ht="17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90"/>
        <v>7.9223529411764702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14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ht="17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90"/>
        <v>1.3703393665158372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14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4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90"/>
        <v>3.3820833333333336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14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ht="17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90"/>
        <v>1.0822784810126582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14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4" x14ac:dyDescent="0.2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 t="shared" si="90"/>
        <v>0.60757639620653314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14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ht="17" x14ac:dyDescent="0.2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 t="shared" si="90"/>
        <v>0.27725490196078434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14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4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90"/>
        <v>2.283934426229508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14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ht="17" x14ac:dyDescent="0.2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 t="shared" si="90"/>
        <v>0.21615194054500414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14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ht="17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90"/>
        <v>3.73875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14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ht="17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90"/>
        <v>1.5492592592592593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14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4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90"/>
        <v>3.2214999999999998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14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ht="17" x14ac:dyDescent="0.2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 t="shared" si="90"/>
        <v>0.73957142857142855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14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ht="17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90"/>
        <v>8.641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14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ht="17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90"/>
        <v>1.432624584717608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14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ht="17" x14ac:dyDescent="0.2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 t="shared" si="90"/>
        <v>0.40281762295081969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14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ht="17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90"/>
        <v>1.7822388059701493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14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ht="17" x14ac:dyDescent="0.2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 t="shared" si="90"/>
        <v>0.84930555555555554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14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ht="17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90"/>
        <v>1.4593648334624323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14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4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90"/>
        <v>1.5246153846153847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14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ht="17" x14ac:dyDescent="0.2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 t="shared" si="90"/>
        <v>0.67129542790152408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14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ht="34" x14ac:dyDescent="0.2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 t="shared" si="90"/>
        <v>0.40307692307692305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14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ht="17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 t="shared" si="90"/>
        <v>2.1679032258064517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14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ht="17" x14ac:dyDescent="0.2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 t="shared" si="90"/>
        <v>0.52117021276595743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14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 ht="17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90"/>
        <v>4.9958333333333336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14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ht="17" x14ac:dyDescent="0.2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 t="shared" si="90"/>
        <v>0.87679487179487181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14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ht="17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90"/>
        <v>1.131734693877551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14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ht="17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90"/>
        <v>4.2654838709677421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14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ht="17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90"/>
        <v>0.77632653061224488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14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 ht="17" x14ac:dyDescent="0.2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 t="shared" si="90"/>
        <v>0.52496810772501767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14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ht="17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90"/>
        <v>1.5746762589928058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14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4" x14ac:dyDescent="0.2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 t="shared" si="90"/>
        <v>0.72939393939393937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14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ht="17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90"/>
        <v>0.60565789473684206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14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ht="17" x14ac:dyDescent="0.2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 t="shared" si="90"/>
        <v>0.5679129129129129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14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ht="17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90"/>
        <v>0.56542754275427543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14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D50F-BBEB-0A49-B5D9-FCCFBCB45620}">
  <dimension ref="A1:F5"/>
  <sheetViews>
    <sheetView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5.6640625" bestFit="1" customWidth="1"/>
    <col min="9" max="10" width="20.5" bestFit="1" customWidth="1"/>
  </cols>
  <sheetData>
    <row r="1" spans="1:6" x14ac:dyDescent="0.2">
      <c r="A1" s="5" t="s">
        <v>6</v>
      </c>
      <c r="B1" t="s">
        <v>2035</v>
      </c>
    </row>
    <row r="3" spans="1:6" x14ac:dyDescent="0.2">
      <c r="B3" s="5" t="s">
        <v>2032</v>
      </c>
    </row>
    <row r="4" spans="1:6" x14ac:dyDescent="0.2"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2036</v>
      </c>
      <c r="B5" s="12">
        <v>57</v>
      </c>
      <c r="C5" s="12">
        <v>364</v>
      </c>
      <c r="D5" s="12">
        <v>14</v>
      </c>
      <c r="E5" s="12">
        <v>565</v>
      </c>
      <c r="F5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75FB-A6EE-3946-A2B4-EE3DBE0461B6}">
  <dimension ref="A1:F30"/>
  <sheetViews>
    <sheetView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2035</v>
      </c>
    </row>
    <row r="2" spans="1:6" x14ac:dyDescent="0.2">
      <c r="A2" s="5" t="s">
        <v>2083</v>
      </c>
      <c r="B2" t="s">
        <v>2035</v>
      </c>
    </row>
    <row r="4" spans="1:6" x14ac:dyDescent="0.2">
      <c r="A4" s="5" t="s">
        <v>2036</v>
      </c>
      <c r="B4" s="5" t="s">
        <v>2032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6" t="s">
        <v>2084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6" t="s">
        <v>2085</v>
      </c>
      <c r="B7" s="12"/>
      <c r="C7" s="12"/>
      <c r="D7" s="12"/>
      <c r="E7" s="12">
        <v>4</v>
      </c>
      <c r="F7" s="12">
        <v>4</v>
      </c>
    </row>
    <row r="8" spans="1:6" x14ac:dyDescent="0.2">
      <c r="A8" s="6" t="s">
        <v>2086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6" t="s">
        <v>2087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6" t="s">
        <v>2088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6" t="s">
        <v>2089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6" t="s">
        <v>2090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6" t="s">
        <v>2091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6" t="s">
        <v>2092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6" t="s">
        <v>2093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6" t="s">
        <v>2094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6" t="s">
        <v>2095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6" t="s">
        <v>2096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6" t="s">
        <v>2037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6" t="s">
        <v>2097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6" t="s">
        <v>2098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6" t="s">
        <v>2099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6" t="s">
        <v>2100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6" t="s">
        <v>2101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6" t="s">
        <v>2102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6" t="s">
        <v>2103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6" t="s">
        <v>2104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6" t="s">
        <v>2105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6" t="s">
        <v>2106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6" t="s">
        <v>2033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E25-9794-4C44-A4B2-1E05F7A80120}">
  <dimension ref="A1:E18"/>
  <sheetViews>
    <sheetView workbookViewId="0">
      <selection activeCell="N2" sqref="N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2052</v>
      </c>
      <c r="B1" t="s">
        <v>2035</v>
      </c>
    </row>
    <row r="2" spans="1:5" x14ac:dyDescent="0.2">
      <c r="A2" s="5" t="s">
        <v>2083</v>
      </c>
      <c r="B2" t="s">
        <v>2035</v>
      </c>
    </row>
    <row r="4" spans="1:5" x14ac:dyDescent="0.2">
      <c r="A4" s="5" t="s">
        <v>2036</v>
      </c>
      <c r="B4" s="5" t="s">
        <v>2032</v>
      </c>
    </row>
    <row r="5" spans="1:5" x14ac:dyDescent="0.2">
      <c r="A5" s="5" t="s">
        <v>2034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6" t="s">
        <v>2040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6" t="s">
        <v>2041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6" t="s">
        <v>2042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6" t="s">
        <v>2043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6" t="s">
        <v>2044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6" t="s">
        <v>2045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6" t="s">
        <v>2046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6" t="s">
        <v>2047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6" t="s">
        <v>2048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6" t="s">
        <v>2049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6" t="s">
        <v>2050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6" t="s">
        <v>2051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6" t="s">
        <v>2033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39A8-1449-7545-A30C-7BD099AEC10C}">
  <dimension ref="A1:I13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9" x14ac:dyDescent="0.2">
      <c r="A1" s="9" t="s">
        <v>2053</v>
      </c>
      <c r="B1" s="9" t="s">
        <v>2054</v>
      </c>
      <c r="C1" s="9" t="s">
        <v>2055</v>
      </c>
      <c r="D1" s="9" t="s">
        <v>2056</v>
      </c>
      <c r="E1" s="9" t="s">
        <v>2057</v>
      </c>
      <c r="F1" s="9" t="s">
        <v>2058</v>
      </c>
      <c r="G1" s="9" t="s">
        <v>2059</v>
      </c>
      <c r="H1" s="9" t="s">
        <v>2060</v>
      </c>
    </row>
    <row r="2" spans="1:9" x14ac:dyDescent="0.2">
      <c r="A2" s="8" t="s">
        <v>2061</v>
      </c>
      <c r="B2">
        <f>COUNTIFS(Crowdfunding!$G:$G, "successful", Crowdfunding!$D:$D, "&lt; 1000")</f>
        <v>30</v>
      </c>
      <c r="C2">
        <f>COUNTIFS(Crowdfunding!$G:$G, "failed", Crowdfunding!$D:$D, "&lt; 1000")</f>
        <v>20</v>
      </c>
      <c r="D2">
        <f>COUNTIFS(Crowdfunding!$G:$G, "canceled", Crowdfunding!$D:$D, "&lt; 1000")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  <c r="I2">
        <f>SUMIFS(Crowdfunding!$H:$H,Crowdfunding!$G:$G, "successful", Crowdfunding!$D:$D, "&lt; 1000")</f>
        <v>3712</v>
      </c>
    </row>
    <row r="3" spans="1:9" x14ac:dyDescent="0.2">
      <c r="A3" s="8" t="s">
        <v>2062</v>
      </c>
      <c r="B3">
        <f>COUNTIFS(Crowdfunding!$G:$G, "successful", Crowdfunding!$D:$D, "&lt; 5000", Crowdfunding!$D:$D, "&gt; 999")</f>
        <v>191</v>
      </c>
      <c r="C3">
        <f>COUNTIFS(Crowdfunding!$G:$G, "failed", Crowdfunding!$D:$D, "&lt; 5000", Crowdfunding!$D:$D, "&gt; 999")</f>
        <v>38</v>
      </c>
      <c r="D3">
        <f>COUNTIFS(Crowdfunding!$G:$G, "canceled", Crowdfunding!$D:$D, "&lt; 5000", Crowdfunding!$D:$D, "&gt; 999")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</row>
    <row r="4" spans="1:9" x14ac:dyDescent="0.2">
      <c r="A4" s="8" t="s">
        <v>2063</v>
      </c>
      <c r="B4">
        <f>COUNTIFS(Crowdfunding!$G:$G, "successful", Crowdfunding!$D:$D, "&lt; 10000", Crowdfunding!$D:$D, "&gt; 4999")</f>
        <v>164</v>
      </c>
      <c r="C4">
        <f>COUNTIFS(Crowdfunding!$G:$G, "failed", Crowdfunding!$D:$D, "&lt; 10000", Crowdfunding!$D:$D, "&gt; 4999")</f>
        <v>126</v>
      </c>
      <c r="D4">
        <f>COUNTIFS(Crowdfunding!$G:$G, "canceled", Crowdfunding!$D:$D, "&lt; 10000", Crowdfunding!$D:$D, "&gt; 4999")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9" x14ac:dyDescent="0.2">
      <c r="A5" s="8" t="s">
        <v>2064</v>
      </c>
      <c r="B5">
        <f>COUNTIFS(Crowdfunding!$G:$G, "successful", Crowdfunding!$D:$D, "&lt; 15000 ", Crowdfunding!$D:$D, "&gt; 9999 ")</f>
        <v>4</v>
      </c>
      <c r="C5">
        <f>COUNTIFS(Crowdfunding!$G:$G, "failed", Crowdfunding!$D:$D, "&lt; 15000 ", Crowdfunding!$D:$D, "&gt; 9999 ")</f>
        <v>5</v>
      </c>
      <c r="D5">
        <f>COUNTIFS(Crowdfunding!$G:$G, "canceled", Crowdfunding!$D:$D, "&lt; 15000 ", Crowdfunding!$D:$D, "&gt; 9999 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9" x14ac:dyDescent="0.2">
      <c r="A6" s="8" t="s">
        <v>2065</v>
      </c>
      <c r="B6">
        <f>COUNTIFS(Crowdfunding!$G:$G, "successful", Crowdfunding!$D:$D, "&lt; 20000 ", Crowdfunding!$D:$D, "&gt; 14999 ")</f>
        <v>10</v>
      </c>
      <c r="C6">
        <f>COUNTIFS(Crowdfunding!$G:$G, "failed", Crowdfunding!$D:$D, "&lt; 20000 ", Crowdfunding!$D:$D, "&gt; 14999 ")</f>
        <v>0</v>
      </c>
      <c r="D6">
        <f>COUNTIFS(Crowdfunding!$G:$G, "canceled", Crowdfunding!$D:$D, "&lt; 20000 ", Crowdfunding!$D:$D, "&gt; 14999 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9" x14ac:dyDescent="0.2">
      <c r="A7" s="8" t="s">
        <v>2066</v>
      </c>
      <c r="B7">
        <f>COUNTIFS(Crowdfunding!$G:$G, "successful", Crowdfunding!$D:$D, "&lt; 25000 ", Crowdfunding!$D:$D, "&gt; 19999 ")</f>
        <v>7</v>
      </c>
      <c r="C7">
        <f>COUNTIFS(Crowdfunding!$G:$G, "failed", Crowdfunding!$D:$D, "&lt; 25000 ", Crowdfunding!$D:$D, "&gt; 19999 ")</f>
        <v>0</v>
      </c>
      <c r="D7">
        <f>COUNTIFS(Crowdfunding!$G:$G, "canceled", Crowdfunding!$D:$D, "&lt; 25000 ", Crowdfunding!$D:$D, "&gt; 19999 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9" x14ac:dyDescent="0.2">
      <c r="A8" s="8" t="s">
        <v>2067</v>
      </c>
      <c r="B8">
        <f>COUNTIFS(Crowdfunding!$G:$G, "successful", Crowdfunding!$D:$D, "&lt; 30000 ", Crowdfunding!$D:$D, "&gt; 24999 ")</f>
        <v>11</v>
      </c>
      <c r="C8">
        <f>COUNTIFS(Crowdfunding!$G:$G, "failed", Crowdfunding!$D:$D, "&lt; 30000 ", Crowdfunding!$D:$D, "&gt; 24999 ")</f>
        <v>3</v>
      </c>
      <c r="D8">
        <f>COUNTIFS(Crowdfunding!$G:$G, "canceled", Crowdfunding!$D:$D, "&lt; 30000 ", Crowdfunding!$D:$D, "&gt; 24999 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9" x14ac:dyDescent="0.2">
      <c r="A9" s="8" t="s">
        <v>2068</v>
      </c>
      <c r="B9">
        <f>COUNTIFS(Crowdfunding!$G:$G, "successful", Crowdfunding!$D:$D, "&lt; 35000 ", Crowdfunding!$D:$D, "&gt; 29999 ")</f>
        <v>7</v>
      </c>
      <c r="C9">
        <f>COUNTIFS(Crowdfunding!$G:$G, "failed", Crowdfunding!$D:$D, "&lt; 35000 ", Crowdfunding!$D:$D, "&gt; 29999 ")</f>
        <v>0</v>
      </c>
      <c r="D9">
        <f>COUNTIFS(Crowdfunding!$G:$G, "canceled", Crowdfunding!$D:$D, "&lt; 35000 ", Crowdfunding!$D:$D, "&gt; 29999 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9" x14ac:dyDescent="0.2">
      <c r="A10" s="8" t="s">
        <v>2069</v>
      </c>
      <c r="B10">
        <f>COUNTIFS(Crowdfunding!$G:$G, "successful", Crowdfunding!$D:$D, "&lt; 40000 ", Crowdfunding!$D:$D, "&gt; 34999 ")</f>
        <v>8</v>
      </c>
      <c r="C10">
        <f>COUNTIFS(Crowdfunding!$G:$G, "failed", Crowdfunding!$D:$D, "&lt; 40000 ", Crowdfunding!$D:$D, "&gt; 34999 ")</f>
        <v>3</v>
      </c>
      <c r="D10">
        <f>COUNTIFS(Crowdfunding!$G:$G, "canceled", Crowdfunding!$D:$D, "&lt; 40000 ", Crowdfunding!$D:$D, "&gt; 34999 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9" x14ac:dyDescent="0.2">
      <c r="A11" s="8" t="s">
        <v>2070</v>
      </c>
      <c r="B11">
        <f>COUNTIFS(Crowdfunding!$G:$G, "successful", Crowdfunding!$D:$D, "&lt; 45000 ", Crowdfunding!$D:$D, "&gt; 39999 ")</f>
        <v>11</v>
      </c>
      <c r="C11">
        <f>COUNTIFS(Crowdfunding!$G:$G, "failed", Crowdfunding!$D:$D, "&lt; 45000 ", Crowdfunding!$D:$D, "&gt; 39999 ")</f>
        <v>3</v>
      </c>
      <c r="D11">
        <f>COUNTIFS(Crowdfunding!$G:$G, "canceled", Crowdfunding!$D:$D, "&lt; 45000 ", Crowdfunding!$D:$D, "&gt; 39999 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9" x14ac:dyDescent="0.2">
      <c r="A12" s="8" t="s">
        <v>2071</v>
      </c>
      <c r="B12">
        <f>COUNTIFS(Crowdfunding!$G:$G, "successful", Crowdfunding!$D:$D, "&lt; 50000 ", Crowdfunding!$D:$D, "&gt; 44999 ")</f>
        <v>8</v>
      </c>
      <c r="C12">
        <f>COUNTIFS(Crowdfunding!$G:$G, "failed", Crowdfunding!$D:$D, "&lt; 50000 ", Crowdfunding!$D:$D, "&gt; 44999 ")</f>
        <v>3</v>
      </c>
      <c r="D12">
        <f>COUNTIFS(Crowdfunding!$G:$G, "canceled", Crowdfunding!$D:$D, "&lt; 50000 ", Crowdfunding!$D:$D, "&gt; 44999 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9" x14ac:dyDescent="0.2">
      <c r="A13" s="8" t="s">
        <v>2072</v>
      </c>
      <c r="B13">
        <f>COUNTIFS(Crowdfunding!$G:$G, "successful",Crowdfunding!$D:$D, "&gt; 50000 ")</f>
        <v>114</v>
      </c>
      <c r="C13">
        <f>COUNTIFS(Crowdfunding!$G:$G, "failed",Crowdfunding!$D:$D, "&gt; 50000 ")</f>
        <v>163</v>
      </c>
      <c r="D13">
        <f>COUNTIFS(Crowdfunding!$G:$G, "canceled",Crowdfunding!$D:$D, "&gt; 50000 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A78A-1242-8542-ACD0-587E89B6BC70}">
  <dimension ref="A1:K566"/>
  <sheetViews>
    <sheetView tabSelected="1" topLeftCell="C1" workbookViewId="0">
      <selection activeCell="K2" sqref="K2"/>
    </sheetView>
  </sheetViews>
  <sheetFormatPr baseColWidth="10" defaultRowHeight="16" x14ac:dyDescent="0.2"/>
  <cols>
    <col min="5" max="5" width="19.33203125" bestFit="1" customWidth="1"/>
  </cols>
  <sheetData>
    <row r="1" spans="1:11" s="11" customFormat="1" ht="51" x14ac:dyDescent="0.2">
      <c r="A1" s="1" t="s">
        <v>2073</v>
      </c>
      <c r="B1" s="1" t="s">
        <v>2074</v>
      </c>
      <c r="F1" s="11" t="s">
        <v>2077</v>
      </c>
      <c r="G1" s="11" t="s">
        <v>2078</v>
      </c>
      <c r="H1" s="11" t="s">
        <v>2079</v>
      </c>
      <c r="I1" s="11" t="s">
        <v>2080</v>
      </c>
      <c r="J1" s="11" t="s">
        <v>2082</v>
      </c>
      <c r="K1" s="11" t="s">
        <v>2081</v>
      </c>
    </row>
    <row r="2" spans="1:11" x14ac:dyDescent="0.2">
      <c r="A2">
        <v>16</v>
      </c>
      <c r="B2">
        <v>0</v>
      </c>
      <c r="E2" s="9" t="s">
        <v>2075</v>
      </c>
      <c r="F2" s="4">
        <f>AVERAGE(A2:A566)</f>
        <v>851.14690265486729</v>
      </c>
      <c r="G2" s="4">
        <f>MEDIAN(A2:A566)</f>
        <v>201</v>
      </c>
      <c r="H2" s="10">
        <f>MIN((A2:A566))</f>
        <v>16</v>
      </c>
      <c r="I2" s="10">
        <f>MAX(A2:A566)</f>
        <v>7295</v>
      </c>
      <c r="J2" s="4">
        <f>_xlfn.VAR.S(A2:A566)</f>
        <v>1606216.5936295739</v>
      </c>
      <c r="K2" s="4">
        <f>STDEV(A2:A566)</f>
        <v>1267.366006183523</v>
      </c>
    </row>
    <row r="3" spans="1:11" x14ac:dyDescent="0.2">
      <c r="A3">
        <v>26</v>
      </c>
      <c r="B3">
        <v>0</v>
      </c>
      <c r="E3" s="9" t="s">
        <v>2076</v>
      </c>
      <c r="F3" s="4">
        <f>AVERAGE((B2:B365))</f>
        <v>585.61538461538464</v>
      </c>
      <c r="G3" s="4">
        <f>MEDIAN(B2:B365)</f>
        <v>114.5</v>
      </c>
      <c r="H3" s="10">
        <f>MIN(B2:B365)</f>
        <v>0</v>
      </c>
      <c r="I3" s="10">
        <f>MAX(B2:B365)</f>
        <v>6080</v>
      </c>
      <c r="J3" s="4">
        <f>_xlfn.VAR.S(B2:B365)</f>
        <v>924113.45496927318</v>
      </c>
      <c r="K3" s="4">
        <f>STDEV(B2:B365)</f>
        <v>961.30819978260524</v>
      </c>
    </row>
    <row r="4" spans="1:11" x14ac:dyDescent="0.2">
      <c r="A4">
        <v>27</v>
      </c>
      <c r="B4">
        <v>1</v>
      </c>
    </row>
    <row r="5" spans="1:11" x14ac:dyDescent="0.2">
      <c r="A5">
        <v>32</v>
      </c>
      <c r="B5">
        <v>1</v>
      </c>
    </row>
    <row r="6" spans="1:11" x14ac:dyDescent="0.2">
      <c r="A6">
        <v>32</v>
      </c>
      <c r="B6">
        <v>1</v>
      </c>
    </row>
    <row r="7" spans="1:11" x14ac:dyDescent="0.2">
      <c r="A7">
        <v>34</v>
      </c>
      <c r="B7">
        <v>1</v>
      </c>
    </row>
    <row r="8" spans="1:11" x14ac:dyDescent="0.2">
      <c r="A8">
        <v>40</v>
      </c>
      <c r="B8">
        <v>1</v>
      </c>
    </row>
    <row r="9" spans="1:11" x14ac:dyDescent="0.2">
      <c r="A9">
        <v>41</v>
      </c>
      <c r="B9">
        <v>1</v>
      </c>
    </row>
    <row r="10" spans="1:11" x14ac:dyDescent="0.2">
      <c r="A10">
        <v>41</v>
      </c>
      <c r="B10">
        <v>1</v>
      </c>
    </row>
    <row r="11" spans="1:11" x14ac:dyDescent="0.2">
      <c r="A11">
        <v>42</v>
      </c>
      <c r="B11">
        <v>1</v>
      </c>
    </row>
    <row r="12" spans="1:11" x14ac:dyDescent="0.2">
      <c r="A12">
        <v>43</v>
      </c>
      <c r="B12">
        <v>1</v>
      </c>
    </row>
    <row r="13" spans="1:11" x14ac:dyDescent="0.2">
      <c r="A13">
        <v>43</v>
      </c>
      <c r="B13">
        <v>1</v>
      </c>
    </row>
    <row r="14" spans="1:11" x14ac:dyDescent="0.2">
      <c r="A14">
        <v>48</v>
      </c>
      <c r="B14">
        <v>1</v>
      </c>
    </row>
    <row r="15" spans="1:11" x14ac:dyDescent="0.2">
      <c r="A15">
        <v>48</v>
      </c>
      <c r="B15">
        <v>1</v>
      </c>
    </row>
    <row r="16" spans="1:11" x14ac:dyDescent="0.2">
      <c r="A16">
        <v>48</v>
      </c>
      <c r="B16">
        <v>1</v>
      </c>
    </row>
    <row r="17" spans="1:2" x14ac:dyDescent="0.2">
      <c r="A17">
        <v>50</v>
      </c>
      <c r="B17">
        <v>1</v>
      </c>
    </row>
    <row r="18" spans="1:2" x14ac:dyDescent="0.2">
      <c r="A18">
        <v>50</v>
      </c>
      <c r="B18">
        <v>1</v>
      </c>
    </row>
    <row r="19" spans="1:2" x14ac:dyDescent="0.2">
      <c r="A19">
        <v>50</v>
      </c>
      <c r="B19">
        <v>1</v>
      </c>
    </row>
    <row r="20" spans="1:2" x14ac:dyDescent="0.2">
      <c r="A20">
        <v>52</v>
      </c>
      <c r="B20">
        <v>1</v>
      </c>
    </row>
    <row r="21" spans="1:2" x14ac:dyDescent="0.2">
      <c r="A21">
        <v>53</v>
      </c>
      <c r="B21">
        <v>5</v>
      </c>
    </row>
    <row r="22" spans="1:2" x14ac:dyDescent="0.2">
      <c r="A22">
        <v>53</v>
      </c>
      <c r="B22">
        <v>5</v>
      </c>
    </row>
    <row r="23" spans="1:2" x14ac:dyDescent="0.2">
      <c r="A23">
        <v>54</v>
      </c>
      <c r="B23">
        <v>6</v>
      </c>
    </row>
    <row r="24" spans="1:2" x14ac:dyDescent="0.2">
      <c r="A24">
        <v>55</v>
      </c>
      <c r="B24">
        <v>7</v>
      </c>
    </row>
    <row r="25" spans="1:2" x14ac:dyDescent="0.2">
      <c r="A25">
        <v>56</v>
      </c>
      <c r="B25">
        <v>7</v>
      </c>
    </row>
    <row r="26" spans="1:2" x14ac:dyDescent="0.2">
      <c r="A26">
        <v>59</v>
      </c>
      <c r="B26">
        <v>9</v>
      </c>
    </row>
    <row r="27" spans="1:2" x14ac:dyDescent="0.2">
      <c r="A27">
        <v>62</v>
      </c>
      <c r="B27">
        <v>9</v>
      </c>
    </row>
    <row r="28" spans="1:2" x14ac:dyDescent="0.2">
      <c r="A28">
        <v>64</v>
      </c>
      <c r="B28">
        <v>10</v>
      </c>
    </row>
    <row r="29" spans="1:2" x14ac:dyDescent="0.2">
      <c r="A29">
        <v>65</v>
      </c>
      <c r="B29">
        <v>10</v>
      </c>
    </row>
    <row r="30" spans="1:2" x14ac:dyDescent="0.2">
      <c r="A30">
        <v>65</v>
      </c>
      <c r="B30">
        <v>10</v>
      </c>
    </row>
    <row r="31" spans="1:2" x14ac:dyDescent="0.2">
      <c r="A31">
        <v>67</v>
      </c>
      <c r="B31">
        <v>10</v>
      </c>
    </row>
    <row r="32" spans="1:2" x14ac:dyDescent="0.2">
      <c r="A32">
        <v>68</v>
      </c>
      <c r="B32">
        <v>12</v>
      </c>
    </row>
    <row r="33" spans="1:2" x14ac:dyDescent="0.2">
      <c r="A33">
        <v>69</v>
      </c>
      <c r="B33">
        <v>12</v>
      </c>
    </row>
    <row r="34" spans="1:2" x14ac:dyDescent="0.2">
      <c r="A34">
        <v>69</v>
      </c>
      <c r="B34">
        <v>13</v>
      </c>
    </row>
    <row r="35" spans="1:2" x14ac:dyDescent="0.2">
      <c r="A35">
        <v>70</v>
      </c>
      <c r="B35">
        <v>13</v>
      </c>
    </row>
    <row r="36" spans="1:2" x14ac:dyDescent="0.2">
      <c r="A36">
        <v>71</v>
      </c>
      <c r="B36">
        <v>14</v>
      </c>
    </row>
    <row r="37" spans="1:2" x14ac:dyDescent="0.2">
      <c r="A37">
        <v>72</v>
      </c>
      <c r="B37">
        <v>14</v>
      </c>
    </row>
    <row r="38" spans="1:2" x14ac:dyDescent="0.2">
      <c r="A38">
        <v>76</v>
      </c>
      <c r="B38">
        <v>15</v>
      </c>
    </row>
    <row r="39" spans="1:2" x14ac:dyDescent="0.2">
      <c r="A39">
        <v>76</v>
      </c>
      <c r="B39">
        <v>15</v>
      </c>
    </row>
    <row r="40" spans="1:2" x14ac:dyDescent="0.2">
      <c r="A40">
        <v>78</v>
      </c>
      <c r="B40">
        <v>15</v>
      </c>
    </row>
    <row r="41" spans="1:2" x14ac:dyDescent="0.2">
      <c r="A41">
        <v>78</v>
      </c>
      <c r="B41">
        <v>15</v>
      </c>
    </row>
    <row r="42" spans="1:2" x14ac:dyDescent="0.2">
      <c r="A42">
        <v>80</v>
      </c>
      <c r="B42">
        <v>15</v>
      </c>
    </row>
    <row r="43" spans="1:2" x14ac:dyDescent="0.2">
      <c r="A43">
        <v>80</v>
      </c>
      <c r="B43">
        <v>15</v>
      </c>
    </row>
    <row r="44" spans="1:2" x14ac:dyDescent="0.2">
      <c r="A44">
        <v>80</v>
      </c>
      <c r="B44">
        <v>16</v>
      </c>
    </row>
    <row r="45" spans="1:2" x14ac:dyDescent="0.2">
      <c r="A45">
        <v>80</v>
      </c>
      <c r="B45">
        <v>16</v>
      </c>
    </row>
    <row r="46" spans="1:2" x14ac:dyDescent="0.2">
      <c r="A46">
        <v>80</v>
      </c>
      <c r="B46">
        <v>16</v>
      </c>
    </row>
    <row r="47" spans="1:2" x14ac:dyDescent="0.2">
      <c r="A47">
        <v>80</v>
      </c>
      <c r="B47">
        <v>16</v>
      </c>
    </row>
    <row r="48" spans="1:2" x14ac:dyDescent="0.2">
      <c r="A48">
        <v>81</v>
      </c>
      <c r="B48">
        <v>17</v>
      </c>
    </row>
    <row r="49" spans="1:2" x14ac:dyDescent="0.2">
      <c r="A49">
        <v>82</v>
      </c>
      <c r="B49">
        <v>17</v>
      </c>
    </row>
    <row r="50" spans="1:2" x14ac:dyDescent="0.2">
      <c r="A50">
        <v>82</v>
      </c>
      <c r="B50">
        <v>17</v>
      </c>
    </row>
    <row r="51" spans="1:2" x14ac:dyDescent="0.2">
      <c r="A51">
        <v>83</v>
      </c>
      <c r="B51">
        <v>18</v>
      </c>
    </row>
    <row r="52" spans="1:2" x14ac:dyDescent="0.2">
      <c r="A52">
        <v>83</v>
      </c>
      <c r="B52">
        <v>18</v>
      </c>
    </row>
    <row r="53" spans="1:2" x14ac:dyDescent="0.2">
      <c r="A53">
        <v>84</v>
      </c>
      <c r="B53">
        <v>19</v>
      </c>
    </row>
    <row r="54" spans="1:2" x14ac:dyDescent="0.2">
      <c r="A54">
        <v>84</v>
      </c>
      <c r="B54">
        <v>19</v>
      </c>
    </row>
    <row r="55" spans="1:2" x14ac:dyDescent="0.2">
      <c r="A55">
        <v>85</v>
      </c>
      <c r="B55">
        <v>19</v>
      </c>
    </row>
    <row r="56" spans="1:2" x14ac:dyDescent="0.2">
      <c r="A56">
        <v>85</v>
      </c>
      <c r="B56">
        <v>21</v>
      </c>
    </row>
    <row r="57" spans="1:2" x14ac:dyDescent="0.2">
      <c r="A57">
        <v>85</v>
      </c>
      <c r="B57">
        <v>21</v>
      </c>
    </row>
    <row r="58" spans="1:2" x14ac:dyDescent="0.2">
      <c r="A58">
        <v>85</v>
      </c>
      <c r="B58">
        <v>21</v>
      </c>
    </row>
    <row r="59" spans="1:2" x14ac:dyDescent="0.2">
      <c r="A59">
        <v>85</v>
      </c>
      <c r="B59">
        <v>22</v>
      </c>
    </row>
    <row r="60" spans="1:2" x14ac:dyDescent="0.2">
      <c r="A60">
        <v>85</v>
      </c>
      <c r="B60">
        <v>23</v>
      </c>
    </row>
    <row r="61" spans="1:2" x14ac:dyDescent="0.2">
      <c r="A61">
        <v>86</v>
      </c>
      <c r="B61">
        <v>24</v>
      </c>
    </row>
    <row r="62" spans="1:2" x14ac:dyDescent="0.2">
      <c r="A62">
        <v>86</v>
      </c>
      <c r="B62">
        <v>24</v>
      </c>
    </row>
    <row r="63" spans="1:2" x14ac:dyDescent="0.2">
      <c r="A63">
        <v>86</v>
      </c>
      <c r="B63">
        <v>24</v>
      </c>
    </row>
    <row r="64" spans="1:2" x14ac:dyDescent="0.2">
      <c r="A64">
        <v>87</v>
      </c>
      <c r="B64">
        <v>25</v>
      </c>
    </row>
    <row r="65" spans="1:2" x14ac:dyDescent="0.2">
      <c r="A65">
        <v>87</v>
      </c>
      <c r="B65">
        <v>25</v>
      </c>
    </row>
    <row r="66" spans="1:2" x14ac:dyDescent="0.2">
      <c r="A66">
        <v>87</v>
      </c>
      <c r="B66">
        <v>26</v>
      </c>
    </row>
    <row r="67" spans="1:2" x14ac:dyDescent="0.2">
      <c r="A67">
        <v>88</v>
      </c>
      <c r="B67">
        <v>26</v>
      </c>
    </row>
    <row r="68" spans="1:2" x14ac:dyDescent="0.2">
      <c r="A68">
        <v>88</v>
      </c>
      <c r="B68">
        <v>26</v>
      </c>
    </row>
    <row r="69" spans="1:2" x14ac:dyDescent="0.2">
      <c r="A69">
        <v>88</v>
      </c>
      <c r="B69">
        <v>27</v>
      </c>
    </row>
    <row r="70" spans="1:2" x14ac:dyDescent="0.2">
      <c r="A70">
        <v>88</v>
      </c>
      <c r="B70">
        <v>27</v>
      </c>
    </row>
    <row r="71" spans="1:2" x14ac:dyDescent="0.2">
      <c r="A71">
        <v>89</v>
      </c>
      <c r="B71">
        <v>29</v>
      </c>
    </row>
    <row r="72" spans="1:2" x14ac:dyDescent="0.2">
      <c r="A72">
        <v>89</v>
      </c>
      <c r="B72">
        <v>30</v>
      </c>
    </row>
    <row r="73" spans="1:2" x14ac:dyDescent="0.2">
      <c r="A73">
        <v>91</v>
      </c>
      <c r="B73">
        <v>30</v>
      </c>
    </row>
    <row r="74" spans="1:2" x14ac:dyDescent="0.2">
      <c r="A74">
        <v>92</v>
      </c>
      <c r="B74">
        <v>31</v>
      </c>
    </row>
    <row r="75" spans="1:2" x14ac:dyDescent="0.2">
      <c r="A75">
        <v>92</v>
      </c>
      <c r="B75">
        <v>31</v>
      </c>
    </row>
    <row r="76" spans="1:2" x14ac:dyDescent="0.2">
      <c r="A76">
        <v>92</v>
      </c>
      <c r="B76">
        <v>31</v>
      </c>
    </row>
    <row r="77" spans="1:2" x14ac:dyDescent="0.2">
      <c r="A77">
        <v>92</v>
      </c>
      <c r="B77">
        <v>31</v>
      </c>
    </row>
    <row r="78" spans="1:2" x14ac:dyDescent="0.2">
      <c r="A78">
        <v>92</v>
      </c>
      <c r="B78">
        <v>31</v>
      </c>
    </row>
    <row r="79" spans="1:2" x14ac:dyDescent="0.2">
      <c r="A79">
        <v>93</v>
      </c>
      <c r="B79">
        <v>32</v>
      </c>
    </row>
    <row r="80" spans="1:2" x14ac:dyDescent="0.2">
      <c r="A80">
        <v>94</v>
      </c>
      <c r="B80">
        <v>32</v>
      </c>
    </row>
    <row r="81" spans="1:2" x14ac:dyDescent="0.2">
      <c r="A81">
        <v>94</v>
      </c>
      <c r="B81">
        <v>33</v>
      </c>
    </row>
    <row r="82" spans="1:2" x14ac:dyDescent="0.2">
      <c r="A82">
        <v>94</v>
      </c>
      <c r="B82">
        <v>33</v>
      </c>
    </row>
    <row r="83" spans="1:2" x14ac:dyDescent="0.2">
      <c r="A83">
        <v>95</v>
      </c>
      <c r="B83">
        <v>33</v>
      </c>
    </row>
    <row r="84" spans="1:2" x14ac:dyDescent="0.2">
      <c r="A84">
        <v>96</v>
      </c>
      <c r="B84">
        <v>34</v>
      </c>
    </row>
    <row r="85" spans="1:2" x14ac:dyDescent="0.2">
      <c r="A85">
        <v>96</v>
      </c>
      <c r="B85">
        <v>35</v>
      </c>
    </row>
    <row r="86" spans="1:2" x14ac:dyDescent="0.2">
      <c r="A86">
        <v>96</v>
      </c>
      <c r="B86">
        <v>35</v>
      </c>
    </row>
    <row r="87" spans="1:2" x14ac:dyDescent="0.2">
      <c r="A87">
        <v>97</v>
      </c>
      <c r="B87">
        <v>35</v>
      </c>
    </row>
    <row r="88" spans="1:2" x14ac:dyDescent="0.2">
      <c r="A88">
        <v>98</v>
      </c>
      <c r="B88">
        <v>36</v>
      </c>
    </row>
    <row r="89" spans="1:2" x14ac:dyDescent="0.2">
      <c r="A89">
        <v>98</v>
      </c>
      <c r="B89">
        <v>37</v>
      </c>
    </row>
    <row r="90" spans="1:2" x14ac:dyDescent="0.2">
      <c r="A90">
        <v>100</v>
      </c>
      <c r="B90">
        <v>37</v>
      </c>
    </row>
    <row r="91" spans="1:2" x14ac:dyDescent="0.2">
      <c r="A91">
        <v>100</v>
      </c>
      <c r="B91">
        <v>37</v>
      </c>
    </row>
    <row r="92" spans="1:2" x14ac:dyDescent="0.2">
      <c r="A92">
        <v>101</v>
      </c>
      <c r="B92">
        <v>38</v>
      </c>
    </row>
    <row r="93" spans="1:2" x14ac:dyDescent="0.2">
      <c r="A93">
        <v>101</v>
      </c>
      <c r="B93">
        <v>38</v>
      </c>
    </row>
    <row r="94" spans="1:2" x14ac:dyDescent="0.2">
      <c r="A94">
        <v>102</v>
      </c>
      <c r="B94">
        <v>38</v>
      </c>
    </row>
    <row r="95" spans="1:2" x14ac:dyDescent="0.2">
      <c r="A95">
        <v>102</v>
      </c>
      <c r="B95">
        <v>39</v>
      </c>
    </row>
    <row r="96" spans="1:2" x14ac:dyDescent="0.2">
      <c r="A96">
        <v>103</v>
      </c>
      <c r="B96">
        <v>40</v>
      </c>
    </row>
    <row r="97" spans="1:2" x14ac:dyDescent="0.2">
      <c r="A97">
        <v>103</v>
      </c>
      <c r="B97">
        <v>40</v>
      </c>
    </row>
    <row r="98" spans="1:2" x14ac:dyDescent="0.2">
      <c r="A98">
        <v>105</v>
      </c>
      <c r="B98">
        <v>40</v>
      </c>
    </row>
    <row r="99" spans="1:2" x14ac:dyDescent="0.2">
      <c r="A99">
        <v>106</v>
      </c>
      <c r="B99">
        <v>41</v>
      </c>
    </row>
    <row r="100" spans="1:2" x14ac:dyDescent="0.2">
      <c r="A100">
        <v>106</v>
      </c>
      <c r="B100">
        <v>41</v>
      </c>
    </row>
    <row r="101" spans="1:2" x14ac:dyDescent="0.2">
      <c r="A101">
        <v>107</v>
      </c>
      <c r="B101">
        <v>42</v>
      </c>
    </row>
    <row r="102" spans="1:2" x14ac:dyDescent="0.2">
      <c r="A102">
        <v>107</v>
      </c>
      <c r="B102">
        <v>44</v>
      </c>
    </row>
    <row r="103" spans="1:2" x14ac:dyDescent="0.2">
      <c r="A103">
        <v>107</v>
      </c>
      <c r="B103">
        <v>44</v>
      </c>
    </row>
    <row r="104" spans="1:2" x14ac:dyDescent="0.2">
      <c r="A104">
        <v>107</v>
      </c>
      <c r="B104">
        <v>45</v>
      </c>
    </row>
    <row r="105" spans="1:2" x14ac:dyDescent="0.2">
      <c r="A105">
        <v>107</v>
      </c>
      <c r="B105">
        <v>46</v>
      </c>
    </row>
    <row r="106" spans="1:2" x14ac:dyDescent="0.2">
      <c r="A106">
        <v>110</v>
      </c>
      <c r="B106">
        <v>47</v>
      </c>
    </row>
    <row r="107" spans="1:2" x14ac:dyDescent="0.2">
      <c r="A107">
        <v>110</v>
      </c>
      <c r="B107">
        <v>48</v>
      </c>
    </row>
    <row r="108" spans="1:2" x14ac:dyDescent="0.2">
      <c r="A108">
        <v>110</v>
      </c>
      <c r="B108">
        <v>49</v>
      </c>
    </row>
    <row r="109" spans="1:2" x14ac:dyDescent="0.2">
      <c r="A109">
        <v>110</v>
      </c>
      <c r="B109">
        <v>49</v>
      </c>
    </row>
    <row r="110" spans="1:2" x14ac:dyDescent="0.2">
      <c r="A110">
        <v>111</v>
      </c>
      <c r="B110">
        <v>52</v>
      </c>
    </row>
    <row r="111" spans="1:2" x14ac:dyDescent="0.2">
      <c r="A111">
        <v>112</v>
      </c>
      <c r="B111">
        <v>53</v>
      </c>
    </row>
    <row r="112" spans="1:2" x14ac:dyDescent="0.2">
      <c r="A112">
        <v>112</v>
      </c>
      <c r="B112">
        <v>54</v>
      </c>
    </row>
    <row r="113" spans="1:2" x14ac:dyDescent="0.2">
      <c r="A113">
        <v>112</v>
      </c>
      <c r="B113">
        <v>55</v>
      </c>
    </row>
    <row r="114" spans="1:2" x14ac:dyDescent="0.2">
      <c r="A114">
        <v>113</v>
      </c>
      <c r="B114">
        <v>55</v>
      </c>
    </row>
    <row r="115" spans="1:2" x14ac:dyDescent="0.2">
      <c r="A115">
        <v>113</v>
      </c>
      <c r="B115">
        <v>56</v>
      </c>
    </row>
    <row r="116" spans="1:2" x14ac:dyDescent="0.2">
      <c r="A116">
        <v>114</v>
      </c>
      <c r="B116">
        <v>56</v>
      </c>
    </row>
    <row r="117" spans="1:2" x14ac:dyDescent="0.2">
      <c r="A117">
        <v>114</v>
      </c>
      <c r="B117">
        <v>57</v>
      </c>
    </row>
    <row r="118" spans="1:2" x14ac:dyDescent="0.2">
      <c r="A118">
        <v>114</v>
      </c>
      <c r="B118">
        <v>57</v>
      </c>
    </row>
    <row r="119" spans="1:2" x14ac:dyDescent="0.2">
      <c r="A119">
        <v>115</v>
      </c>
      <c r="B119">
        <v>58</v>
      </c>
    </row>
    <row r="120" spans="1:2" x14ac:dyDescent="0.2">
      <c r="A120">
        <v>116</v>
      </c>
      <c r="B120">
        <v>60</v>
      </c>
    </row>
    <row r="121" spans="1:2" x14ac:dyDescent="0.2">
      <c r="A121">
        <v>116</v>
      </c>
      <c r="B121">
        <v>62</v>
      </c>
    </row>
    <row r="122" spans="1:2" x14ac:dyDescent="0.2">
      <c r="A122">
        <v>117</v>
      </c>
      <c r="B122">
        <v>62</v>
      </c>
    </row>
    <row r="123" spans="1:2" x14ac:dyDescent="0.2">
      <c r="A123">
        <v>117</v>
      </c>
      <c r="B123">
        <v>63</v>
      </c>
    </row>
    <row r="124" spans="1:2" x14ac:dyDescent="0.2">
      <c r="A124">
        <v>119</v>
      </c>
      <c r="B124">
        <v>63</v>
      </c>
    </row>
    <row r="125" spans="1:2" x14ac:dyDescent="0.2">
      <c r="A125">
        <v>121</v>
      </c>
      <c r="B125">
        <v>64</v>
      </c>
    </row>
    <row r="126" spans="1:2" x14ac:dyDescent="0.2">
      <c r="A126">
        <v>121</v>
      </c>
      <c r="B126">
        <v>64</v>
      </c>
    </row>
    <row r="127" spans="1:2" x14ac:dyDescent="0.2">
      <c r="A127">
        <v>121</v>
      </c>
      <c r="B127">
        <v>64</v>
      </c>
    </row>
    <row r="128" spans="1:2" x14ac:dyDescent="0.2">
      <c r="A128">
        <v>122</v>
      </c>
      <c r="B128">
        <v>64</v>
      </c>
    </row>
    <row r="129" spans="1:2" x14ac:dyDescent="0.2">
      <c r="A129">
        <v>122</v>
      </c>
      <c r="B129">
        <v>65</v>
      </c>
    </row>
    <row r="130" spans="1:2" x14ac:dyDescent="0.2">
      <c r="A130">
        <v>122</v>
      </c>
      <c r="B130">
        <v>65</v>
      </c>
    </row>
    <row r="131" spans="1:2" x14ac:dyDescent="0.2">
      <c r="A131">
        <v>122</v>
      </c>
      <c r="B131">
        <v>67</v>
      </c>
    </row>
    <row r="132" spans="1:2" x14ac:dyDescent="0.2">
      <c r="A132">
        <v>123</v>
      </c>
      <c r="B132">
        <v>67</v>
      </c>
    </row>
    <row r="133" spans="1:2" x14ac:dyDescent="0.2">
      <c r="A133">
        <v>123</v>
      </c>
      <c r="B133">
        <v>67</v>
      </c>
    </row>
    <row r="134" spans="1:2" x14ac:dyDescent="0.2">
      <c r="A134">
        <v>123</v>
      </c>
      <c r="B134">
        <v>67</v>
      </c>
    </row>
    <row r="135" spans="1:2" x14ac:dyDescent="0.2">
      <c r="A135">
        <v>125</v>
      </c>
      <c r="B135">
        <v>67</v>
      </c>
    </row>
    <row r="136" spans="1:2" x14ac:dyDescent="0.2">
      <c r="A136">
        <v>126</v>
      </c>
      <c r="B136">
        <v>67</v>
      </c>
    </row>
    <row r="137" spans="1:2" x14ac:dyDescent="0.2">
      <c r="A137">
        <v>126</v>
      </c>
      <c r="B137">
        <v>67</v>
      </c>
    </row>
    <row r="138" spans="1:2" x14ac:dyDescent="0.2">
      <c r="A138">
        <v>126</v>
      </c>
      <c r="B138">
        <v>70</v>
      </c>
    </row>
    <row r="139" spans="1:2" x14ac:dyDescent="0.2">
      <c r="A139">
        <v>126</v>
      </c>
      <c r="B139">
        <v>71</v>
      </c>
    </row>
    <row r="140" spans="1:2" x14ac:dyDescent="0.2">
      <c r="A140">
        <v>126</v>
      </c>
      <c r="B140">
        <v>73</v>
      </c>
    </row>
    <row r="141" spans="1:2" x14ac:dyDescent="0.2">
      <c r="A141">
        <v>127</v>
      </c>
      <c r="B141">
        <v>73</v>
      </c>
    </row>
    <row r="142" spans="1:2" x14ac:dyDescent="0.2">
      <c r="A142">
        <v>127</v>
      </c>
      <c r="B142">
        <v>75</v>
      </c>
    </row>
    <row r="143" spans="1:2" x14ac:dyDescent="0.2">
      <c r="A143">
        <v>128</v>
      </c>
      <c r="B143">
        <v>75</v>
      </c>
    </row>
    <row r="144" spans="1:2" x14ac:dyDescent="0.2">
      <c r="A144">
        <v>128</v>
      </c>
      <c r="B144">
        <v>75</v>
      </c>
    </row>
    <row r="145" spans="1:2" x14ac:dyDescent="0.2">
      <c r="A145">
        <v>129</v>
      </c>
      <c r="B145">
        <v>75</v>
      </c>
    </row>
    <row r="146" spans="1:2" x14ac:dyDescent="0.2">
      <c r="A146">
        <v>129</v>
      </c>
      <c r="B146">
        <v>76</v>
      </c>
    </row>
    <row r="147" spans="1:2" x14ac:dyDescent="0.2">
      <c r="A147">
        <v>130</v>
      </c>
      <c r="B147">
        <v>77</v>
      </c>
    </row>
    <row r="148" spans="1:2" x14ac:dyDescent="0.2">
      <c r="A148">
        <v>130</v>
      </c>
      <c r="B148">
        <v>77</v>
      </c>
    </row>
    <row r="149" spans="1:2" x14ac:dyDescent="0.2">
      <c r="A149">
        <v>131</v>
      </c>
      <c r="B149">
        <v>77</v>
      </c>
    </row>
    <row r="150" spans="1:2" x14ac:dyDescent="0.2">
      <c r="A150">
        <v>131</v>
      </c>
      <c r="B150">
        <v>78</v>
      </c>
    </row>
    <row r="151" spans="1:2" x14ac:dyDescent="0.2">
      <c r="A151">
        <v>131</v>
      </c>
      <c r="B151">
        <v>78</v>
      </c>
    </row>
    <row r="152" spans="1:2" x14ac:dyDescent="0.2">
      <c r="A152">
        <v>131</v>
      </c>
      <c r="B152">
        <v>79</v>
      </c>
    </row>
    <row r="153" spans="1:2" x14ac:dyDescent="0.2">
      <c r="A153">
        <v>131</v>
      </c>
      <c r="B153">
        <v>80</v>
      </c>
    </row>
    <row r="154" spans="1:2" x14ac:dyDescent="0.2">
      <c r="A154">
        <v>132</v>
      </c>
      <c r="B154">
        <v>80</v>
      </c>
    </row>
    <row r="155" spans="1:2" x14ac:dyDescent="0.2">
      <c r="A155">
        <v>132</v>
      </c>
      <c r="B155">
        <v>82</v>
      </c>
    </row>
    <row r="156" spans="1:2" x14ac:dyDescent="0.2">
      <c r="A156">
        <v>132</v>
      </c>
      <c r="B156">
        <v>83</v>
      </c>
    </row>
    <row r="157" spans="1:2" x14ac:dyDescent="0.2">
      <c r="A157">
        <v>133</v>
      </c>
      <c r="B157">
        <v>83</v>
      </c>
    </row>
    <row r="158" spans="1:2" x14ac:dyDescent="0.2">
      <c r="A158">
        <v>133</v>
      </c>
      <c r="B158">
        <v>84</v>
      </c>
    </row>
    <row r="159" spans="1:2" x14ac:dyDescent="0.2">
      <c r="A159">
        <v>133</v>
      </c>
      <c r="B159">
        <v>86</v>
      </c>
    </row>
    <row r="160" spans="1:2" x14ac:dyDescent="0.2">
      <c r="A160">
        <v>134</v>
      </c>
      <c r="B160">
        <v>86</v>
      </c>
    </row>
    <row r="161" spans="1:2" x14ac:dyDescent="0.2">
      <c r="A161">
        <v>134</v>
      </c>
      <c r="B161">
        <v>86</v>
      </c>
    </row>
    <row r="162" spans="1:2" x14ac:dyDescent="0.2">
      <c r="A162">
        <v>134</v>
      </c>
      <c r="B162">
        <v>87</v>
      </c>
    </row>
    <row r="163" spans="1:2" x14ac:dyDescent="0.2">
      <c r="A163">
        <v>135</v>
      </c>
      <c r="B163">
        <v>88</v>
      </c>
    </row>
    <row r="164" spans="1:2" x14ac:dyDescent="0.2">
      <c r="A164">
        <v>135</v>
      </c>
      <c r="B164">
        <v>91</v>
      </c>
    </row>
    <row r="165" spans="1:2" x14ac:dyDescent="0.2">
      <c r="A165">
        <v>135</v>
      </c>
      <c r="B165">
        <v>92</v>
      </c>
    </row>
    <row r="166" spans="1:2" x14ac:dyDescent="0.2">
      <c r="A166">
        <v>136</v>
      </c>
      <c r="B166">
        <v>92</v>
      </c>
    </row>
    <row r="167" spans="1:2" x14ac:dyDescent="0.2">
      <c r="A167">
        <v>137</v>
      </c>
      <c r="B167">
        <v>92</v>
      </c>
    </row>
    <row r="168" spans="1:2" x14ac:dyDescent="0.2">
      <c r="A168">
        <v>137</v>
      </c>
      <c r="B168">
        <v>94</v>
      </c>
    </row>
    <row r="169" spans="1:2" x14ac:dyDescent="0.2">
      <c r="A169">
        <v>138</v>
      </c>
      <c r="B169">
        <v>94</v>
      </c>
    </row>
    <row r="170" spans="1:2" x14ac:dyDescent="0.2">
      <c r="A170">
        <v>138</v>
      </c>
      <c r="B170">
        <v>100</v>
      </c>
    </row>
    <row r="171" spans="1:2" x14ac:dyDescent="0.2">
      <c r="A171">
        <v>138</v>
      </c>
      <c r="B171">
        <v>101</v>
      </c>
    </row>
    <row r="172" spans="1:2" x14ac:dyDescent="0.2">
      <c r="A172">
        <v>139</v>
      </c>
      <c r="B172">
        <v>102</v>
      </c>
    </row>
    <row r="173" spans="1:2" x14ac:dyDescent="0.2">
      <c r="A173">
        <v>139</v>
      </c>
      <c r="B173">
        <v>104</v>
      </c>
    </row>
    <row r="174" spans="1:2" x14ac:dyDescent="0.2">
      <c r="A174">
        <v>140</v>
      </c>
      <c r="B174">
        <v>105</v>
      </c>
    </row>
    <row r="175" spans="1:2" x14ac:dyDescent="0.2">
      <c r="A175">
        <v>140</v>
      </c>
      <c r="B175">
        <v>105</v>
      </c>
    </row>
    <row r="176" spans="1:2" x14ac:dyDescent="0.2">
      <c r="A176">
        <v>140</v>
      </c>
      <c r="B176">
        <v>106</v>
      </c>
    </row>
    <row r="177" spans="1:2" x14ac:dyDescent="0.2">
      <c r="A177">
        <v>142</v>
      </c>
      <c r="B177">
        <v>107</v>
      </c>
    </row>
    <row r="178" spans="1:2" x14ac:dyDescent="0.2">
      <c r="A178">
        <v>142</v>
      </c>
      <c r="B178">
        <v>108</v>
      </c>
    </row>
    <row r="179" spans="1:2" x14ac:dyDescent="0.2">
      <c r="A179">
        <v>142</v>
      </c>
      <c r="B179">
        <v>111</v>
      </c>
    </row>
    <row r="180" spans="1:2" x14ac:dyDescent="0.2">
      <c r="A180">
        <v>142</v>
      </c>
      <c r="B180">
        <v>112</v>
      </c>
    </row>
    <row r="181" spans="1:2" x14ac:dyDescent="0.2">
      <c r="A181">
        <v>143</v>
      </c>
      <c r="B181">
        <v>112</v>
      </c>
    </row>
    <row r="182" spans="1:2" x14ac:dyDescent="0.2">
      <c r="A182">
        <v>144</v>
      </c>
      <c r="B182">
        <v>113</v>
      </c>
    </row>
    <row r="183" spans="1:2" x14ac:dyDescent="0.2">
      <c r="A183">
        <v>144</v>
      </c>
      <c r="B183">
        <v>114</v>
      </c>
    </row>
    <row r="184" spans="1:2" x14ac:dyDescent="0.2">
      <c r="A184">
        <v>144</v>
      </c>
      <c r="B184">
        <v>115</v>
      </c>
    </row>
    <row r="185" spans="1:2" x14ac:dyDescent="0.2">
      <c r="A185">
        <v>144</v>
      </c>
      <c r="B185">
        <v>117</v>
      </c>
    </row>
    <row r="186" spans="1:2" x14ac:dyDescent="0.2">
      <c r="A186">
        <v>146</v>
      </c>
      <c r="B186">
        <v>118</v>
      </c>
    </row>
    <row r="187" spans="1:2" x14ac:dyDescent="0.2">
      <c r="A187">
        <v>147</v>
      </c>
      <c r="B187">
        <v>120</v>
      </c>
    </row>
    <row r="188" spans="1:2" x14ac:dyDescent="0.2">
      <c r="A188">
        <v>147</v>
      </c>
      <c r="B188">
        <v>120</v>
      </c>
    </row>
    <row r="189" spans="1:2" x14ac:dyDescent="0.2">
      <c r="A189">
        <v>147</v>
      </c>
      <c r="B189">
        <v>121</v>
      </c>
    </row>
    <row r="190" spans="1:2" x14ac:dyDescent="0.2">
      <c r="A190">
        <v>148</v>
      </c>
      <c r="B190">
        <v>127</v>
      </c>
    </row>
    <row r="191" spans="1:2" x14ac:dyDescent="0.2">
      <c r="A191">
        <v>148</v>
      </c>
      <c r="B191">
        <v>128</v>
      </c>
    </row>
    <row r="192" spans="1:2" x14ac:dyDescent="0.2">
      <c r="A192">
        <v>149</v>
      </c>
      <c r="B192">
        <v>130</v>
      </c>
    </row>
    <row r="193" spans="1:2" x14ac:dyDescent="0.2">
      <c r="A193">
        <v>149</v>
      </c>
      <c r="B193">
        <v>131</v>
      </c>
    </row>
    <row r="194" spans="1:2" x14ac:dyDescent="0.2">
      <c r="A194">
        <v>150</v>
      </c>
      <c r="B194">
        <v>132</v>
      </c>
    </row>
    <row r="195" spans="1:2" x14ac:dyDescent="0.2">
      <c r="A195">
        <v>150</v>
      </c>
      <c r="B195">
        <v>133</v>
      </c>
    </row>
    <row r="196" spans="1:2" x14ac:dyDescent="0.2">
      <c r="A196">
        <v>154</v>
      </c>
      <c r="B196">
        <v>133</v>
      </c>
    </row>
    <row r="197" spans="1:2" x14ac:dyDescent="0.2">
      <c r="A197">
        <v>154</v>
      </c>
      <c r="B197">
        <v>136</v>
      </c>
    </row>
    <row r="198" spans="1:2" x14ac:dyDescent="0.2">
      <c r="A198">
        <v>154</v>
      </c>
      <c r="B198">
        <v>137</v>
      </c>
    </row>
    <row r="199" spans="1:2" x14ac:dyDescent="0.2">
      <c r="A199">
        <v>154</v>
      </c>
      <c r="B199">
        <v>141</v>
      </c>
    </row>
    <row r="200" spans="1:2" x14ac:dyDescent="0.2">
      <c r="A200">
        <v>155</v>
      </c>
      <c r="B200">
        <v>143</v>
      </c>
    </row>
    <row r="201" spans="1:2" x14ac:dyDescent="0.2">
      <c r="A201">
        <v>155</v>
      </c>
      <c r="B201">
        <v>147</v>
      </c>
    </row>
    <row r="202" spans="1:2" x14ac:dyDescent="0.2">
      <c r="A202">
        <v>155</v>
      </c>
      <c r="B202">
        <v>151</v>
      </c>
    </row>
    <row r="203" spans="1:2" x14ac:dyDescent="0.2">
      <c r="A203">
        <v>155</v>
      </c>
      <c r="B203">
        <v>154</v>
      </c>
    </row>
    <row r="204" spans="1:2" x14ac:dyDescent="0.2">
      <c r="A204">
        <v>156</v>
      </c>
      <c r="B204">
        <v>156</v>
      </c>
    </row>
    <row r="205" spans="1:2" x14ac:dyDescent="0.2">
      <c r="A205">
        <v>156</v>
      </c>
      <c r="B205">
        <v>157</v>
      </c>
    </row>
    <row r="206" spans="1:2" x14ac:dyDescent="0.2">
      <c r="A206">
        <v>157</v>
      </c>
      <c r="B206">
        <v>162</v>
      </c>
    </row>
    <row r="207" spans="1:2" x14ac:dyDescent="0.2">
      <c r="A207">
        <v>157</v>
      </c>
      <c r="B207">
        <v>168</v>
      </c>
    </row>
    <row r="208" spans="1:2" x14ac:dyDescent="0.2">
      <c r="A208">
        <v>157</v>
      </c>
      <c r="B208">
        <v>180</v>
      </c>
    </row>
    <row r="209" spans="1:2" x14ac:dyDescent="0.2">
      <c r="A209">
        <v>157</v>
      </c>
      <c r="B209">
        <v>181</v>
      </c>
    </row>
    <row r="210" spans="1:2" x14ac:dyDescent="0.2">
      <c r="A210">
        <v>157</v>
      </c>
      <c r="B210">
        <v>183</v>
      </c>
    </row>
    <row r="211" spans="1:2" x14ac:dyDescent="0.2">
      <c r="A211">
        <v>158</v>
      </c>
      <c r="B211">
        <v>186</v>
      </c>
    </row>
    <row r="212" spans="1:2" x14ac:dyDescent="0.2">
      <c r="A212">
        <v>158</v>
      </c>
      <c r="B212">
        <v>191</v>
      </c>
    </row>
    <row r="213" spans="1:2" x14ac:dyDescent="0.2">
      <c r="A213">
        <v>159</v>
      </c>
      <c r="B213">
        <v>191</v>
      </c>
    </row>
    <row r="214" spans="1:2" x14ac:dyDescent="0.2">
      <c r="A214">
        <v>159</v>
      </c>
      <c r="B214">
        <v>200</v>
      </c>
    </row>
    <row r="215" spans="1:2" x14ac:dyDescent="0.2">
      <c r="A215">
        <v>159</v>
      </c>
      <c r="B215">
        <v>210</v>
      </c>
    </row>
    <row r="216" spans="1:2" x14ac:dyDescent="0.2">
      <c r="A216">
        <v>160</v>
      </c>
      <c r="B216">
        <v>210</v>
      </c>
    </row>
    <row r="217" spans="1:2" x14ac:dyDescent="0.2">
      <c r="A217">
        <v>160</v>
      </c>
      <c r="B217">
        <v>225</v>
      </c>
    </row>
    <row r="218" spans="1:2" x14ac:dyDescent="0.2">
      <c r="A218">
        <v>161</v>
      </c>
      <c r="B218">
        <v>226</v>
      </c>
    </row>
    <row r="219" spans="1:2" x14ac:dyDescent="0.2">
      <c r="A219">
        <v>163</v>
      </c>
      <c r="B219">
        <v>243</v>
      </c>
    </row>
    <row r="220" spans="1:2" x14ac:dyDescent="0.2">
      <c r="A220">
        <v>163</v>
      </c>
      <c r="B220">
        <v>243</v>
      </c>
    </row>
    <row r="221" spans="1:2" x14ac:dyDescent="0.2">
      <c r="A221">
        <v>164</v>
      </c>
      <c r="B221">
        <v>245</v>
      </c>
    </row>
    <row r="222" spans="1:2" x14ac:dyDescent="0.2">
      <c r="A222">
        <v>164</v>
      </c>
      <c r="B222">
        <v>245</v>
      </c>
    </row>
    <row r="223" spans="1:2" x14ac:dyDescent="0.2">
      <c r="A223">
        <v>164</v>
      </c>
      <c r="B223">
        <v>248</v>
      </c>
    </row>
    <row r="224" spans="1:2" x14ac:dyDescent="0.2">
      <c r="A224">
        <v>164</v>
      </c>
      <c r="B224">
        <v>252</v>
      </c>
    </row>
    <row r="225" spans="1:2" x14ac:dyDescent="0.2">
      <c r="A225">
        <v>164</v>
      </c>
      <c r="B225">
        <v>253</v>
      </c>
    </row>
    <row r="226" spans="1:2" x14ac:dyDescent="0.2">
      <c r="A226">
        <v>165</v>
      </c>
      <c r="B226">
        <v>257</v>
      </c>
    </row>
    <row r="227" spans="1:2" x14ac:dyDescent="0.2">
      <c r="A227">
        <v>165</v>
      </c>
      <c r="B227">
        <v>263</v>
      </c>
    </row>
    <row r="228" spans="1:2" x14ac:dyDescent="0.2">
      <c r="A228">
        <v>165</v>
      </c>
      <c r="B228">
        <v>296</v>
      </c>
    </row>
    <row r="229" spans="1:2" x14ac:dyDescent="0.2">
      <c r="A229">
        <v>165</v>
      </c>
      <c r="B229">
        <v>326</v>
      </c>
    </row>
    <row r="230" spans="1:2" x14ac:dyDescent="0.2">
      <c r="A230">
        <v>166</v>
      </c>
      <c r="B230">
        <v>328</v>
      </c>
    </row>
    <row r="231" spans="1:2" x14ac:dyDescent="0.2">
      <c r="A231">
        <v>168</v>
      </c>
      <c r="B231">
        <v>331</v>
      </c>
    </row>
    <row r="232" spans="1:2" x14ac:dyDescent="0.2">
      <c r="A232">
        <v>168</v>
      </c>
      <c r="B232">
        <v>347</v>
      </c>
    </row>
    <row r="233" spans="1:2" x14ac:dyDescent="0.2">
      <c r="A233">
        <v>169</v>
      </c>
      <c r="B233">
        <v>355</v>
      </c>
    </row>
    <row r="234" spans="1:2" x14ac:dyDescent="0.2">
      <c r="A234">
        <v>170</v>
      </c>
      <c r="B234">
        <v>362</v>
      </c>
    </row>
    <row r="235" spans="1:2" x14ac:dyDescent="0.2">
      <c r="A235">
        <v>170</v>
      </c>
      <c r="B235">
        <v>374</v>
      </c>
    </row>
    <row r="236" spans="1:2" x14ac:dyDescent="0.2">
      <c r="A236">
        <v>170</v>
      </c>
      <c r="B236">
        <v>393</v>
      </c>
    </row>
    <row r="237" spans="1:2" x14ac:dyDescent="0.2">
      <c r="A237">
        <v>172</v>
      </c>
      <c r="B237">
        <v>395</v>
      </c>
    </row>
    <row r="238" spans="1:2" x14ac:dyDescent="0.2">
      <c r="A238">
        <v>173</v>
      </c>
      <c r="B238">
        <v>418</v>
      </c>
    </row>
    <row r="239" spans="1:2" x14ac:dyDescent="0.2">
      <c r="A239">
        <v>174</v>
      </c>
      <c r="B239">
        <v>424</v>
      </c>
    </row>
    <row r="240" spans="1:2" x14ac:dyDescent="0.2">
      <c r="A240">
        <v>174</v>
      </c>
      <c r="B240">
        <v>435</v>
      </c>
    </row>
    <row r="241" spans="1:2" x14ac:dyDescent="0.2">
      <c r="A241">
        <v>175</v>
      </c>
      <c r="B241">
        <v>441</v>
      </c>
    </row>
    <row r="242" spans="1:2" x14ac:dyDescent="0.2">
      <c r="A242">
        <v>176</v>
      </c>
      <c r="B242">
        <v>452</v>
      </c>
    </row>
    <row r="243" spans="1:2" x14ac:dyDescent="0.2">
      <c r="A243">
        <v>179</v>
      </c>
      <c r="B243">
        <v>452</v>
      </c>
    </row>
    <row r="244" spans="1:2" x14ac:dyDescent="0.2">
      <c r="A244">
        <v>180</v>
      </c>
      <c r="B244">
        <v>454</v>
      </c>
    </row>
    <row r="245" spans="1:2" x14ac:dyDescent="0.2">
      <c r="A245">
        <v>180</v>
      </c>
      <c r="B245">
        <v>504</v>
      </c>
    </row>
    <row r="246" spans="1:2" x14ac:dyDescent="0.2">
      <c r="A246">
        <v>180</v>
      </c>
      <c r="B246">
        <v>513</v>
      </c>
    </row>
    <row r="247" spans="1:2" x14ac:dyDescent="0.2">
      <c r="A247">
        <v>180</v>
      </c>
      <c r="B247">
        <v>523</v>
      </c>
    </row>
    <row r="248" spans="1:2" x14ac:dyDescent="0.2">
      <c r="A248">
        <v>181</v>
      </c>
      <c r="B248">
        <v>526</v>
      </c>
    </row>
    <row r="249" spans="1:2" x14ac:dyDescent="0.2">
      <c r="A249">
        <v>181</v>
      </c>
      <c r="B249">
        <v>535</v>
      </c>
    </row>
    <row r="250" spans="1:2" x14ac:dyDescent="0.2">
      <c r="A250">
        <v>182</v>
      </c>
      <c r="B250">
        <v>554</v>
      </c>
    </row>
    <row r="251" spans="1:2" x14ac:dyDescent="0.2">
      <c r="A251">
        <v>183</v>
      </c>
      <c r="B251">
        <v>558</v>
      </c>
    </row>
    <row r="252" spans="1:2" x14ac:dyDescent="0.2">
      <c r="A252">
        <v>183</v>
      </c>
      <c r="B252">
        <v>558</v>
      </c>
    </row>
    <row r="253" spans="1:2" x14ac:dyDescent="0.2">
      <c r="A253">
        <v>184</v>
      </c>
      <c r="B253">
        <v>575</v>
      </c>
    </row>
    <row r="254" spans="1:2" x14ac:dyDescent="0.2">
      <c r="A254">
        <v>185</v>
      </c>
      <c r="B254">
        <v>579</v>
      </c>
    </row>
    <row r="255" spans="1:2" x14ac:dyDescent="0.2">
      <c r="A255">
        <v>186</v>
      </c>
      <c r="B255">
        <v>594</v>
      </c>
    </row>
    <row r="256" spans="1:2" x14ac:dyDescent="0.2">
      <c r="A256">
        <v>186</v>
      </c>
      <c r="B256">
        <v>602</v>
      </c>
    </row>
    <row r="257" spans="1:2" x14ac:dyDescent="0.2">
      <c r="A257">
        <v>186</v>
      </c>
      <c r="B257">
        <v>605</v>
      </c>
    </row>
    <row r="258" spans="1:2" x14ac:dyDescent="0.2">
      <c r="A258">
        <v>186</v>
      </c>
      <c r="B258">
        <v>648</v>
      </c>
    </row>
    <row r="259" spans="1:2" x14ac:dyDescent="0.2">
      <c r="A259">
        <v>186</v>
      </c>
      <c r="B259">
        <v>648</v>
      </c>
    </row>
    <row r="260" spans="1:2" x14ac:dyDescent="0.2">
      <c r="A260">
        <v>187</v>
      </c>
      <c r="B260">
        <v>656</v>
      </c>
    </row>
    <row r="261" spans="1:2" x14ac:dyDescent="0.2">
      <c r="A261">
        <v>189</v>
      </c>
      <c r="B261">
        <v>662</v>
      </c>
    </row>
    <row r="262" spans="1:2" x14ac:dyDescent="0.2">
      <c r="A262">
        <v>189</v>
      </c>
      <c r="B262">
        <v>672</v>
      </c>
    </row>
    <row r="263" spans="1:2" x14ac:dyDescent="0.2">
      <c r="A263">
        <v>190</v>
      </c>
      <c r="B263">
        <v>674</v>
      </c>
    </row>
    <row r="264" spans="1:2" x14ac:dyDescent="0.2">
      <c r="A264">
        <v>190</v>
      </c>
      <c r="B264">
        <v>676</v>
      </c>
    </row>
    <row r="265" spans="1:2" x14ac:dyDescent="0.2">
      <c r="A265">
        <v>191</v>
      </c>
      <c r="B265">
        <v>679</v>
      </c>
    </row>
    <row r="266" spans="1:2" x14ac:dyDescent="0.2">
      <c r="A266">
        <v>191</v>
      </c>
      <c r="B266">
        <v>679</v>
      </c>
    </row>
    <row r="267" spans="1:2" x14ac:dyDescent="0.2">
      <c r="A267">
        <v>191</v>
      </c>
      <c r="B267">
        <v>714</v>
      </c>
    </row>
    <row r="268" spans="1:2" x14ac:dyDescent="0.2">
      <c r="A268">
        <v>192</v>
      </c>
      <c r="B268">
        <v>742</v>
      </c>
    </row>
    <row r="269" spans="1:2" x14ac:dyDescent="0.2">
      <c r="A269">
        <v>192</v>
      </c>
      <c r="B269">
        <v>747</v>
      </c>
    </row>
    <row r="270" spans="1:2" x14ac:dyDescent="0.2">
      <c r="A270">
        <v>193</v>
      </c>
      <c r="B270">
        <v>750</v>
      </c>
    </row>
    <row r="271" spans="1:2" x14ac:dyDescent="0.2">
      <c r="A271">
        <v>194</v>
      </c>
      <c r="B271">
        <v>750</v>
      </c>
    </row>
    <row r="272" spans="1:2" x14ac:dyDescent="0.2">
      <c r="A272">
        <v>194</v>
      </c>
      <c r="B272">
        <v>752</v>
      </c>
    </row>
    <row r="273" spans="1:2" x14ac:dyDescent="0.2">
      <c r="A273">
        <v>194</v>
      </c>
      <c r="B273">
        <v>774</v>
      </c>
    </row>
    <row r="274" spans="1:2" x14ac:dyDescent="0.2">
      <c r="A274">
        <v>194</v>
      </c>
      <c r="B274">
        <v>782</v>
      </c>
    </row>
    <row r="275" spans="1:2" x14ac:dyDescent="0.2">
      <c r="A275">
        <v>195</v>
      </c>
      <c r="B275">
        <v>792</v>
      </c>
    </row>
    <row r="276" spans="1:2" x14ac:dyDescent="0.2">
      <c r="A276">
        <v>195</v>
      </c>
      <c r="B276">
        <v>803</v>
      </c>
    </row>
    <row r="277" spans="1:2" x14ac:dyDescent="0.2">
      <c r="A277">
        <v>196</v>
      </c>
      <c r="B277">
        <v>830</v>
      </c>
    </row>
    <row r="278" spans="1:2" x14ac:dyDescent="0.2">
      <c r="A278">
        <v>198</v>
      </c>
      <c r="B278">
        <v>830</v>
      </c>
    </row>
    <row r="279" spans="1:2" x14ac:dyDescent="0.2">
      <c r="A279">
        <v>198</v>
      </c>
      <c r="B279">
        <v>831</v>
      </c>
    </row>
    <row r="280" spans="1:2" x14ac:dyDescent="0.2">
      <c r="A280">
        <v>198</v>
      </c>
      <c r="B280">
        <v>838</v>
      </c>
    </row>
    <row r="281" spans="1:2" x14ac:dyDescent="0.2">
      <c r="A281">
        <v>199</v>
      </c>
      <c r="B281">
        <v>842</v>
      </c>
    </row>
    <row r="282" spans="1:2" x14ac:dyDescent="0.2">
      <c r="A282">
        <v>199</v>
      </c>
      <c r="B282">
        <v>846</v>
      </c>
    </row>
    <row r="283" spans="1:2" x14ac:dyDescent="0.2">
      <c r="A283">
        <v>199</v>
      </c>
      <c r="B283">
        <v>859</v>
      </c>
    </row>
    <row r="284" spans="1:2" x14ac:dyDescent="0.2">
      <c r="A284">
        <v>201</v>
      </c>
      <c r="B284">
        <v>886</v>
      </c>
    </row>
    <row r="285" spans="1:2" x14ac:dyDescent="0.2">
      <c r="A285">
        <v>202</v>
      </c>
      <c r="B285">
        <v>889</v>
      </c>
    </row>
    <row r="286" spans="1:2" x14ac:dyDescent="0.2">
      <c r="A286">
        <v>202</v>
      </c>
      <c r="B286">
        <v>908</v>
      </c>
    </row>
    <row r="287" spans="1:2" x14ac:dyDescent="0.2">
      <c r="A287">
        <v>203</v>
      </c>
      <c r="B287">
        <v>923</v>
      </c>
    </row>
    <row r="288" spans="1:2" x14ac:dyDescent="0.2">
      <c r="A288">
        <v>203</v>
      </c>
      <c r="B288">
        <v>926</v>
      </c>
    </row>
    <row r="289" spans="1:2" x14ac:dyDescent="0.2">
      <c r="A289">
        <v>205</v>
      </c>
      <c r="B289">
        <v>931</v>
      </c>
    </row>
    <row r="290" spans="1:2" x14ac:dyDescent="0.2">
      <c r="A290">
        <v>206</v>
      </c>
      <c r="B290">
        <v>934</v>
      </c>
    </row>
    <row r="291" spans="1:2" x14ac:dyDescent="0.2">
      <c r="A291">
        <v>207</v>
      </c>
      <c r="B291">
        <v>940</v>
      </c>
    </row>
    <row r="292" spans="1:2" x14ac:dyDescent="0.2">
      <c r="A292">
        <v>207</v>
      </c>
      <c r="B292">
        <v>941</v>
      </c>
    </row>
    <row r="293" spans="1:2" x14ac:dyDescent="0.2">
      <c r="A293">
        <v>209</v>
      </c>
      <c r="B293">
        <v>955</v>
      </c>
    </row>
    <row r="294" spans="1:2" x14ac:dyDescent="0.2">
      <c r="A294">
        <v>210</v>
      </c>
      <c r="B294">
        <v>1000</v>
      </c>
    </row>
    <row r="295" spans="1:2" x14ac:dyDescent="0.2">
      <c r="A295">
        <v>211</v>
      </c>
      <c r="B295">
        <v>1028</v>
      </c>
    </row>
    <row r="296" spans="1:2" x14ac:dyDescent="0.2">
      <c r="A296">
        <v>211</v>
      </c>
      <c r="B296">
        <v>1059</v>
      </c>
    </row>
    <row r="297" spans="1:2" x14ac:dyDescent="0.2">
      <c r="A297">
        <v>214</v>
      </c>
      <c r="B297">
        <v>1063</v>
      </c>
    </row>
    <row r="298" spans="1:2" x14ac:dyDescent="0.2">
      <c r="A298">
        <v>216</v>
      </c>
      <c r="B298">
        <v>1068</v>
      </c>
    </row>
    <row r="299" spans="1:2" x14ac:dyDescent="0.2">
      <c r="A299">
        <v>217</v>
      </c>
      <c r="B299">
        <v>1072</v>
      </c>
    </row>
    <row r="300" spans="1:2" x14ac:dyDescent="0.2">
      <c r="A300">
        <v>218</v>
      </c>
      <c r="B300">
        <v>1120</v>
      </c>
    </row>
    <row r="301" spans="1:2" x14ac:dyDescent="0.2">
      <c r="A301">
        <v>218</v>
      </c>
      <c r="B301">
        <v>1121</v>
      </c>
    </row>
    <row r="302" spans="1:2" x14ac:dyDescent="0.2">
      <c r="A302">
        <v>219</v>
      </c>
      <c r="B302">
        <v>1130</v>
      </c>
    </row>
    <row r="303" spans="1:2" x14ac:dyDescent="0.2">
      <c r="A303">
        <v>220</v>
      </c>
      <c r="B303">
        <v>1181</v>
      </c>
    </row>
    <row r="304" spans="1:2" x14ac:dyDescent="0.2">
      <c r="A304">
        <v>220</v>
      </c>
      <c r="B304">
        <v>1194</v>
      </c>
    </row>
    <row r="305" spans="1:2" x14ac:dyDescent="0.2">
      <c r="A305">
        <v>221</v>
      </c>
      <c r="B305">
        <v>1198</v>
      </c>
    </row>
    <row r="306" spans="1:2" x14ac:dyDescent="0.2">
      <c r="A306">
        <v>221</v>
      </c>
      <c r="B306">
        <v>1220</v>
      </c>
    </row>
    <row r="307" spans="1:2" x14ac:dyDescent="0.2">
      <c r="A307">
        <v>222</v>
      </c>
      <c r="B307">
        <v>1221</v>
      </c>
    </row>
    <row r="308" spans="1:2" x14ac:dyDescent="0.2">
      <c r="A308">
        <v>222</v>
      </c>
      <c r="B308">
        <v>1225</v>
      </c>
    </row>
    <row r="309" spans="1:2" x14ac:dyDescent="0.2">
      <c r="A309">
        <v>223</v>
      </c>
      <c r="B309">
        <v>1229</v>
      </c>
    </row>
    <row r="310" spans="1:2" x14ac:dyDescent="0.2">
      <c r="A310">
        <v>225</v>
      </c>
      <c r="B310">
        <v>1257</v>
      </c>
    </row>
    <row r="311" spans="1:2" x14ac:dyDescent="0.2">
      <c r="A311">
        <v>226</v>
      </c>
      <c r="B311">
        <v>1258</v>
      </c>
    </row>
    <row r="312" spans="1:2" x14ac:dyDescent="0.2">
      <c r="A312">
        <v>226</v>
      </c>
      <c r="B312">
        <v>1274</v>
      </c>
    </row>
    <row r="313" spans="1:2" x14ac:dyDescent="0.2">
      <c r="A313">
        <v>227</v>
      </c>
      <c r="B313">
        <v>1296</v>
      </c>
    </row>
    <row r="314" spans="1:2" x14ac:dyDescent="0.2">
      <c r="A314">
        <v>233</v>
      </c>
      <c r="B314">
        <v>1335</v>
      </c>
    </row>
    <row r="315" spans="1:2" x14ac:dyDescent="0.2">
      <c r="A315">
        <v>234</v>
      </c>
      <c r="B315">
        <v>1368</v>
      </c>
    </row>
    <row r="316" spans="1:2" x14ac:dyDescent="0.2">
      <c r="A316">
        <v>235</v>
      </c>
      <c r="B316">
        <v>1439</v>
      </c>
    </row>
    <row r="317" spans="1:2" x14ac:dyDescent="0.2">
      <c r="A317">
        <v>236</v>
      </c>
      <c r="B317">
        <v>1467</v>
      </c>
    </row>
    <row r="318" spans="1:2" x14ac:dyDescent="0.2">
      <c r="A318">
        <v>236</v>
      </c>
      <c r="B318">
        <v>1467</v>
      </c>
    </row>
    <row r="319" spans="1:2" x14ac:dyDescent="0.2">
      <c r="A319">
        <v>237</v>
      </c>
      <c r="B319">
        <v>1482</v>
      </c>
    </row>
    <row r="320" spans="1:2" x14ac:dyDescent="0.2">
      <c r="A320">
        <v>238</v>
      </c>
      <c r="B320">
        <v>1538</v>
      </c>
    </row>
    <row r="321" spans="1:2" x14ac:dyDescent="0.2">
      <c r="A321">
        <v>238</v>
      </c>
      <c r="B321">
        <v>1596</v>
      </c>
    </row>
    <row r="322" spans="1:2" x14ac:dyDescent="0.2">
      <c r="A322">
        <v>239</v>
      </c>
      <c r="B322">
        <v>1608</v>
      </c>
    </row>
    <row r="323" spans="1:2" x14ac:dyDescent="0.2">
      <c r="A323">
        <v>241</v>
      </c>
      <c r="B323">
        <v>1625</v>
      </c>
    </row>
    <row r="324" spans="1:2" x14ac:dyDescent="0.2">
      <c r="A324">
        <v>244</v>
      </c>
      <c r="B324">
        <v>1657</v>
      </c>
    </row>
    <row r="325" spans="1:2" x14ac:dyDescent="0.2">
      <c r="A325">
        <v>244</v>
      </c>
      <c r="B325">
        <v>1684</v>
      </c>
    </row>
    <row r="326" spans="1:2" x14ac:dyDescent="0.2">
      <c r="A326">
        <v>245</v>
      </c>
      <c r="B326">
        <v>1691</v>
      </c>
    </row>
    <row r="327" spans="1:2" x14ac:dyDescent="0.2">
      <c r="A327">
        <v>246</v>
      </c>
      <c r="B327">
        <v>1748</v>
      </c>
    </row>
    <row r="328" spans="1:2" x14ac:dyDescent="0.2">
      <c r="A328">
        <v>246</v>
      </c>
      <c r="B328">
        <v>1758</v>
      </c>
    </row>
    <row r="329" spans="1:2" x14ac:dyDescent="0.2">
      <c r="A329">
        <v>247</v>
      </c>
      <c r="B329">
        <v>1784</v>
      </c>
    </row>
    <row r="330" spans="1:2" x14ac:dyDescent="0.2">
      <c r="A330">
        <v>247</v>
      </c>
      <c r="B330">
        <v>1790</v>
      </c>
    </row>
    <row r="331" spans="1:2" x14ac:dyDescent="0.2">
      <c r="A331">
        <v>249</v>
      </c>
      <c r="B331">
        <v>1796</v>
      </c>
    </row>
    <row r="332" spans="1:2" x14ac:dyDescent="0.2">
      <c r="A332">
        <v>249</v>
      </c>
      <c r="B332">
        <v>1825</v>
      </c>
    </row>
    <row r="333" spans="1:2" x14ac:dyDescent="0.2">
      <c r="A333">
        <v>250</v>
      </c>
      <c r="B333">
        <v>1886</v>
      </c>
    </row>
    <row r="334" spans="1:2" x14ac:dyDescent="0.2">
      <c r="A334">
        <v>252</v>
      </c>
      <c r="B334">
        <v>1910</v>
      </c>
    </row>
    <row r="335" spans="1:2" x14ac:dyDescent="0.2">
      <c r="A335">
        <v>253</v>
      </c>
      <c r="B335">
        <v>1979</v>
      </c>
    </row>
    <row r="336" spans="1:2" x14ac:dyDescent="0.2">
      <c r="A336">
        <v>254</v>
      </c>
      <c r="B336">
        <v>1999</v>
      </c>
    </row>
    <row r="337" spans="1:2" x14ac:dyDescent="0.2">
      <c r="A337">
        <v>255</v>
      </c>
      <c r="B337">
        <v>2025</v>
      </c>
    </row>
    <row r="338" spans="1:2" x14ac:dyDescent="0.2">
      <c r="A338">
        <v>261</v>
      </c>
      <c r="B338">
        <v>2062</v>
      </c>
    </row>
    <row r="339" spans="1:2" x14ac:dyDescent="0.2">
      <c r="A339">
        <v>261</v>
      </c>
      <c r="B339">
        <v>2072</v>
      </c>
    </row>
    <row r="340" spans="1:2" x14ac:dyDescent="0.2">
      <c r="A340">
        <v>264</v>
      </c>
      <c r="B340">
        <v>2108</v>
      </c>
    </row>
    <row r="341" spans="1:2" x14ac:dyDescent="0.2">
      <c r="A341">
        <v>266</v>
      </c>
      <c r="B341">
        <v>2176</v>
      </c>
    </row>
    <row r="342" spans="1:2" x14ac:dyDescent="0.2">
      <c r="A342">
        <v>268</v>
      </c>
      <c r="B342">
        <v>2179</v>
      </c>
    </row>
    <row r="343" spans="1:2" x14ac:dyDescent="0.2">
      <c r="A343">
        <v>269</v>
      </c>
      <c r="B343">
        <v>2201</v>
      </c>
    </row>
    <row r="344" spans="1:2" x14ac:dyDescent="0.2">
      <c r="A344">
        <v>270</v>
      </c>
      <c r="B344">
        <v>2253</v>
      </c>
    </row>
    <row r="345" spans="1:2" x14ac:dyDescent="0.2">
      <c r="A345">
        <v>272</v>
      </c>
      <c r="B345">
        <v>2307</v>
      </c>
    </row>
    <row r="346" spans="1:2" x14ac:dyDescent="0.2">
      <c r="A346">
        <v>275</v>
      </c>
      <c r="B346">
        <v>2468</v>
      </c>
    </row>
    <row r="347" spans="1:2" x14ac:dyDescent="0.2">
      <c r="A347">
        <v>279</v>
      </c>
      <c r="B347">
        <v>2604</v>
      </c>
    </row>
    <row r="348" spans="1:2" x14ac:dyDescent="0.2">
      <c r="A348">
        <v>280</v>
      </c>
      <c r="B348">
        <v>2690</v>
      </c>
    </row>
    <row r="349" spans="1:2" x14ac:dyDescent="0.2">
      <c r="A349">
        <v>282</v>
      </c>
      <c r="B349">
        <v>2779</v>
      </c>
    </row>
    <row r="350" spans="1:2" x14ac:dyDescent="0.2">
      <c r="A350">
        <v>288</v>
      </c>
      <c r="B350">
        <v>2915</v>
      </c>
    </row>
    <row r="351" spans="1:2" x14ac:dyDescent="0.2">
      <c r="A351">
        <v>290</v>
      </c>
      <c r="B351">
        <v>2928</v>
      </c>
    </row>
    <row r="352" spans="1:2" x14ac:dyDescent="0.2">
      <c r="A352">
        <v>295</v>
      </c>
      <c r="B352">
        <v>2955</v>
      </c>
    </row>
    <row r="353" spans="1:2" x14ac:dyDescent="0.2">
      <c r="A353">
        <v>296</v>
      </c>
      <c r="B353">
        <v>3015</v>
      </c>
    </row>
    <row r="354" spans="1:2" x14ac:dyDescent="0.2">
      <c r="A354">
        <v>297</v>
      </c>
      <c r="B354">
        <v>3182</v>
      </c>
    </row>
    <row r="355" spans="1:2" x14ac:dyDescent="0.2">
      <c r="A355">
        <v>299</v>
      </c>
      <c r="B355">
        <v>3304</v>
      </c>
    </row>
    <row r="356" spans="1:2" x14ac:dyDescent="0.2">
      <c r="A356">
        <v>300</v>
      </c>
      <c r="B356">
        <v>3387</v>
      </c>
    </row>
    <row r="357" spans="1:2" x14ac:dyDescent="0.2">
      <c r="A357">
        <v>300</v>
      </c>
      <c r="B357">
        <v>3410</v>
      </c>
    </row>
    <row r="358" spans="1:2" x14ac:dyDescent="0.2">
      <c r="A358">
        <v>303</v>
      </c>
      <c r="B358">
        <v>3483</v>
      </c>
    </row>
    <row r="359" spans="1:2" x14ac:dyDescent="0.2">
      <c r="A359">
        <v>307</v>
      </c>
      <c r="B359">
        <v>3868</v>
      </c>
    </row>
    <row r="360" spans="1:2" x14ac:dyDescent="0.2">
      <c r="A360">
        <v>307</v>
      </c>
      <c r="B360">
        <v>4405</v>
      </c>
    </row>
    <row r="361" spans="1:2" x14ac:dyDescent="0.2">
      <c r="A361">
        <v>316</v>
      </c>
      <c r="B361">
        <v>4428</v>
      </c>
    </row>
    <row r="362" spans="1:2" x14ac:dyDescent="0.2">
      <c r="A362">
        <v>323</v>
      </c>
      <c r="B362">
        <v>4697</v>
      </c>
    </row>
    <row r="363" spans="1:2" x14ac:dyDescent="0.2">
      <c r="A363">
        <v>329</v>
      </c>
      <c r="B363">
        <v>5497</v>
      </c>
    </row>
    <row r="364" spans="1:2" x14ac:dyDescent="0.2">
      <c r="A364">
        <v>330</v>
      </c>
      <c r="B364">
        <v>5681</v>
      </c>
    </row>
    <row r="365" spans="1:2" x14ac:dyDescent="0.2">
      <c r="A365">
        <v>331</v>
      </c>
      <c r="B365">
        <v>6080</v>
      </c>
    </row>
    <row r="366" spans="1:2" x14ac:dyDescent="0.2">
      <c r="A366">
        <v>336</v>
      </c>
    </row>
    <row r="367" spans="1:2" x14ac:dyDescent="0.2">
      <c r="A367">
        <v>337</v>
      </c>
    </row>
    <row r="368" spans="1:2" x14ac:dyDescent="0.2">
      <c r="A368">
        <v>340</v>
      </c>
    </row>
    <row r="369" spans="1:1" x14ac:dyDescent="0.2">
      <c r="A369">
        <v>361</v>
      </c>
    </row>
    <row r="370" spans="1:1" x14ac:dyDescent="0.2">
      <c r="A370">
        <v>363</v>
      </c>
    </row>
    <row r="371" spans="1:1" x14ac:dyDescent="0.2">
      <c r="A371">
        <v>366</v>
      </c>
    </row>
    <row r="372" spans="1:1" x14ac:dyDescent="0.2">
      <c r="A372">
        <v>369</v>
      </c>
    </row>
    <row r="373" spans="1:1" x14ac:dyDescent="0.2">
      <c r="A373">
        <v>374</v>
      </c>
    </row>
    <row r="374" spans="1:1" x14ac:dyDescent="0.2">
      <c r="A374">
        <v>375</v>
      </c>
    </row>
    <row r="375" spans="1:1" x14ac:dyDescent="0.2">
      <c r="A375">
        <v>381</v>
      </c>
    </row>
    <row r="376" spans="1:1" x14ac:dyDescent="0.2">
      <c r="A376">
        <v>381</v>
      </c>
    </row>
    <row r="377" spans="1:1" x14ac:dyDescent="0.2">
      <c r="A377">
        <v>393</v>
      </c>
    </row>
    <row r="378" spans="1:1" x14ac:dyDescent="0.2">
      <c r="A378">
        <v>397</v>
      </c>
    </row>
    <row r="379" spans="1:1" x14ac:dyDescent="0.2">
      <c r="A379">
        <v>409</v>
      </c>
    </row>
    <row r="380" spans="1:1" x14ac:dyDescent="0.2">
      <c r="A380">
        <v>411</v>
      </c>
    </row>
    <row r="381" spans="1:1" x14ac:dyDescent="0.2">
      <c r="A381">
        <v>419</v>
      </c>
    </row>
    <row r="382" spans="1:1" x14ac:dyDescent="0.2">
      <c r="A382">
        <v>432</v>
      </c>
    </row>
    <row r="383" spans="1:1" x14ac:dyDescent="0.2">
      <c r="A383">
        <v>452</v>
      </c>
    </row>
    <row r="384" spans="1:1" x14ac:dyDescent="0.2">
      <c r="A384">
        <v>454</v>
      </c>
    </row>
    <row r="385" spans="1:1" x14ac:dyDescent="0.2">
      <c r="A385">
        <v>460</v>
      </c>
    </row>
    <row r="386" spans="1:1" x14ac:dyDescent="0.2">
      <c r="A386">
        <v>462</v>
      </c>
    </row>
    <row r="387" spans="1:1" x14ac:dyDescent="0.2">
      <c r="A387">
        <v>470</v>
      </c>
    </row>
    <row r="388" spans="1:1" x14ac:dyDescent="0.2">
      <c r="A388">
        <v>480</v>
      </c>
    </row>
    <row r="389" spans="1:1" x14ac:dyDescent="0.2">
      <c r="A389">
        <v>484</v>
      </c>
    </row>
    <row r="390" spans="1:1" x14ac:dyDescent="0.2">
      <c r="A390">
        <v>498</v>
      </c>
    </row>
    <row r="391" spans="1:1" x14ac:dyDescent="0.2">
      <c r="A391">
        <v>524</v>
      </c>
    </row>
    <row r="392" spans="1:1" x14ac:dyDescent="0.2">
      <c r="A392">
        <v>533</v>
      </c>
    </row>
    <row r="393" spans="1:1" x14ac:dyDescent="0.2">
      <c r="A393">
        <v>536</v>
      </c>
    </row>
    <row r="394" spans="1:1" x14ac:dyDescent="0.2">
      <c r="A394">
        <v>546</v>
      </c>
    </row>
    <row r="395" spans="1:1" x14ac:dyDescent="0.2">
      <c r="A395">
        <v>554</v>
      </c>
    </row>
    <row r="396" spans="1:1" x14ac:dyDescent="0.2">
      <c r="A396">
        <v>555</v>
      </c>
    </row>
    <row r="397" spans="1:1" x14ac:dyDescent="0.2">
      <c r="A397">
        <v>589</v>
      </c>
    </row>
    <row r="398" spans="1:1" x14ac:dyDescent="0.2">
      <c r="A398">
        <v>645</v>
      </c>
    </row>
    <row r="399" spans="1:1" x14ac:dyDescent="0.2">
      <c r="A399">
        <v>659</v>
      </c>
    </row>
    <row r="400" spans="1:1" x14ac:dyDescent="0.2">
      <c r="A400">
        <v>676</v>
      </c>
    </row>
    <row r="401" spans="1:1" x14ac:dyDescent="0.2">
      <c r="A401">
        <v>723</v>
      </c>
    </row>
    <row r="402" spans="1:1" x14ac:dyDescent="0.2">
      <c r="A402">
        <v>762</v>
      </c>
    </row>
    <row r="403" spans="1:1" x14ac:dyDescent="0.2">
      <c r="A403">
        <v>768</v>
      </c>
    </row>
    <row r="404" spans="1:1" x14ac:dyDescent="0.2">
      <c r="A404">
        <v>820</v>
      </c>
    </row>
    <row r="405" spans="1:1" x14ac:dyDescent="0.2">
      <c r="A405">
        <v>890</v>
      </c>
    </row>
    <row r="406" spans="1:1" x14ac:dyDescent="0.2">
      <c r="A406">
        <v>903</v>
      </c>
    </row>
    <row r="407" spans="1:1" x14ac:dyDescent="0.2">
      <c r="A407">
        <v>909</v>
      </c>
    </row>
    <row r="408" spans="1:1" x14ac:dyDescent="0.2">
      <c r="A408">
        <v>943</v>
      </c>
    </row>
    <row r="409" spans="1:1" x14ac:dyDescent="0.2">
      <c r="A409">
        <v>980</v>
      </c>
    </row>
    <row r="410" spans="1:1" x14ac:dyDescent="0.2">
      <c r="A410">
        <v>1015</v>
      </c>
    </row>
    <row r="411" spans="1:1" x14ac:dyDescent="0.2">
      <c r="A411">
        <v>1022</v>
      </c>
    </row>
    <row r="412" spans="1:1" x14ac:dyDescent="0.2">
      <c r="A412">
        <v>1052</v>
      </c>
    </row>
    <row r="413" spans="1:1" x14ac:dyDescent="0.2">
      <c r="A413">
        <v>1071</v>
      </c>
    </row>
    <row r="414" spans="1:1" x14ac:dyDescent="0.2">
      <c r="A414">
        <v>1071</v>
      </c>
    </row>
    <row r="415" spans="1:1" x14ac:dyDescent="0.2">
      <c r="A415">
        <v>1073</v>
      </c>
    </row>
    <row r="416" spans="1:1" x14ac:dyDescent="0.2">
      <c r="A416">
        <v>1095</v>
      </c>
    </row>
    <row r="417" spans="1:1" x14ac:dyDescent="0.2">
      <c r="A417">
        <v>1101</v>
      </c>
    </row>
    <row r="418" spans="1:1" x14ac:dyDescent="0.2">
      <c r="A418">
        <v>1113</v>
      </c>
    </row>
    <row r="419" spans="1:1" x14ac:dyDescent="0.2">
      <c r="A419">
        <v>1137</v>
      </c>
    </row>
    <row r="420" spans="1:1" x14ac:dyDescent="0.2">
      <c r="A420">
        <v>1140</v>
      </c>
    </row>
    <row r="421" spans="1:1" x14ac:dyDescent="0.2">
      <c r="A421">
        <v>1152</v>
      </c>
    </row>
    <row r="422" spans="1:1" x14ac:dyDescent="0.2">
      <c r="A422">
        <v>1170</v>
      </c>
    </row>
    <row r="423" spans="1:1" x14ac:dyDescent="0.2">
      <c r="A423">
        <v>1249</v>
      </c>
    </row>
    <row r="424" spans="1:1" x14ac:dyDescent="0.2">
      <c r="A424">
        <v>1267</v>
      </c>
    </row>
    <row r="425" spans="1:1" x14ac:dyDescent="0.2">
      <c r="A425">
        <v>1280</v>
      </c>
    </row>
    <row r="426" spans="1:1" x14ac:dyDescent="0.2">
      <c r="A426">
        <v>1297</v>
      </c>
    </row>
    <row r="427" spans="1:1" x14ac:dyDescent="0.2">
      <c r="A427">
        <v>1345</v>
      </c>
    </row>
    <row r="428" spans="1:1" x14ac:dyDescent="0.2">
      <c r="A428">
        <v>1354</v>
      </c>
    </row>
    <row r="429" spans="1:1" x14ac:dyDescent="0.2">
      <c r="A429">
        <v>1385</v>
      </c>
    </row>
    <row r="430" spans="1:1" x14ac:dyDescent="0.2">
      <c r="A430">
        <v>1396</v>
      </c>
    </row>
    <row r="431" spans="1:1" x14ac:dyDescent="0.2">
      <c r="A431">
        <v>1396</v>
      </c>
    </row>
    <row r="432" spans="1:1" x14ac:dyDescent="0.2">
      <c r="A432">
        <v>1425</v>
      </c>
    </row>
    <row r="433" spans="1:1" x14ac:dyDescent="0.2">
      <c r="A433">
        <v>1442</v>
      </c>
    </row>
    <row r="434" spans="1:1" x14ac:dyDescent="0.2">
      <c r="A434">
        <v>1460</v>
      </c>
    </row>
    <row r="435" spans="1:1" x14ac:dyDescent="0.2">
      <c r="A435">
        <v>1467</v>
      </c>
    </row>
    <row r="436" spans="1:1" x14ac:dyDescent="0.2">
      <c r="A436">
        <v>1470</v>
      </c>
    </row>
    <row r="437" spans="1:1" x14ac:dyDescent="0.2">
      <c r="A437">
        <v>1518</v>
      </c>
    </row>
    <row r="438" spans="1:1" x14ac:dyDescent="0.2">
      <c r="A438">
        <v>1539</v>
      </c>
    </row>
    <row r="439" spans="1:1" x14ac:dyDescent="0.2">
      <c r="A439">
        <v>1548</v>
      </c>
    </row>
    <row r="440" spans="1:1" x14ac:dyDescent="0.2">
      <c r="A440">
        <v>1559</v>
      </c>
    </row>
    <row r="441" spans="1:1" x14ac:dyDescent="0.2">
      <c r="A441">
        <v>1561</v>
      </c>
    </row>
    <row r="442" spans="1:1" x14ac:dyDescent="0.2">
      <c r="A442">
        <v>1572</v>
      </c>
    </row>
    <row r="443" spans="1:1" x14ac:dyDescent="0.2">
      <c r="A443">
        <v>1573</v>
      </c>
    </row>
    <row r="444" spans="1:1" x14ac:dyDescent="0.2">
      <c r="A444">
        <v>1600</v>
      </c>
    </row>
    <row r="445" spans="1:1" x14ac:dyDescent="0.2">
      <c r="A445">
        <v>1604</v>
      </c>
    </row>
    <row r="446" spans="1:1" x14ac:dyDescent="0.2">
      <c r="A446">
        <v>1605</v>
      </c>
    </row>
    <row r="447" spans="1:1" x14ac:dyDescent="0.2">
      <c r="A447">
        <v>1606</v>
      </c>
    </row>
    <row r="448" spans="1:1" x14ac:dyDescent="0.2">
      <c r="A448">
        <v>1613</v>
      </c>
    </row>
    <row r="449" spans="1:1" x14ac:dyDescent="0.2">
      <c r="A449">
        <v>1621</v>
      </c>
    </row>
    <row r="450" spans="1:1" x14ac:dyDescent="0.2">
      <c r="A450">
        <v>1629</v>
      </c>
    </row>
    <row r="451" spans="1:1" x14ac:dyDescent="0.2">
      <c r="A451">
        <v>1681</v>
      </c>
    </row>
    <row r="452" spans="1:1" x14ac:dyDescent="0.2">
      <c r="A452">
        <v>1684</v>
      </c>
    </row>
    <row r="453" spans="1:1" x14ac:dyDescent="0.2">
      <c r="A453">
        <v>1690</v>
      </c>
    </row>
    <row r="454" spans="1:1" x14ac:dyDescent="0.2">
      <c r="A454">
        <v>1697</v>
      </c>
    </row>
    <row r="455" spans="1:1" x14ac:dyDescent="0.2">
      <c r="A455">
        <v>1703</v>
      </c>
    </row>
    <row r="456" spans="1:1" x14ac:dyDescent="0.2">
      <c r="A456">
        <v>1713</v>
      </c>
    </row>
    <row r="457" spans="1:1" x14ac:dyDescent="0.2">
      <c r="A457">
        <v>1773</v>
      </c>
    </row>
    <row r="458" spans="1:1" x14ac:dyDescent="0.2">
      <c r="A458">
        <v>1782</v>
      </c>
    </row>
    <row r="459" spans="1:1" x14ac:dyDescent="0.2">
      <c r="A459">
        <v>1784</v>
      </c>
    </row>
    <row r="460" spans="1:1" x14ac:dyDescent="0.2">
      <c r="A460">
        <v>1785</v>
      </c>
    </row>
    <row r="461" spans="1:1" x14ac:dyDescent="0.2">
      <c r="A461">
        <v>1797</v>
      </c>
    </row>
    <row r="462" spans="1:1" x14ac:dyDescent="0.2">
      <c r="A462">
        <v>1815</v>
      </c>
    </row>
    <row r="463" spans="1:1" x14ac:dyDescent="0.2">
      <c r="A463">
        <v>1821</v>
      </c>
    </row>
    <row r="464" spans="1:1" x14ac:dyDescent="0.2">
      <c r="A464">
        <v>1866</v>
      </c>
    </row>
    <row r="465" spans="1:1" x14ac:dyDescent="0.2">
      <c r="A465">
        <v>1884</v>
      </c>
    </row>
    <row r="466" spans="1:1" x14ac:dyDescent="0.2">
      <c r="A466">
        <v>1887</v>
      </c>
    </row>
    <row r="467" spans="1:1" x14ac:dyDescent="0.2">
      <c r="A467">
        <v>1894</v>
      </c>
    </row>
    <row r="468" spans="1:1" x14ac:dyDescent="0.2">
      <c r="A468">
        <v>1902</v>
      </c>
    </row>
    <row r="469" spans="1:1" x14ac:dyDescent="0.2">
      <c r="A469">
        <v>1917</v>
      </c>
    </row>
    <row r="470" spans="1:1" x14ac:dyDescent="0.2">
      <c r="A470">
        <v>1965</v>
      </c>
    </row>
    <row r="471" spans="1:1" x14ac:dyDescent="0.2">
      <c r="A471">
        <v>1989</v>
      </c>
    </row>
    <row r="472" spans="1:1" x14ac:dyDescent="0.2">
      <c r="A472">
        <v>1991</v>
      </c>
    </row>
    <row r="473" spans="1:1" x14ac:dyDescent="0.2">
      <c r="A473">
        <v>2013</v>
      </c>
    </row>
    <row r="474" spans="1:1" x14ac:dyDescent="0.2">
      <c r="A474">
        <v>2038</v>
      </c>
    </row>
    <row r="475" spans="1:1" x14ac:dyDescent="0.2">
      <c r="A475">
        <v>2043</v>
      </c>
    </row>
    <row r="476" spans="1:1" x14ac:dyDescent="0.2">
      <c r="A476">
        <v>2053</v>
      </c>
    </row>
    <row r="477" spans="1:1" x14ac:dyDescent="0.2">
      <c r="A477">
        <v>2080</v>
      </c>
    </row>
    <row r="478" spans="1:1" x14ac:dyDescent="0.2">
      <c r="A478">
        <v>2100</v>
      </c>
    </row>
    <row r="479" spans="1:1" x14ac:dyDescent="0.2">
      <c r="A479">
        <v>2105</v>
      </c>
    </row>
    <row r="480" spans="1:1" x14ac:dyDescent="0.2">
      <c r="A480">
        <v>2106</v>
      </c>
    </row>
    <row r="481" spans="1:1" x14ac:dyDescent="0.2">
      <c r="A481">
        <v>2107</v>
      </c>
    </row>
    <row r="482" spans="1:1" x14ac:dyDescent="0.2">
      <c r="A482">
        <v>2120</v>
      </c>
    </row>
    <row r="483" spans="1:1" x14ac:dyDescent="0.2">
      <c r="A483">
        <v>2144</v>
      </c>
    </row>
    <row r="484" spans="1:1" x14ac:dyDescent="0.2">
      <c r="A484">
        <v>2188</v>
      </c>
    </row>
    <row r="485" spans="1:1" x14ac:dyDescent="0.2">
      <c r="A485">
        <v>2218</v>
      </c>
    </row>
    <row r="486" spans="1:1" x14ac:dyDescent="0.2">
      <c r="A486">
        <v>2220</v>
      </c>
    </row>
    <row r="487" spans="1:1" x14ac:dyDescent="0.2">
      <c r="A487">
        <v>2230</v>
      </c>
    </row>
    <row r="488" spans="1:1" x14ac:dyDescent="0.2">
      <c r="A488">
        <v>2237</v>
      </c>
    </row>
    <row r="489" spans="1:1" x14ac:dyDescent="0.2">
      <c r="A489">
        <v>2261</v>
      </c>
    </row>
    <row r="490" spans="1:1" x14ac:dyDescent="0.2">
      <c r="A490">
        <v>2266</v>
      </c>
    </row>
    <row r="491" spans="1:1" x14ac:dyDescent="0.2">
      <c r="A491">
        <v>2283</v>
      </c>
    </row>
    <row r="492" spans="1:1" x14ac:dyDescent="0.2">
      <c r="A492">
        <v>2289</v>
      </c>
    </row>
    <row r="493" spans="1:1" x14ac:dyDescent="0.2">
      <c r="A493">
        <v>2293</v>
      </c>
    </row>
    <row r="494" spans="1:1" x14ac:dyDescent="0.2">
      <c r="A494">
        <v>2320</v>
      </c>
    </row>
    <row r="495" spans="1:1" x14ac:dyDescent="0.2">
      <c r="A495">
        <v>2326</v>
      </c>
    </row>
    <row r="496" spans="1:1" x14ac:dyDescent="0.2">
      <c r="A496">
        <v>2331</v>
      </c>
    </row>
    <row r="497" spans="1:1" x14ac:dyDescent="0.2">
      <c r="A497">
        <v>2346</v>
      </c>
    </row>
    <row r="498" spans="1:1" x14ac:dyDescent="0.2">
      <c r="A498">
        <v>2353</v>
      </c>
    </row>
    <row r="499" spans="1:1" x14ac:dyDescent="0.2">
      <c r="A499">
        <v>2409</v>
      </c>
    </row>
    <row r="500" spans="1:1" x14ac:dyDescent="0.2">
      <c r="A500">
        <v>2414</v>
      </c>
    </row>
    <row r="501" spans="1:1" x14ac:dyDescent="0.2">
      <c r="A501">
        <v>2431</v>
      </c>
    </row>
    <row r="502" spans="1:1" x14ac:dyDescent="0.2">
      <c r="A502">
        <v>2436</v>
      </c>
    </row>
    <row r="503" spans="1:1" x14ac:dyDescent="0.2">
      <c r="A503">
        <v>2441</v>
      </c>
    </row>
    <row r="504" spans="1:1" x14ac:dyDescent="0.2">
      <c r="A504">
        <v>2443</v>
      </c>
    </row>
    <row r="505" spans="1:1" x14ac:dyDescent="0.2">
      <c r="A505">
        <v>2443</v>
      </c>
    </row>
    <row r="506" spans="1:1" x14ac:dyDescent="0.2">
      <c r="A506">
        <v>2468</v>
      </c>
    </row>
    <row r="507" spans="1:1" x14ac:dyDescent="0.2">
      <c r="A507">
        <v>2475</v>
      </c>
    </row>
    <row r="508" spans="1:1" x14ac:dyDescent="0.2">
      <c r="A508">
        <v>2489</v>
      </c>
    </row>
    <row r="509" spans="1:1" x14ac:dyDescent="0.2">
      <c r="A509">
        <v>2506</v>
      </c>
    </row>
    <row r="510" spans="1:1" x14ac:dyDescent="0.2">
      <c r="A510">
        <v>2526</v>
      </c>
    </row>
    <row r="511" spans="1:1" x14ac:dyDescent="0.2">
      <c r="A511">
        <v>2528</v>
      </c>
    </row>
    <row r="512" spans="1:1" x14ac:dyDescent="0.2">
      <c r="A512">
        <v>2551</v>
      </c>
    </row>
    <row r="513" spans="1:1" x14ac:dyDescent="0.2">
      <c r="A513">
        <v>2662</v>
      </c>
    </row>
    <row r="514" spans="1:1" x14ac:dyDescent="0.2">
      <c r="A514">
        <v>2673</v>
      </c>
    </row>
    <row r="515" spans="1:1" x14ac:dyDescent="0.2">
      <c r="A515">
        <v>2693</v>
      </c>
    </row>
    <row r="516" spans="1:1" x14ac:dyDescent="0.2">
      <c r="A516">
        <v>2725</v>
      </c>
    </row>
    <row r="517" spans="1:1" x14ac:dyDescent="0.2">
      <c r="A517">
        <v>2739</v>
      </c>
    </row>
    <row r="518" spans="1:1" x14ac:dyDescent="0.2">
      <c r="A518">
        <v>2756</v>
      </c>
    </row>
    <row r="519" spans="1:1" x14ac:dyDescent="0.2">
      <c r="A519">
        <v>2768</v>
      </c>
    </row>
    <row r="520" spans="1:1" x14ac:dyDescent="0.2">
      <c r="A520">
        <v>2805</v>
      </c>
    </row>
    <row r="521" spans="1:1" x14ac:dyDescent="0.2">
      <c r="A521">
        <v>2857</v>
      </c>
    </row>
    <row r="522" spans="1:1" x14ac:dyDescent="0.2">
      <c r="A522">
        <v>2875</v>
      </c>
    </row>
    <row r="523" spans="1:1" x14ac:dyDescent="0.2">
      <c r="A523">
        <v>2893</v>
      </c>
    </row>
    <row r="524" spans="1:1" x14ac:dyDescent="0.2">
      <c r="A524">
        <v>2985</v>
      </c>
    </row>
    <row r="525" spans="1:1" x14ac:dyDescent="0.2">
      <c r="A525">
        <v>3016</v>
      </c>
    </row>
    <row r="526" spans="1:1" x14ac:dyDescent="0.2">
      <c r="A526">
        <v>3036</v>
      </c>
    </row>
    <row r="527" spans="1:1" x14ac:dyDescent="0.2">
      <c r="A527">
        <v>3059</v>
      </c>
    </row>
    <row r="528" spans="1:1" x14ac:dyDescent="0.2">
      <c r="A528">
        <v>3063</v>
      </c>
    </row>
    <row r="529" spans="1:1" x14ac:dyDescent="0.2">
      <c r="A529">
        <v>3116</v>
      </c>
    </row>
    <row r="530" spans="1:1" x14ac:dyDescent="0.2">
      <c r="A530">
        <v>3131</v>
      </c>
    </row>
    <row r="531" spans="1:1" x14ac:dyDescent="0.2">
      <c r="A531">
        <v>3177</v>
      </c>
    </row>
    <row r="532" spans="1:1" x14ac:dyDescent="0.2">
      <c r="A532">
        <v>3205</v>
      </c>
    </row>
    <row r="533" spans="1:1" x14ac:dyDescent="0.2">
      <c r="A533">
        <v>3272</v>
      </c>
    </row>
    <row r="534" spans="1:1" x14ac:dyDescent="0.2">
      <c r="A534">
        <v>3308</v>
      </c>
    </row>
    <row r="535" spans="1:1" x14ac:dyDescent="0.2">
      <c r="A535">
        <v>3318</v>
      </c>
    </row>
    <row r="536" spans="1:1" x14ac:dyDescent="0.2">
      <c r="A536">
        <v>3376</v>
      </c>
    </row>
    <row r="537" spans="1:1" x14ac:dyDescent="0.2">
      <c r="A537">
        <v>3388</v>
      </c>
    </row>
    <row r="538" spans="1:1" x14ac:dyDescent="0.2">
      <c r="A538">
        <v>3533</v>
      </c>
    </row>
    <row r="539" spans="1:1" x14ac:dyDescent="0.2">
      <c r="A539">
        <v>3537</v>
      </c>
    </row>
    <row r="540" spans="1:1" x14ac:dyDescent="0.2">
      <c r="A540">
        <v>3594</v>
      </c>
    </row>
    <row r="541" spans="1:1" x14ac:dyDescent="0.2">
      <c r="A541">
        <v>3596</v>
      </c>
    </row>
    <row r="542" spans="1:1" x14ac:dyDescent="0.2">
      <c r="A542">
        <v>3657</v>
      </c>
    </row>
    <row r="543" spans="1:1" x14ac:dyDescent="0.2">
      <c r="A543">
        <v>3727</v>
      </c>
    </row>
    <row r="544" spans="1:1" x14ac:dyDescent="0.2">
      <c r="A544">
        <v>3742</v>
      </c>
    </row>
    <row r="545" spans="1:1" x14ac:dyDescent="0.2">
      <c r="A545">
        <v>3777</v>
      </c>
    </row>
    <row r="546" spans="1:1" x14ac:dyDescent="0.2">
      <c r="A546">
        <v>3934</v>
      </c>
    </row>
    <row r="547" spans="1:1" x14ac:dyDescent="0.2">
      <c r="A547">
        <v>4006</v>
      </c>
    </row>
    <row r="548" spans="1:1" x14ac:dyDescent="0.2">
      <c r="A548">
        <v>4065</v>
      </c>
    </row>
    <row r="549" spans="1:1" x14ac:dyDescent="0.2">
      <c r="A549">
        <v>4233</v>
      </c>
    </row>
    <row r="550" spans="1:1" x14ac:dyDescent="0.2">
      <c r="A550">
        <v>4289</v>
      </c>
    </row>
    <row r="551" spans="1:1" x14ac:dyDescent="0.2">
      <c r="A551">
        <v>4358</v>
      </c>
    </row>
    <row r="552" spans="1:1" x14ac:dyDescent="0.2">
      <c r="A552">
        <v>4498</v>
      </c>
    </row>
    <row r="553" spans="1:1" x14ac:dyDescent="0.2">
      <c r="A553">
        <v>4799</v>
      </c>
    </row>
    <row r="554" spans="1:1" x14ac:dyDescent="0.2">
      <c r="A554">
        <v>5139</v>
      </c>
    </row>
    <row r="555" spans="1:1" x14ac:dyDescent="0.2">
      <c r="A555">
        <v>5168</v>
      </c>
    </row>
    <row r="556" spans="1:1" x14ac:dyDescent="0.2">
      <c r="A556">
        <v>5180</v>
      </c>
    </row>
    <row r="557" spans="1:1" x14ac:dyDescent="0.2">
      <c r="A557">
        <v>5203</v>
      </c>
    </row>
    <row r="558" spans="1:1" x14ac:dyDescent="0.2">
      <c r="A558">
        <v>5419</v>
      </c>
    </row>
    <row r="559" spans="1:1" x14ac:dyDescent="0.2">
      <c r="A559">
        <v>5512</v>
      </c>
    </row>
    <row r="560" spans="1:1" x14ac:dyDescent="0.2">
      <c r="A560">
        <v>5880</v>
      </c>
    </row>
    <row r="561" spans="1:1" x14ac:dyDescent="0.2">
      <c r="A561">
        <v>5966</v>
      </c>
    </row>
    <row r="562" spans="1:1" x14ac:dyDescent="0.2">
      <c r="A562">
        <v>6212</v>
      </c>
    </row>
    <row r="563" spans="1:1" x14ac:dyDescent="0.2">
      <c r="A563">
        <v>6286</v>
      </c>
    </row>
    <row r="564" spans="1:1" x14ac:dyDescent="0.2">
      <c r="A564">
        <v>6406</v>
      </c>
    </row>
    <row r="565" spans="1:1" x14ac:dyDescent="0.2">
      <c r="A565">
        <v>6465</v>
      </c>
    </row>
    <row r="566" spans="1:1" x14ac:dyDescent="0.2">
      <c r="A566">
        <v>7295</v>
      </c>
    </row>
  </sheetData>
  <sortState xmlns:xlrd2="http://schemas.microsoft.com/office/spreadsheetml/2017/richdata2" ref="B2:B1048143">
    <sortCondition ref="B1:B10481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Time</vt:lpstr>
      <vt:lpstr>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VEERABAHU, Murali (THE DUDLEY GROUP NHS FOUNDATION TRU</cp:lastModifiedBy>
  <dcterms:created xsi:type="dcterms:W3CDTF">2021-09-29T18:52:28Z</dcterms:created>
  <dcterms:modified xsi:type="dcterms:W3CDTF">2024-02-04T21:44:25Z</dcterms:modified>
</cp:coreProperties>
</file>