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D:\Dropbox\PSDM\Project Management\"/>
    </mc:Choice>
  </mc:AlternateContent>
  <xr:revisionPtr revIDLastSave="0" documentId="13_ncr:1_{FDDBA5B4-A4D2-411A-AEB5-144A2A37ED9B}" xr6:coauthVersionLast="47" xr6:coauthVersionMax="47" xr10:uidLastSave="{00000000-0000-0000-0000-000000000000}"/>
  <bookViews>
    <workbookView xWindow="2940" yWindow="2940" windowWidth="18060" windowHeight="11235" xr2:uid="{00000000-000D-0000-FFFF-FFFF00000000}"/>
  </bookViews>
  <sheets>
    <sheet name="專案起始  Charter" sheetId="13" r:id="rId1"/>
    <sheet name="WBS" sheetId="14" r:id="rId2"/>
    <sheet name="CPM &amp; PERT" sheetId="15" r:id="rId3"/>
    <sheet name="RBS" sheetId="17" r:id="rId4"/>
    <sheet name="風險管理" sheetId="16" r:id="rId5"/>
    <sheet name="Excel 簡易甘特圖" sheetId="11" r:id="rId6"/>
  </sheets>
  <definedNames>
    <definedName name="Display_Week">'Excel 簡易甘特圖'!$T$2</definedName>
    <definedName name="_xlnm.Print_Titles" localSheetId="5">'Excel 簡易甘特圖'!$4:$6</definedName>
    <definedName name="Project_Start">'Excel 簡易甘特圖'!$T$1</definedName>
    <definedName name="task_end" localSheetId="5">'Excel 簡易甘特圖'!$H1</definedName>
    <definedName name="task_progress" localSheetId="5">'Excel 簡易甘特圖'!$D1</definedName>
    <definedName name="task_start" localSheetId="5">'Excel 簡易甘特圖'!$E1</definedName>
    <definedName name="today" localSheetId="5">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I26" i="11"/>
  <c r="I20" i="11"/>
  <c r="I14" i="11"/>
  <c r="I8" i="11"/>
  <c r="I13" i="16"/>
  <c r="I8" i="16"/>
  <c r="G15" i="15"/>
  <c r="F15" i="15"/>
  <c r="E15" i="15"/>
  <c r="G14" i="15"/>
  <c r="F14" i="15"/>
  <c r="E14" i="15"/>
  <c r="G13" i="15"/>
  <c r="F13" i="15"/>
  <c r="E13" i="15" s="1"/>
  <c r="G12" i="15"/>
  <c r="F12" i="15"/>
  <c r="E12" i="15"/>
  <c r="J12" i="15" s="1"/>
  <c r="G11" i="15"/>
  <c r="F11" i="15"/>
  <c r="E11" i="15"/>
  <c r="G10" i="15"/>
  <c r="F10" i="15"/>
  <c r="E10" i="15"/>
  <c r="F9" i="15"/>
  <c r="E9" i="15" s="1"/>
  <c r="K8" i="15"/>
  <c r="F8" i="15"/>
  <c r="E8" i="15"/>
  <c r="J8" i="15" s="1"/>
  <c r="L8" i="15" s="1"/>
  <c r="G7" i="15"/>
  <c r="F7" i="15"/>
  <c r="E7" i="15"/>
  <c r="F6" i="15"/>
  <c r="E6" i="15" s="1"/>
  <c r="J5" i="15"/>
  <c r="L5" i="15" s="1"/>
  <c r="G5" i="15"/>
  <c r="F5" i="15"/>
  <c r="E5" i="15"/>
  <c r="K5" i="15" s="1"/>
  <c r="G4" i="15"/>
  <c r="K4" i="15" s="1"/>
  <c r="F4" i="15"/>
  <c r="F3" i="15"/>
  <c r="E3" i="15" s="1"/>
  <c r="G2" i="15"/>
  <c r="J2" i="15" s="1"/>
  <c r="F2" i="15"/>
  <c r="E2" i="15"/>
  <c r="K7" i="11"/>
  <c r="L2" i="15" l="1"/>
  <c r="K13" i="15"/>
  <c r="K2" i="15"/>
  <c r="J7" i="15"/>
  <c r="J10" i="15"/>
  <c r="J14" i="15"/>
  <c r="J4" i="15"/>
  <c r="K11" i="15"/>
  <c r="K15" i="15"/>
  <c r="I32" i="11"/>
  <c r="K6" i="15"/>
  <c r="J6" i="15"/>
  <c r="L6" i="15" s="1"/>
  <c r="K9" i="15"/>
  <c r="J9" i="15"/>
  <c r="J3" i="15"/>
  <c r="K3" i="15"/>
  <c r="L4" i="15"/>
  <c r="K7" i="15"/>
  <c r="K12" i="15"/>
  <c r="L12" i="15" s="1"/>
  <c r="J11" i="15"/>
  <c r="L11" i="15" s="1"/>
  <c r="J13" i="15"/>
  <c r="L13" i="15" s="1"/>
  <c r="J15" i="15"/>
  <c r="K10" i="15"/>
  <c r="K14" i="15"/>
  <c r="L14" i="15" s="1"/>
  <c r="E9" i="11"/>
  <c r="H9" i="11" s="1"/>
  <c r="L10" i="15" l="1"/>
  <c r="L15" i="15"/>
  <c r="L7" i="15"/>
  <c r="E21" i="11"/>
  <c r="H21" i="11" s="1"/>
  <c r="E10" i="11"/>
  <c r="H10" i="11" s="1"/>
  <c r="L3" i="15"/>
  <c r="L9" i="15"/>
  <c r="L5" i="11"/>
  <c r="K33" i="11"/>
  <c r="K32" i="11"/>
  <c r="K26" i="11"/>
  <c r="K20" i="11"/>
  <c r="K14" i="11"/>
  <c r="K8" i="11"/>
  <c r="H13" i="11" l="1"/>
  <c r="E27" i="11"/>
  <c r="H27" i="11" s="1"/>
  <c r="E22" i="11"/>
  <c r="E23" i="11" s="1"/>
  <c r="K9" i="11"/>
  <c r="E11" i="11"/>
  <c r="H11" i="11" s="1"/>
  <c r="L6" i="11"/>
  <c r="H22" i="11" l="1"/>
  <c r="K22" i="11" s="1"/>
  <c r="H23" i="11"/>
  <c r="E31" i="11"/>
  <c r="H31" i="11" s="1"/>
  <c r="E28" i="11"/>
  <c r="H28" i="11" s="1"/>
  <c r="E30" i="11"/>
  <c r="H30" i="11" s="1"/>
  <c r="K21" i="11"/>
  <c r="E15" i="11"/>
  <c r="H15" i="11" s="1"/>
  <c r="K10" i="11"/>
  <c r="K13" i="11"/>
  <c r="E12" i="11"/>
  <c r="H12" i="11" s="1"/>
  <c r="M5" i="11"/>
  <c r="N5" i="11" s="1"/>
  <c r="O5" i="11" s="1"/>
  <c r="P5" i="11" s="1"/>
  <c r="Q5" i="11" s="1"/>
  <c r="R5" i="11" s="1"/>
  <c r="S5" i="11" s="1"/>
  <c r="L4" i="11"/>
  <c r="E29" i="11" l="1"/>
  <c r="H29" i="11" s="1"/>
  <c r="K31" i="11"/>
  <c r="K30" i="11"/>
  <c r="E25" i="11"/>
  <c r="H25" i="11" s="1"/>
  <c r="E24" i="11"/>
  <c r="H24" i="11" s="1"/>
  <c r="K27" i="11"/>
  <c r="E16" i="11"/>
  <c r="H16" i="11" s="1"/>
  <c r="K15" i="11"/>
  <c r="K28" i="11"/>
  <c r="K11" i="11"/>
  <c r="K12" i="11"/>
  <c r="S4" i="11"/>
  <c r="T5" i="11"/>
  <c r="U5" i="11" s="1"/>
  <c r="V5" i="11" s="1"/>
  <c r="W5" i="11" s="1"/>
  <c r="X5" i="11" s="1"/>
  <c r="Y5" i="11" s="1"/>
  <c r="Z5" i="11" s="1"/>
  <c r="M6" i="11"/>
  <c r="K29" i="11" l="1"/>
  <c r="K24" i="11"/>
  <c r="K25" i="11"/>
  <c r="K23" i="11"/>
  <c r="E17" i="11"/>
  <c r="Z4" i="11"/>
  <c r="AA5" i="11"/>
  <c r="AB5" i="11" s="1"/>
  <c r="AC5" i="11" s="1"/>
  <c r="AD5" i="11" s="1"/>
  <c r="AE5" i="11" s="1"/>
  <c r="AF5" i="11" s="1"/>
  <c r="AG5" i="11" s="1"/>
  <c r="N6" i="11"/>
  <c r="H17" i="11" l="1"/>
  <c r="K17" i="11" s="1"/>
  <c r="E19" i="11"/>
  <c r="K16" i="11"/>
  <c r="E18" i="11"/>
  <c r="H18" i="11" s="1"/>
  <c r="AH5" i="11"/>
  <c r="AI5" i="11" s="1"/>
  <c r="AJ5" i="11" s="1"/>
  <c r="AK5" i="11" s="1"/>
  <c r="AL5" i="11" s="1"/>
  <c r="AM5" i="11" s="1"/>
  <c r="AG4" i="11"/>
  <c r="O6" i="11"/>
  <c r="H19" i="11" l="1"/>
  <c r="K18" i="11"/>
  <c r="AN5" i="11"/>
  <c r="AO5" i="11" s="1"/>
  <c r="AP5" i="11" s="1"/>
  <c r="AQ5" i="11" s="1"/>
  <c r="AR5" i="11" s="1"/>
  <c r="AS5" i="11" s="1"/>
  <c r="AT5" i="11" s="1"/>
  <c r="P6" i="11"/>
  <c r="K19" i="11" l="1"/>
  <c r="AU5" i="1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N6" i="11"/>
  <c r="AI6" i="11"/>
  <c r="BO6" i="11" l="1"/>
  <c r="AJ6" i="11"/>
  <c r="AK6" i="11" l="1"/>
  <c r="AL6" i="11" l="1"/>
  <c r="AM6" i="11" l="1"/>
  <c r="AN6" i="11" l="1"/>
  <c r="AO6" i="11" l="1"/>
  <c r="AP6" i="11" l="1"/>
  <c r="AQ6" i="11" l="1"/>
  <c r="AR6" i="11" l="1"/>
  <c r="AS6" i="11" l="1"/>
  <c r="AT6" i="11" l="1"/>
  <c r="AU6" i="11" l="1"/>
</calcChain>
</file>

<file path=xl/sharedStrings.xml><?xml version="1.0" encoding="utf-8"?>
<sst xmlns="http://schemas.openxmlformats.org/spreadsheetml/2006/main" count="807" uniqueCount="635">
  <si>
    <t>Insert new rows ABOVE this one</t>
  </si>
  <si>
    <t>PROGRESS</t>
  </si>
  <si>
    <t xml:space="preserve">Do not delete this row. This row is hidden to preserve a formula that is used to highlight the current day within the project schedule. </t>
  </si>
  <si>
    <t>Project start:</t>
  </si>
  <si>
    <t>Display week:</t>
  </si>
  <si>
    <t>ASSIGNED TO</t>
  </si>
  <si>
    <t>A2PSDM.COM</t>
    <phoneticPr fontId="25" type="noConversion"/>
  </si>
  <si>
    <t>專案緣起 (Justification/Background) :</t>
  </si>
  <si>
    <t>專案目標 (Objectives):</t>
  </si>
  <si>
    <t>專案範疇 (Scope):</t>
  </si>
  <si>
    <t>那些產品或流程該包含進來做?那些不會包含進來</t>
  </si>
  <si>
    <t>專案交付 (Deliverables):</t>
  </si>
  <si>
    <t>專案里程碑 (Milestones):</t>
  </si>
  <si>
    <t>各個里程碑要達成的項目、開發的時間軸、簡短的描述每個時程的工作內容</t>
  </si>
  <si>
    <t>本專案如可量化的效益 (Key Results):</t>
  </si>
  <si>
    <t>量化的指標和計算方式是什麼？（四週內減少20%的顧客抱怨) e.g. OKR/KPI</t>
    <phoneticPr fontId="27" type="noConversion"/>
  </si>
  <si>
    <t>利害關係者 (Stakeholder):</t>
  </si>
  <si>
    <t>老闆, 客戶, 能影響或受專案影響的人, 群體, 與組織, 以管理期許</t>
  </si>
  <si>
    <t>與專案團隊 (Project Team):</t>
  </si>
  <si>
    <t>誰會參與這個專案, 內部人員, 外部人員</t>
  </si>
  <si>
    <t>活動清單</t>
  </si>
  <si>
    <t>工期</t>
  </si>
  <si>
    <t>編號</t>
  </si>
  <si>
    <t>活動清單WBS結構</t>
  </si>
  <si>
    <t>資源名稱</t>
  </si>
  <si>
    <t>成本</t>
  </si>
  <si>
    <t>確認必要條件</t>
  </si>
  <si>
    <t>5d</t>
  </si>
  <si>
    <t>阿山</t>
  </si>
  <si>
    <t>NT$150.00/工作小時</t>
  </si>
  <si>
    <t>設計店面擺設</t>
  </si>
  <si>
    <t>1w</t>
  </si>
  <si>
    <t>開發客源</t>
  </si>
  <si>
    <t>2w</t>
  </si>
  <si>
    <t>初步設計</t>
  </si>
  <si>
    <t>3d</t>
  </si>
  <si>
    <t>小傑</t>
  </si>
  <si>
    <t>NT$120.00/工作小時</t>
  </si>
  <si>
    <t>測試營運</t>
  </si>
  <si>
    <t>詳細設計</t>
  </si>
  <si>
    <t>2d</t>
  </si>
  <si>
    <t>曉鈴</t>
  </si>
  <si>
    <t>NT$140.00/工作小時</t>
  </si>
  <si>
    <t>製作宣傳DM</t>
  </si>
  <si>
    <t>確認販賣項目</t>
  </si>
  <si>
    <t>小安</t>
  </si>
  <si>
    <t>NT$1,200.00/工作日</t>
  </si>
  <si>
    <t>導入營運</t>
  </si>
  <si>
    <t>1d</t>
  </si>
  <si>
    <t>店長審查</t>
  </si>
  <si>
    <t>建置開發市調</t>
  </si>
  <si>
    <t>開發學生市場</t>
  </si>
  <si>
    <t>10d</t>
  </si>
  <si>
    <t>開發銀髮族市場</t>
  </si>
  <si>
    <t>測試學生市場</t>
  </si>
  <si>
    <t>測試銀髮族市場</t>
  </si>
  <si>
    <t>建中</t>
  </si>
  <si>
    <t>NT$90.00/工作小時</t>
  </si>
  <si>
    <t>綜合測試一般客源</t>
  </si>
  <si>
    <t>製作學生市場宣傳DM</t>
  </si>
  <si>
    <t>製作銀髮族市場宣傳DM</t>
  </si>
  <si>
    <t>活動名稱</t>
  </si>
  <si>
    <t>工期 (Days)</t>
  </si>
  <si>
    <t>前置任務</t>
  </si>
  <si>
    <t>O</t>
  </si>
  <si>
    <t>M</t>
  </si>
  <si>
    <t>P</t>
  </si>
  <si>
    <t>PERT(Mu)</t>
  </si>
  <si>
    <t>PERT(Sigma)</t>
  </si>
  <si>
    <t>95%C. I.</t>
  </si>
  <si>
    <t>A 挖掘</t>
  </si>
  <si>
    <t>—</t>
  </si>
  <si>
    <t>B 打地基</t>
  </si>
  <si>
    <t>A</t>
  </si>
  <si>
    <t>C 建外牆</t>
  </si>
  <si>
    <t>B</t>
  </si>
  <si>
    <t>D 建屋頂</t>
  </si>
  <si>
    <t>C</t>
  </si>
  <si>
    <t>E 裝外管線</t>
  </si>
  <si>
    <t>F 裝內管線</t>
  </si>
  <si>
    <t>E</t>
  </si>
  <si>
    <t>G 建立外觀側邊牆面</t>
  </si>
  <si>
    <t>D</t>
  </si>
  <si>
    <t>H 噴外牆漆</t>
  </si>
  <si>
    <t>E, G</t>
  </si>
  <si>
    <t>I 電路安裝</t>
  </si>
  <si>
    <t>J 建立內部隔板</t>
  </si>
  <si>
    <t>F, I</t>
  </si>
  <si>
    <t>K 裝地板</t>
  </si>
  <si>
    <t>J</t>
  </si>
  <si>
    <t>L 噴內牆漆</t>
  </si>
  <si>
    <t>M 裝外側製具</t>
  </si>
  <si>
    <t>H</t>
  </si>
  <si>
    <t>N 裝內部製具</t>
  </si>
  <si>
    <t>K, L</t>
  </si>
  <si>
    <t>風險一</t>
  </si>
  <si>
    <t>R1</t>
  </si>
  <si>
    <t>R1 Causes:</t>
  </si>
  <si>
    <t>Plan A for Prevention:</t>
  </si>
  <si>
    <t>Plan B for Mitigation:</t>
  </si>
  <si>
    <t>風險二</t>
  </si>
  <si>
    <t>R2</t>
  </si>
  <si>
    <t>R2 Causes:</t>
  </si>
  <si>
    <t>Project Manager</t>
    <phoneticPr fontId="25" type="noConversion"/>
  </si>
  <si>
    <t>Cliff Wang, Ph.D.</t>
    <phoneticPr fontId="25" type="noConversion"/>
  </si>
  <si>
    <r>
      <rPr>
        <sz val="11"/>
        <color theme="1"/>
        <rFont val="微軟正黑體"/>
        <family val="2"/>
        <charset val="136"/>
        <scheme val="minor"/>
      </rPr>
      <t>描述誰是用戶、以及什麼樣的商業背景？</t>
    </r>
    <r>
      <rPr>
        <sz val="11"/>
        <color theme="1"/>
        <rFont val="Arial"/>
        <family val="2"/>
        <scheme val="minor"/>
      </rPr>
      <t xml:space="preserve"> </t>
    </r>
    <r>
      <rPr>
        <sz val="11"/>
        <color theme="1"/>
        <rFont val="Microsoft JhengHei"/>
        <family val="2"/>
      </rPr>
      <t>專案</t>
    </r>
    <r>
      <rPr>
        <sz val="11"/>
        <color theme="1"/>
        <rFont val="微軟正黑體"/>
        <family val="2"/>
        <charset val="136"/>
        <scheme val="minor"/>
      </rPr>
      <t>要解決什麼樣的商業問題？</t>
    </r>
    <phoneticPr fontId="25" type="noConversion"/>
  </si>
  <si>
    <t>我是專案經理, 負責撰寫 Charter, 該專案….</t>
    <phoneticPr fontId="25" type="noConversion"/>
  </si>
  <si>
    <t>專案管理簡易甘特圖</t>
    <phoneticPr fontId="25" type="noConversion"/>
  </si>
  <si>
    <t>Costs</t>
    <phoneticPr fontId="25" type="noConversion"/>
  </si>
  <si>
    <t>1.1 Define goals</t>
    <phoneticPr fontId="25" type="noConversion"/>
  </si>
  <si>
    <t>1.2 Conduct studies</t>
    <phoneticPr fontId="25" type="noConversion"/>
  </si>
  <si>
    <t>1.3 Establish comms</t>
    <phoneticPr fontId="25" type="noConversion"/>
  </si>
  <si>
    <t>1.4 Develop charter</t>
    <phoneticPr fontId="25" type="noConversion"/>
  </si>
  <si>
    <t>1.5 Set up team</t>
    <phoneticPr fontId="25" type="noConversion"/>
  </si>
  <si>
    <t>2.1 Create schedule</t>
    <phoneticPr fontId="25" type="noConversion"/>
  </si>
  <si>
    <t>2.2 Identify deliverables</t>
    <phoneticPr fontId="25" type="noConversion"/>
  </si>
  <si>
    <t>2.3 Develop budget</t>
    <phoneticPr fontId="25" type="noConversion"/>
  </si>
  <si>
    <t>2.4 Define scope</t>
    <phoneticPr fontId="25" type="noConversion"/>
  </si>
  <si>
    <t>2.5 Identify risks</t>
    <phoneticPr fontId="25" type="noConversion"/>
  </si>
  <si>
    <t>3.1 Execute tasks</t>
    <phoneticPr fontId="25" type="noConversion"/>
  </si>
  <si>
    <t>3.2 Monitor progress</t>
    <phoneticPr fontId="25" type="noConversion"/>
  </si>
  <si>
    <t>3.3 Manage resources</t>
    <phoneticPr fontId="25" type="noConversion"/>
  </si>
  <si>
    <t>3.4 Provide updates</t>
    <phoneticPr fontId="25" type="noConversion"/>
  </si>
  <si>
    <t>3.5 Testing and validation</t>
    <phoneticPr fontId="25" type="noConversion"/>
  </si>
  <si>
    <t>4.1 Monitor progress</t>
    <phoneticPr fontId="25" type="noConversion"/>
  </si>
  <si>
    <t>4.2 Track expenses</t>
    <phoneticPr fontId="25" type="noConversion"/>
  </si>
  <si>
    <t>4.3 Evaluate progress</t>
    <phoneticPr fontId="25" type="noConversion"/>
  </si>
  <si>
    <t>4.4 Address risks</t>
    <phoneticPr fontId="25" type="noConversion"/>
  </si>
  <si>
    <t>4.5 Gather feedback</t>
    <phoneticPr fontId="25" type="noConversion"/>
  </si>
  <si>
    <t>Hayden</t>
    <phoneticPr fontId="25" type="noConversion"/>
  </si>
  <si>
    <t>Jens</t>
    <phoneticPr fontId="25" type="noConversion"/>
  </si>
  <si>
    <t>Nuria</t>
    <phoneticPr fontId="25" type="noConversion"/>
  </si>
  <si>
    <t>Olivia</t>
    <phoneticPr fontId="25" type="noConversion"/>
  </si>
  <si>
    <t>TASK</t>
    <phoneticPr fontId="25" type="noConversion"/>
  </si>
  <si>
    <r>
      <t xml:space="preserve">1. Initiation </t>
    </r>
    <r>
      <rPr>
        <b/>
        <sz val="12"/>
        <color theme="1"/>
        <rFont val="Microsoft JhengHei"/>
        <family val="2"/>
      </rPr>
      <t>起始</t>
    </r>
    <phoneticPr fontId="25" type="noConversion"/>
  </si>
  <si>
    <r>
      <t xml:space="preserve">2. Planning and design </t>
    </r>
    <r>
      <rPr>
        <b/>
        <sz val="12"/>
        <color theme="1"/>
        <rFont val="Microsoft JhengHei"/>
        <family val="2"/>
      </rPr>
      <t>計劃設計</t>
    </r>
    <phoneticPr fontId="25" type="noConversion"/>
  </si>
  <si>
    <r>
      <t xml:space="preserve">3. Execution </t>
    </r>
    <r>
      <rPr>
        <b/>
        <sz val="12"/>
        <color theme="1"/>
        <rFont val="Microsoft JhengHei"/>
        <family val="2"/>
        <charset val="136"/>
      </rPr>
      <t>執行</t>
    </r>
    <phoneticPr fontId="25" type="noConversion"/>
  </si>
  <si>
    <r>
      <t xml:space="preserve">4. Evaluation </t>
    </r>
    <r>
      <rPr>
        <b/>
        <sz val="12"/>
        <color theme="1"/>
        <rFont val="Microsoft JhengHei"/>
        <family val="2"/>
      </rPr>
      <t>評估</t>
    </r>
    <phoneticPr fontId="25" type="noConversion"/>
  </si>
  <si>
    <t>Predesessor</t>
    <phoneticPr fontId="25" type="noConversion"/>
  </si>
  <si>
    <t>2.3SS</t>
    <phoneticPr fontId="25" type="noConversion"/>
  </si>
  <si>
    <t>1.1S+15D</t>
    <phoneticPr fontId="25" type="noConversion"/>
  </si>
  <si>
    <t>3.1F+1D</t>
    <phoneticPr fontId="25" type="noConversion"/>
  </si>
  <si>
    <t>3.2S+5D</t>
    <phoneticPr fontId="25" type="noConversion"/>
  </si>
  <si>
    <t>3.3F+1D</t>
    <phoneticPr fontId="25" type="noConversion"/>
  </si>
  <si>
    <t>3.3SS</t>
    <phoneticPr fontId="25" type="noConversion"/>
  </si>
  <si>
    <t>3.1S+2D</t>
    <phoneticPr fontId="25" type="noConversion"/>
  </si>
  <si>
    <t>4.1F</t>
    <phoneticPr fontId="25" type="noConversion"/>
  </si>
  <si>
    <t>4.2F+1D</t>
    <phoneticPr fontId="25" type="noConversion"/>
  </si>
  <si>
    <t>4.1S+5D</t>
    <phoneticPr fontId="25" type="noConversion"/>
  </si>
  <si>
    <t>4.1S+7D</t>
    <phoneticPr fontId="25" type="noConversion"/>
  </si>
  <si>
    <t>2.2F</t>
    <phoneticPr fontId="25" type="noConversion"/>
  </si>
  <si>
    <t>2.1S+2D</t>
    <phoneticPr fontId="25" type="noConversion"/>
  </si>
  <si>
    <t>1.5S+1D</t>
    <phoneticPr fontId="25" type="noConversion"/>
  </si>
  <si>
    <t>1.1F</t>
    <phoneticPr fontId="25" type="noConversion"/>
  </si>
  <si>
    <t>1.2F</t>
    <phoneticPr fontId="25" type="noConversion"/>
  </si>
  <si>
    <t>1.3F</t>
    <phoneticPr fontId="25" type="noConversion"/>
  </si>
  <si>
    <t>1.2S+1D</t>
    <phoneticPr fontId="25" type="noConversion"/>
  </si>
  <si>
    <t>Start</t>
    <phoneticPr fontId="25" type="noConversion"/>
  </si>
  <si>
    <t>Finish</t>
    <phoneticPr fontId="25" type="noConversion"/>
  </si>
  <si>
    <t>Duration</t>
    <phoneticPr fontId="25" type="noConversion"/>
  </si>
  <si>
    <r>
      <rPr>
        <sz val="11"/>
        <color theme="1"/>
        <rFont val="微軟正黑體"/>
        <family val="2"/>
        <charset val="136"/>
        <scheme val="minor"/>
      </rPr>
      <t>事業策略那些目標</t>
    </r>
    <r>
      <rPr>
        <sz val="11"/>
        <color theme="1"/>
        <rFont val="Arial"/>
        <family val="2"/>
        <scheme val="minor"/>
      </rPr>
      <t>?</t>
    </r>
    <r>
      <rPr>
        <sz val="11"/>
        <color theme="1"/>
        <rFont val="微軟正黑體"/>
        <family val="2"/>
        <charset val="136"/>
        <scheme val="minor"/>
      </rPr>
      <t>如財務</t>
    </r>
    <r>
      <rPr>
        <sz val="11"/>
        <color theme="1"/>
        <rFont val="Arial"/>
        <family val="2"/>
        <scheme val="minor"/>
      </rPr>
      <t>?</t>
    </r>
    <r>
      <rPr>
        <sz val="11"/>
        <color theme="1"/>
        <rFont val="微軟正黑體"/>
        <family val="2"/>
        <charset val="136"/>
        <scheme val="minor"/>
      </rPr>
      <t>流程改進</t>
    </r>
    <r>
      <rPr>
        <sz val="11"/>
        <color theme="1"/>
        <rFont val="Arial"/>
        <family val="2"/>
        <scheme val="minor"/>
      </rPr>
      <t>?</t>
    </r>
    <r>
      <rPr>
        <sz val="11"/>
        <color theme="1"/>
        <rFont val="微軟正黑體"/>
        <family val="2"/>
        <charset val="136"/>
        <scheme val="minor"/>
      </rPr>
      <t>客戶目標</t>
    </r>
    <r>
      <rPr>
        <sz val="11"/>
        <color theme="1"/>
        <rFont val="Arial"/>
        <family val="2"/>
        <scheme val="minor"/>
      </rPr>
      <t>?</t>
    </r>
    <r>
      <rPr>
        <sz val="11"/>
        <color theme="1"/>
        <rFont val="微軟正黑體"/>
        <family val="2"/>
        <charset val="136"/>
        <scheme val="minor"/>
      </rPr>
      <t>學習成效等</t>
    </r>
    <r>
      <rPr>
        <sz val="11"/>
        <color theme="1"/>
        <rFont val="Arial"/>
        <family val="2"/>
        <scheme val="minor"/>
      </rPr>
      <t xml:space="preserve">? e.g. </t>
    </r>
    <r>
      <rPr>
        <sz val="11"/>
        <color theme="1"/>
        <rFont val="微軟正黑體"/>
        <family val="2"/>
        <charset val="136"/>
        <scheme val="minor"/>
      </rPr>
      <t>客戶回購</t>
    </r>
    <r>
      <rPr>
        <sz val="11"/>
        <color theme="1"/>
        <rFont val="Arial"/>
        <family val="2"/>
        <scheme val="minor"/>
      </rPr>
      <t xml:space="preserve">  OKR</t>
    </r>
    <r>
      <rPr>
        <sz val="11"/>
        <color theme="1"/>
        <rFont val="Arial"/>
        <family val="2"/>
        <charset val="136"/>
        <scheme val="minor"/>
      </rPr>
      <t>/KPI</t>
    </r>
    <phoneticPr fontId="25" type="noConversion"/>
  </si>
  <si>
    <r>
      <rPr>
        <sz val="11"/>
        <color theme="1"/>
        <rFont val="Microsoft JhengHei"/>
        <family val="2"/>
        <charset val="136"/>
      </rPr>
      <t>使用</t>
    </r>
    <r>
      <rPr>
        <sz val="11"/>
        <color theme="1"/>
        <rFont val="Arial"/>
        <family val="2"/>
      </rPr>
      <t xml:space="preserve">AI </t>
    </r>
    <r>
      <rPr>
        <sz val="11"/>
        <color theme="1"/>
        <rFont val="Microsoft JhengHei"/>
        <family val="2"/>
      </rPr>
      <t>協作</t>
    </r>
    <phoneticPr fontId="25" type="noConversion"/>
  </si>
  <si>
    <t>John</t>
    <phoneticPr fontId="25" type="noConversion"/>
  </si>
  <si>
    <t>Mary</t>
    <phoneticPr fontId="25" type="noConversion"/>
  </si>
  <si>
    <t>我們要提出什麼解決方案？要做些什麼？用戶會得到什麼樣的功能</t>
    <phoneticPr fontId="25" type="noConversion"/>
  </si>
  <si>
    <t>類型</t>
  </si>
  <si>
    <t>材料標間</t>
  </si>
  <si>
    <t>簡稱</t>
  </si>
  <si>
    <t>群組</t>
  </si>
  <si>
    <t>最大可用量</t>
  </si>
  <si>
    <t>標準工資</t>
  </si>
  <si>
    <t>加班工資</t>
  </si>
  <si>
    <t>成本/使用</t>
  </si>
  <si>
    <t>成本累算方式</t>
  </si>
  <si>
    <t>基準行事曆</t>
  </si>
  <si>
    <t>代碼</t>
  </si>
  <si>
    <t>工時</t>
  </si>
  <si>
    <t>阿</t>
  </si>
  <si>
    <t>100%</t>
  </si>
  <si>
    <t>TWD150.00/h</t>
  </si>
  <si>
    <t>依比例</t>
  </si>
  <si>
    <t>標準</t>
  </si>
  <si>
    <t>小</t>
  </si>
  <si>
    <t>TWD120.00/h</t>
  </si>
  <si>
    <t>曉</t>
  </si>
  <si>
    <t>TWD140.00/h</t>
  </si>
  <si>
    <t>TWD1,200.00/d</t>
  </si>
  <si>
    <t>建</t>
  </si>
  <si>
    <t>TWD90.00/h</t>
  </si>
  <si>
    <t>材料A</t>
  </si>
  <si>
    <t>材料</t>
  </si>
  <si>
    <t>材</t>
  </si>
  <si>
    <t>TWD1000</t>
  </si>
  <si>
    <t>費用B</t>
  </si>
  <si>
    <t>費</t>
  </si>
  <si>
    <t>TWD2000</t>
  </si>
  <si>
    <t>Project Charter</t>
  </si>
  <si>
    <t>Wafer 清洗設備安裝專案</t>
  </si>
  <si>
    <t>1. 專案名稱 (Project Title)</t>
  </si>
  <si>
    <t>2. 專案發起人 (Project Sponsor)</t>
  </si>
  <si>
    <t>[公司名稱] － 設備工程部 / 製造部</t>
  </si>
  <si>
    <t>3. 專案經理 (Project Manager)</t>
  </si>
  <si>
    <t>[你的姓名] － IC 設備工程師</t>
  </si>
  <si>
    <t>4. 專案背景與目標 (Project Background &amp; Objectives)</t>
  </si>
  <si>
    <t>背景 (Background)</t>
  </si>
  <si>
    <t>隨著晶圓廠產能擴增，需安裝新的 Wafer 清洗設備，以提升製程良率與生產效率。本專案負責設備的規劃、運輸、安裝、調試與驗收，確保設備穩定運行並符合製造需求。</t>
  </si>
  <si>
    <t>目標 (Objectives)</t>
  </si>
  <si>
    <r>
      <t>1. 準時安裝</t>
    </r>
    <r>
      <rPr>
        <sz val="11"/>
        <color theme="1"/>
        <rFont val="Arial"/>
        <family val="2"/>
        <scheme val="minor"/>
      </rPr>
      <t>：在 [時間範圍] 內完成設備安裝與調試，達成驗收標準。</t>
    </r>
  </si>
  <si>
    <r>
      <t>2. 合規運行</t>
    </r>
    <r>
      <rPr>
        <sz val="11"/>
        <color theme="1"/>
        <rFont val="Arial"/>
        <family val="2"/>
        <scheme val="minor"/>
      </rPr>
      <t>：確保設備符合 SEMI 標準及 EHS (環境、健康與安全) 要求。</t>
    </r>
  </si>
  <si>
    <r>
      <t>3. 最佳效能</t>
    </r>
    <r>
      <rPr>
        <sz val="11"/>
        <color theme="1"/>
        <rFont val="Arial"/>
        <family val="2"/>
        <scheme val="minor"/>
      </rPr>
      <t xml:space="preserve">：確保清洗設備達成規格要求，提高晶圓製程良率 </t>
    </r>
    <r>
      <rPr>
        <b/>
        <sz val="11"/>
        <color theme="1"/>
        <rFont val="Arial"/>
        <family val="2"/>
        <scheme val="minor"/>
      </rPr>
      <t>X%</t>
    </r>
    <r>
      <rPr>
        <sz val="11"/>
        <color theme="1"/>
        <rFont val="Arial"/>
        <family val="2"/>
        <scheme val="minor"/>
      </rPr>
      <t>。</t>
    </r>
  </si>
  <si>
    <r>
      <t>4. 成本控制</t>
    </r>
    <r>
      <rPr>
        <sz val="11"/>
        <color theme="1"/>
        <rFont val="Arial"/>
        <family val="2"/>
        <scheme val="minor"/>
      </rPr>
      <t xml:space="preserve">：將專案成本控制在 </t>
    </r>
    <r>
      <rPr>
        <b/>
        <sz val="11"/>
        <color theme="1"/>
        <rFont val="Arial"/>
        <family val="2"/>
        <scheme val="minor"/>
      </rPr>
      <t>$XXX,XXX</t>
    </r>
    <r>
      <rPr>
        <sz val="11"/>
        <color theme="1"/>
        <rFont val="Arial"/>
        <family val="2"/>
        <scheme val="minor"/>
      </rPr>
      <t xml:space="preserve"> 以內，並提升 ROI。</t>
    </r>
  </si>
  <si>
    <t>5. 專案範圍 (Project Scope)</t>
  </si>
  <si>
    <t>範圍包含 (In-Scope)</t>
  </si>
  <si>
    <t>✅ 設備選型與技術確認</t>
  </si>
  <si>
    <t>✅ 設備到貨、運輸、安裝與調試 (Hook-up)</t>
  </si>
  <si>
    <t>✅ 設備驗收 (SAT, Site Acceptance Test)</t>
  </si>
  <si>
    <t>✅ 設備運行測試與操作人員訓練</t>
  </si>
  <si>
    <t>範圍不包含 (Out of Scope)</t>
  </si>
  <si>
    <t>❌ 設備研發與設計變更</t>
  </si>
  <si>
    <t>❌ Wafer 生產參數調整 (由製造部門負責)</t>
  </si>
  <si>
    <t>6. 主要里程碑 (Milestones)</t>
  </si>
  <si>
    <t>里程碑</t>
  </si>
  <si>
    <t>預計完成日期</t>
  </si>
  <si>
    <t>設備訂購完成</t>
  </si>
  <si>
    <t>YYYY/MM/DD</t>
  </si>
  <si>
    <t>設備運輸抵達工廠</t>
  </si>
  <si>
    <t>設備安裝開始</t>
  </si>
  <si>
    <t>設備安裝完成</t>
  </si>
  <si>
    <t>設備調試與驗收</t>
  </si>
  <si>
    <t>正式交付生產使用</t>
  </si>
  <si>
    <t>7. 主要風險與應對策略 (Key Risks &amp; Mitigation Strategies)</t>
  </si>
  <si>
    <t>風險</t>
  </si>
  <si>
    <t>影響</t>
  </si>
  <si>
    <t>應對策略</t>
  </si>
  <si>
    <t>設備延遲到貨</t>
  </si>
  <si>
    <t>影響安裝進度</t>
  </si>
  <si>
    <t>提前確認供應鏈進度，預備備用方案</t>
  </si>
  <si>
    <t>設備安裝過程異常</t>
  </si>
  <si>
    <t>影響專案時程</t>
  </si>
  <si>
    <t>與供應商協作，確保技術支援及零件備貨</t>
  </si>
  <si>
    <t>設備驗收未通過</t>
  </si>
  <si>
    <t>延遲正式運行</t>
  </si>
  <si>
    <t>事前測試並確保規格符合標準</t>
  </si>
  <si>
    <t>人員技術不足</t>
  </si>
  <si>
    <t>操作效率下降</t>
  </si>
  <si>
    <t>設備供應商提供培訓，確保人員熟悉操作</t>
  </si>
  <si>
    <t>8. 主要利害關係人 (Key Stakeholders)</t>
  </si>
  <si>
    <t>角色</t>
  </si>
  <si>
    <t>責任</t>
  </si>
  <si>
    <t>專案經理 (Project Manager)</t>
  </si>
  <si>
    <t>負責專案整體執行、進度管理、問題解決</t>
  </si>
  <si>
    <t>設備供應商 (Vendor)</t>
  </si>
  <si>
    <t>提供設備與技術支持，確保安裝順利進行</t>
  </si>
  <si>
    <t>製造部門 (Manufacturing Team)</t>
  </si>
  <si>
    <t>設備最終使用者，負責生產導入與驗證</t>
  </si>
  <si>
    <t>維修工程團隊 (Maintenance Team)</t>
  </si>
  <si>
    <t>負責設備維護、校正與運行優化</t>
  </si>
  <si>
    <t>EHS 團隊 (環安衛部門)</t>
  </si>
  <si>
    <t>確保設備符合安全與環保標準</t>
  </si>
  <si>
    <t>9. 預算 (Budget)</t>
  </si>
  <si>
    <r>
      <t xml:space="preserve">💰 </t>
    </r>
    <r>
      <rPr>
        <b/>
        <sz val="11"/>
        <color theme="1"/>
        <rFont val="Arial"/>
        <family val="2"/>
        <scheme val="minor"/>
      </rPr>
      <t>預估專案總成本</t>
    </r>
    <r>
      <rPr>
        <sz val="11"/>
        <color theme="1"/>
        <rFont val="Arial"/>
        <family val="2"/>
        <scheme val="minor"/>
      </rPr>
      <t>：NT$ XXX,XXX,XXX</t>
    </r>
  </si>
  <si>
    <r>
      <t xml:space="preserve">📌 </t>
    </r>
    <r>
      <rPr>
        <b/>
        <sz val="11"/>
        <color theme="1"/>
        <rFont val="Arial"/>
        <family val="2"/>
        <scheme val="minor"/>
      </rPr>
      <t>主要成本項目</t>
    </r>
    <r>
      <rPr>
        <sz val="11"/>
        <color theme="1"/>
        <rFont val="Arial"/>
        <family val="2"/>
        <scheme val="minor"/>
      </rPr>
      <t>：</t>
    </r>
  </si>
  <si>
    <t>設備採購成本</t>
  </si>
  <si>
    <t>運輸與安裝費用</t>
  </si>
  <si>
    <t>人員培訓與驗證成本</t>
  </si>
  <si>
    <r>
      <t xml:space="preserve">預備金 (Contingency) </t>
    </r>
    <r>
      <rPr>
        <b/>
        <sz val="11"/>
        <color theme="1"/>
        <rFont val="Arial"/>
        <family val="2"/>
        <scheme val="minor"/>
      </rPr>
      <t>X%</t>
    </r>
  </si>
  <si>
    <t>10. 專案成功標準 (Success Criteria)</t>
  </si>
  <si>
    <t>✅ 設備準時安裝並通過驗收 (SAT)</t>
  </si>
  <si>
    <t>✅ 設備運行達成規格要求 (OEE &gt; X%)</t>
  </si>
  <si>
    <t>✅ 成本控制於預算範圍內</t>
  </si>
  <si>
    <t>✅ 符合安全與環保規範</t>
  </si>
  <si>
    <t>我是IC設備工程師, 負責Wafer清洗設備之安裝之專案管理 Project Management, 請幫我擬定 Project Charter?</t>
  </si>
  <si>
    <t>可否依照主要里程碑 (Milestones), 再幫我拆解 WBS?</t>
  </si>
  <si>
    <t>工作分解結構 (WBS)</t>
  </si>
  <si>
    <t>1. 設備訂購完成</t>
  </si>
  <si>
    <t>1.1 需求確認</t>
  </si>
  <si>
    <t>1.1.1 設備規格與技術需求確認</t>
  </si>
  <si>
    <t>1.1.2 供應商評估與選擇</t>
  </si>
  <si>
    <t>1.1.3 內部審核與批准</t>
  </si>
  <si>
    <t>1.2 設備採購</t>
  </si>
  <si>
    <t>1.2.1 簽訂採購合約</t>
  </si>
  <si>
    <t>1.2.2 設定交貨條件與付款條件</t>
  </si>
  <si>
    <t>1.2.3 供應商備料與生產</t>
  </si>
  <si>
    <t>1.2.4 訂製相關零件與配件</t>
  </si>
  <si>
    <t>2. 設備運輸抵達工廠</t>
  </si>
  <si>
    <t>2.1 運輸與物流安排</t>
  </si>
  <si>
    <t>2.1.1 與供應商確認出貨日期</t>
  </si>
  <si>
    <t>2.1.2 國際/國內物流安排</t>
  </si>
  <si>
    <t>2.1.3 設備運輸追蹤</t>
  </si>
  <si>
    <t>2.2 設備到貨檢驗</t>
  </si>
  <si>
    <t>2.2.1 設備清點與完整性檢查</t>
  </si>
  <si>
    <t>2.2.2 物流損壞檢查與報告</t>
  </si>
  <si>
    <t>2.2.3 設備文件與檔案確認</t>
  </si>
  <si>
    <t>3. 設備安裝開始</t>
  </si>
  <si>
    <t>3.1 設備安裝前準備</t>
  </si>
  <si>
    <t>3.1.1 廠內安裝場地確認</t>
  </si>
  <si>
    <t>3.1.2 電力、氣體、排水等基礎設施準備</t>
  </si>
  <si>
    <t>3.1.3 安全施工計劃與EHS審核</t>
  </si>
  <si>
    <t>3.2 設備安裝</t>
  </si>
  <si>
    <t>3.2.1 設備卸載與搬運至安裝區</t>
  </si>
  <si>
    <t>3.2.2 設備組裝與固定</t>
  </si>
  <si>
    <t>3.2.3 水電氣管路接駁 (Hook-up)</t>
  </si>
  <si>
    <t>3.2.4 設備初步測試與功能檢查</t>
  </si>
  <si>
    <t>4. 設備安裝完成</t>
  </si>
  <si>
    <t>4.1 環境設置與安全驗證</t>
  </si>
  <si>
    <t>4.1.1 設備周圍工作區域清理</t>
  </si>
  <si>
    <t>4.1.2 EHS (環境、健康、安全) 標準檢查</t>
  </si>
  <si>
    <t>4.2 設備校正與調試</t>
  </si>
  <si>
    <t>4.2.1 軟體安裝與設定</t>
  </si>
  <si>
    <t>4.2.2 參數校正與調整</t>
  </si>
  <si>
    <t>4.2.3 硬體功能測試 (如機械手臂、流量控制等)</t>
  </si>
  <si>
    <t>5. 設備調試與驗收</t>
  </si>
  <si>
    <t>5.1 初步測試 (Dry Run)</t>
  </si>
  <si>
    <t>5.1.1 空機運轉測試</t>
  </si>
  <si>
    <t>5.1.2 機械動作與控制測試</t>
  </si>
  <si>
    <t>5.1.3 水、氣、化學品流量測試</t>
  </si>
  <si>
    <t>5.2 Site Acceptance Test (SAT)</t>
  </si>
  <si>
    <t>5.2.1 供應商與客戶驗證測試</t>
  </si>
  <si>
    <t>5.2.2 連續生產試運轉</t>
  </si>
  <si>
    <t>5.2.3 設備效能驗證 (OEE, 良率測試)</t>
  </si>
  <si>
    <t>5.2.4 設備異常處理與修正</t>
  </si>
  <si>
    <t>6. 正式交付生產使用</t>
  </si>
  <si>
    <t>6.1 文件與培訓</t>
  </si>
  <si>
    <t>6.1.1 設備操作手冊與SOP撰寫</t>
  </si>
  <si>
    <t>6.1.2 操作人員與維護工程師培訓</t>
  </si>
  <si>
    <t>6.1.3 設備保養計畫與維修指南建立</t>
  </si>
  <si>
    <t>6.2 專案結案</t>
  </si>
  <si>
    <t>6.2.1 交付報告與驗收文件</t>
  </si>
  <si>
    <t>6.2.2 內部驗收會議</t>
  </si>
  <si>
    <t>6.2.3 設備正式移交生產部門</t>
  </si>
  <si>
    <t>WBS 層級結構概覽</t>
  </si>
  <si>
    <r>
      <t xml:space="preserve">📌 </t>
    </r>
    <r>
      <rPr>
        <b/>
        <sz val="11"/>
        <color theme="1"/>
        <rFont val="Arial"/>
        <family val="2"/>
        <scheme val="minor"/>
      </rPr>
      <t>1. 設備訂購完成</t>
    </r>
  </si>
  <si>
    <r>
      <t xml:space="preserve">📌 </t>
    </r>
    <r>
      <rPr>
        <b/>
        <sz val="11"/>
        <color theme="1"/>
        <rFont val="Arial"/>
        <family val="2"/>
        <scheme val="minor"/>
      </rPr>
      <t>2. 設備運輸抵達工廠</t>
    </r>
  </si>
  <si>
    <r>
      <t xml:space="preserve">📌 </t>
    </r>
    <r>
      <rPr>
        <b/>
        <sz val="11"/>
        <color theme="1"/>
        <rFont val="Arial"/>
        <family val="2"/>
        <scheme val="minor"/>
      </rPr>
      <t>3. 設備安裝開始</t>
    </r>
  </si>
  <si>
    <r>
      <t xml:space="preserve">📌 </t>
    </r>
    <r>
      <rPr>
        <b/>
        <sz val="11"/>
        <color theme="1"/>
        <rFont val="Arial"/>
        <family val="2"/>
        <scheme val="minor"/>
      </rPr>
      <t>4. 設備安裝完成</t>
    </r>
  </si>
  <si>
    <r>
      <t xml:space="preserve">📌 </t>
    </r>
    <r>
      <rPr>
        <b/>
        <sz val="11"/>
        <color theme="1"/>
        <rFont val="Arial"/>
        <family val="2"/>
        <scheme val="minor"/>
      </rPr>
      <t>5. 設備調試與驗收</t>
    </r>
  </si>
  <si>
    <r>
      <t xml:space="preserve">📌 </t>
    </r>
    <r>
      <rPr>
        <b/>
        <sz val="11"/>
        <color theme="1"/>
        <rFont val="Arial"/>
        <family val="2"/>
        <scheme val="minor"/>
      </rPr>
      <t>6. 正式交付生產使用</t>
    </r>
  </si>
  <si>
    <r>
      <t xml:space="preserve">這個 </t>
    </r>
    <r>
      <rPr>
        <b/>
        <sz val="11"/>
        <color theme="1"/>
        <rFont val="Arial"/>
        <family val="2"/>
        <scheme val="minor"/>
      </rPr>
      <t>WBS</t>
    </r>
    <r>
      <rPr>
        <sz val="11"/>
        <color theme="1"/>
        <rFont val="Arial"/>
        <family val="2"/>
        <scheme val="minor"/>
      </rPr>
      <t xml:space="preserve"> 可以作為 </t>
    </r>
    <r>
      <rPr>
        <b/>
        <sz val="11"/>
        <color theme="1"/>
        <rFont val="Arial"/>
        <family val="2"/>
        <scheme val="minor"/>
      </rPr>
      <t>專案規劃、進度追蹤與成本管理</t>
    </r>
    <r>
      <rPr>
        <sz val="11"/>
        <color theme="1"/>
        <rFont val="Arial"/>
        <family val="2"/>
        <scheme val="minor"/>
      </rPr>
      <t xml:space="preserve"> 的基礎。如果你需要進一步拆解某個部分，例如 </t>
    </r>
    <r>
      <rPr>
        <b/>
        <sz val="11"/>
        <color theme="1"/>
        <rFont val="Arial"/>
        <family val="2"/>
        <scheme val="minor"/>
      </rPr>
      <t>SAT 測試內容細節</t>
    </r>
    <r>
      <rPr>
        <sz val="11"/>
        <color theme="1"/>
        <rFont val="Arial"/>
        <family val="2"/>
        <scheme val="minor"/>
      </rPr>
      <t xml:space="preserve"> 或 </t>
    </r>
    <r>
      <rPr>
        <b/>
        <sz val="11"/>
        <color theme="1"/>
        <rFont val="Arial"/>
        <family val="2"/>
        <scheme val="minor"/>
      </rPr>
      <t>EHS 標準細項</t>
    </r>
    <r>
      <rPr>
        <sz val="11"/>
        <color theme="1"/>
        <rFont val="Arial"/>
        <family val="2"/>
        <scheme val="minor"/>
      </rPr>
      <t>，請告訴我，我可以再細化！🚀</t>
    </r>
  </si>
  <si>
    <t>請依此WBS, 列出風險管理計畫, 要包含(1)風險識別、(2)定性風險評估、(3)定量風險評估、(4)風險回應規劃及(5)風險監控等5個步驟.</t>
  </si>
  <si>
    <t>Wafer 清洗設備安裝專案 - 風險管理計畫</t>
  </si>
  <si>
    <t>1. 風險識別 (Risk Identification)</t>
  </si>
  <si>
    <t>針對 WBS 各階段可能發生的風險進行識別，包括技術、供應鏈、安裝、驗收及運行風險。</t>
  </si>
  <si>
    <t>WBS 階段</t>
  </si>
  <si>
    <t>潛在風險</t>
  </si>
  <si>
    <t>風險類型</t>
  </si>
  <si>
    <t>供應商延遲交貨</t>
  </si>
  <si>
    <t>時程風險</t>
  </si>
  <si>
    <t>設備規格與製程需求不匹配</t>
  </si>
  <si>
    <t>技術風險</t>
  </si>
  <si>
    <t>運輸過程中設備損壞</t>
  </si>
  <si>
    <t>物流風險</t>
  </si>
  <si>
    <t>進口報關延誤</t>
  </si>
  <si>
    <t>法規風險</t>
  </si>
  <si>
    <t>安裝環境不符合要求 (電力、氣體、排水)</t>
  </si>
  <si>
    <t>設施風險</t>
  </si>
  <si>
    <t>安裝過程發生意外 (人員受傷、設備受損)</t>
  </si>
  <si>
    <t>安全風險</t>
  </si>
  <si>
    <t>設備無法啟動或部分功能異常</t>
  </si>
  <si>
    <t>設備與現有系統不兼容</t>
  </si>
  <si>
    <t>整合風險</t>
  </si>
  <si>
    <t>設備效能不符合規格 (良率/生產速度)</t>
  </si>
  <si>
    <t>性能風險</t>
  </si>
  <si>
    <t>設備故障頻繁，無法穩定運行</t>
  </si>
  <si>
    <t>維護風險</t>
  </si>
  <si>
    <t>操作人員訓練不足，影響生產效率</t>
  </si>
  <si>
    <t>人員風險</t>
  </si>
  <si>
    <t>維護團隊無法快速解決設備故障</t>
  </si>
  <si>
    <t>2. 定性風險評估 (Qualitative Risk Assessment)</t>
  </si>
  <si>
    <r>
      <t xml:space="preserve">使用 </t>
    </r>
    <r>
      <rPr>
        <b/>
        <sz val="11"/>
        <color theme="1"/>
        <rFont val="Arial"/>
        <family val="2"/>
        <scheme val="minor"/>
      </rPr>
      <t>風險矩陣 (Risk Matrix)</t>
    </r>
    <r>
      <rPr>
        <sz val="11"/>
        <color theme="1"/>
        <rFont val="Arial"/>
        <family val="2"/>
        <scheme val="minor"/>
      </rPr>
      <t xml:space="preserve"> 評估風險的 </t>
    </r>
    <r>
      <rPr>
        <b/>
        <sz val="11"/>
        <color theme="1"/>
        <rFont val="Arial"/>
        <family val="2"/>
        <scheme val="minor"/>
      </rPr>
      <t>發生機率 (Probability, P)</t>
    </r>
    <r>
      <rPr>
        <sz val="11"/>
        <color theme="1"/>
        <rFont val="Arial"/>
        <family val="2"/>
        <scheme val="minor"/>
      </rPr>
      <t xml:space="preserve"> 與 </t>
    </r>
    <r>
      <rPr>
        <b/>
        <sz val="11"/>
        <color theme="1"/>
        <rFont val="Arial"/>
        <family val="2"/>
        <scheme val="minor"/>
      </rPr>
      <t>影響程度 (Impact, I)</t>
    </r>
    <r>
      <rPr>
        <sz val="11"/>
        <color theme="1"/>
        <rFont val="Arial"/>
        <family val="2"/>
        <scheme val="minor"/>
      </rPr>
      <t>，並分類優先級。</t>
    </r>
  </si>
  <si>
    <t>風險項目</t>
  </si>
  <si>
    <t>發生機率 (P)</t>
  </si>
  <si>
    <t>影響程度 (I)</t>
  </si>
  <si>
    <t>風險等級</t>
  </si>
  <si>
    <t>高</t>
  </si>
  <si>
    <t>極高 (Critical)</t>
  </si>
  <si>
    <t>設備規格與需求不匹配</t>
  </si>
  <si>
    <t>中</t>
  </si>
  <si>
    <t>高 (High)</t>
  </si>
  <si>
    <t>運輸過程設備損壞</t>
  </si>
  <si>
    <t>低</t>
  </si>
  <si>
    <t>中 (Medium)</t>
  </si>
  <si>
    <t>安裝環境不符合要求</t>
  </si>
  <si>
    <t>設備無法啟動或功能異常</t>
  </si>
  <si>
    <t>設備效能不符合規格</t>
  </si>
  <si>
    <t>維護團隊無法快速解決故障</t>
  </si>
  <si>
    <t>操作人員訓練不足</t>
  </si>
  <si>
    <r>
      <t xml:space="preserve">📌 </t>
    </r>
    <r>
      <rPr>
        <b/>
        <sz val="11"/>
        <color theme="1"/>
        <rFont val="Arial"/>
        <family val="2"/>
        <scheme val="minor"/>
      </rPr>
      <t>優先處理高風險 (Critical/High) 的項目</t>
    </r>
    <r>
      <rPr>
        <sz val="11"/>
        <color theme="1"/>
        <rFont val="Arial"/>
        <family val="2"/>
        <scheme val="minor"/>
      </rPr>
      <t>。</t>
    </r>
  </si>
  <si>
    <t>3. 定量風險評估 (Quantitative Risk Assessment)</t>
  </si>
  <si>
    <r>
      <t xml:space="preserve">針對 </t>
    </r>
    <r>
      <rPr>
        <b/>
        <sz val="11"/>
        <color theme="1"/>
        <rFont val="Arial"/>
        <family val="2"/>
        <scheme val="minor"/>
      </rPr>
      <t>高風險 (Critical/High)</t>
    </r>
    <r>
      <rPr>
        <sz val="11"/>
        <color theme="1"/>
        <rFont val="Arial"/>
        <family val="2"/>
        <scheme val="minor"/>
      </rPr>
      <t xml:space="preserve"> 項目，進行影響量化分析。</t>
    </r>
  </si>
  <si>
    <t>財務影響 (NT$)</t>
  </si>
  <si>
    <t>時程影響 (天數)</t>
  </si>
  <si>
    <t>生產影響 (%)</t>
  </si>
  <si>
    <t>+30天</t>
  </si>
  <si>
    <t>-10% 產能</t>
  </si>
  <si>
    <t>+15天</t>
  </si>
  <si>
    <t>-5% 產能</t>
  </si>
  <si>
    <t>+45天</t>
  </si>
  <si>
    <t>-20% 產能</t>
  </si>
  <si>
    <t>+25天</t>
  </si>
  <si>
    <t>-15% 產能</t>
  </si>
  <si>
    <t>📌 影響較大的風險項目，需優先規劃風險回應策略。</t>
  </si>
  <si>
    <t>4. 風險回應規劃 (Risk Response Planning)</t>
  </si>
  <si>
    <r>
      <t xml:space="preserve">針對高風險項目，制定回應策略，包括 </t>
    </r>
    <r>
      <rPr>
        <b/>
        <sz val="11"/>
        <color theme="1"/>
        <rFont val="Arial"/>
        <family val="2"/>
        <scheme val="minor"/>
      </rPr>
      <t>避免 (Avoid)、減輕 (Mitigate)、轉移 (Transfer)、接受 (Accept)</t>
    </r>
    <r>
      <rPr>
        <sz val="11"/>
        <color theme="1"/>
        <rFont val="Arial"/>
        <family val="2"/>
        <scheme val="minor"/>
      </rPr>
      <t>。</t>
    </r>
  </si>
  <si>
    <t>風險回應策略</t>
  </si>
  <si>
    <t>應對措施</t>
  </si>
  <si>
    <t>減輕 (Mitigate)</t>
  </si>
  <si>
    <t>- 事先與供應商協議延遲罰則</t>
  </si>
  <si>
    <t>- 採取雙供應商策略</t>
  </si>
  <si>
    <t>避免 (Avoid)</t>
  </si>
  <si>
    <t>- 提前與製造團隊及供應商進行技術確認</t>
  </si>
  <si>
    <t>- 進行 FAT (Factory Acceptance Test)</t>
  </si>
  <si>
    <t>- 設定預驗收機制</t>
  </si>
  <si>
    <t>- 供應商提供現場技術支援</t>
  </si>
  <si>
    <t>轉移 (Transfer)</t>
  </si>
  <si>
    <t>- 與供應商簽訂 SLA (服務等級協議)</t>
  </si>
  <si>
    <t>- 增加售後支援條款</t>
  </si>
  <si>
    <r>
      <t xml:space="preserve">📌 </t>
    </r>
    <r>
      <rPr>
        <b/>
        <sz val="11"/>
        <color theme="1"/>
        <rFont val="Arial"/>
        <family val="2"/>
        <scheme val="minor"/>
      </rPr>
      <t>專案管理團隊需確保風險回應措施落實，並監控其效果。</t>
    </r>
  </si>
  <si>
    <t>5. 風險監控 (Risk Monitoring &amp; Control)</t>
  </si>
  <si>
    <t>建立風險監控機制，確保風險管理措施持續有效。</t>
  </si>
  <si>
    <t>監控頻率</t>
  </si>
  <si>
    <t>監控方式</t>
  </si>
  <si>
    <t>應變機制</t>
  </si>
  <si>
    <t>每週</t>
  </si>
  <si>
    <t>供應商進度報告</t>
  </si>
  <si>
    <t>提前確認可能的交貨延遲，通知備案供應商</t>
  </si>
  <si>
    <t>設備到貨前</t>
  </si>
  <si>
    <t>技術審查會議</t>
  </si>
  <si>
    <t>若有偏差，立即與供應商協調修改方案</t>
  </si>
  <si>
    <t>調試階段每日</t>
  </si>
  <si>
    <t>SAT 測試報告</t>
  </si>
  <si>
    <t>設定最低 KPI，未達標則與供應商協商優化</t>
  </si>
  <si>
    <t>安裝階段每日</t>
  </si>
  <si>
    <t>啟動測試</t>
  </si>
  <si>
    <t>若異常發生 3 次以上，立即進行故障根因分析</t>
  </si>
  <si>
    <r>
      <t xml:space="preserve">📌 定期召開 </t>
    </r>
    <r>
      <rPr>
        <b/>
        <sz val="11"/>
        <color theme="1"/>
        <rFont val="Arial"/>
        <family val="2"/>
        <scheme val="minor"/>
      </rPr>
      <t>風險審查會議</t>
    </r>
    <r>
      <rPr>
        <sz val="11"/>
        <color theme="1"/>
        <rFont val="Arial"/>
        <family val="2"/>
        <scheme val="minor"/>
      </rPr>
      <t>，持續監測風險狀況，並適時調整應對策略。</t>
    </r>
  </si>
  <si>
    <t>總結</t>
  </si>
  <si>
    <r>
      <t xml:space="preserve">✅ </t>
    </r>
    <r>
      <rPr>
        <b/>
        <sz val="11"/>
        <color theme="1"/>
        <rFont val="Arial"/>
        <family val="2"/>
        <scheme val="minor"/>
      </rPr>
      <t>風險識別</t>
    </r>
    <r>
      <rPr>
        <sz val="11"/>
        <color theme="1"/>
        <rFont val="Arial"/>
        <family val="2"/>
        <scheme val="minor"/>
      </rPr>
      <t>：針對專案 WBS 各階段可能的風險進行分析</t>
    </r>
  </si>
  <si>
    <r>
      <t xml:space="preserve">✅ </t>
    </r>
    <r>
      <rPr>
        <b/>
        <sz val="11"/>
        <color theme="1"/>
        <rFont val="Arial"/>
        <family val="2"/>
        <scheme val="minor"/>
      </rPr>
      <t>定性評估</t>
    </r>
    <r>
      <rPr>
        <sz val="11"/>
        <color theme="1"/>
        <rFont val="Arial"/>
        <family val="2"/>
        <scheme val="minor"/>
      </rPr>
      <t>：利用風險矩陣確定優先處理風險</t>
    </r>
  </si>
  <si>
    <r>
      <t xml:space="preserve">✅ </t>
    </r>
    <r>
      <rPr>
        <b/>
        <sz val="11"/>
        <color theme="1"/>
        <rFont val="Arial"/>
        <family val="2"/>
        <scheme val="minor"/>
      </rPr>
      <t>定量評估</t>
    </r>
    <r>
      <rPr>
        <sz val="11"/>
        <color theme="1"/>
        <rFont val="Arial"/>
        <family val="2"/>
        <scheme val="minor"/>
      </rPr>
      <t>：量化高風險項目的影響</t>
    </r>
  </si>
  <si>
    <r>
      <t xml:space="preserve">✅ </t>
    </r>
    <r>
      <rPr>
        <b/>
        <sz val="11"/>
        <color theme="1"/>
        <rFont val="Arial"/>
        <family val="2"/>
        <scheme val="minor"/>
      </rPr>
      <t>風險回應</t>
    </r>
    <r>
      <rPr>
        <sz val="11"/>
        <color theme="1"/>
        <rFont val="Arial"/>
        <family val="2"/>
        <scheme val="minor"/>
      </rPr>
      <t>：針對高風險項目設計回應策略</t>
    </r>
  </si>
  <si>
    <r>
      <t xml:space="preserve">✅ </t>
    </r>
    <r>
      <rPr>
        <b/>
        <sz val="11"/>
        <color theme="1"/>
        <rFont val="Arial"/>
        <family val="2"/>
        <scheme val="minor"/>
      </rPr>
      <t>風險監控</t>
    </r>
    <r>
      <rPr>
        <sz val="11"/>
        <color theme="1"/>
        <rFont val="Arial"/>
        <family val="2"/>
        <scheme val="minor"/>
      </rPr>
      <t>：建立監控機制，確保風險應對方案有效</t>
    </r>
  </si>
  <si>
    <r>
      <t xml:space="preserve">這份 </t>
    </r>
    <r>
      <rPr>
        <b/>
        <sz val="11"/>
        <color theme="1"/>
        <rFont val="Arial"/>
        <family val="2"/>
        <scheme val="minor"/>
      </rPr>
      <t>風險管理計畫</t>
    </r>
    <r>
      <rPr>
        <sz val="11"/>
        <color theme="1"/>
        <rFont val="Arial"/>
        <family val="2"/>
        <scheme val="minor"/>
      </rPr>
      <t xml:space="preserve"> 可幫助你 </t>
    </r>
    <r>
      <rPr>
        <b/>
        <sz val="11"/>
        <color theme="1"/>
        <rFont val="Arial"/>
        <family val="2"/>
        <scheme val="minor"/>
      </rPr>
      <t>降低專案失敗的可能性</t>
    </r>
    <r>
      <rPr>
        <sz val="11"/>
        <color theme="1"/>
        <rFont val="Arial"/>
        <family val="2"/>
        <scheme val="minor"/>
      </rPr>
      <t>，確保設備能夠順利安裝、驗收與投入運行。如需進一步優化，請告訴我！🚀</t>
    </r>
  </si>
  <si>
    <t>以上面專案為例, 如何把成本考量納入專案管理</t>
  </si>
  <si>
    <r>
      <t xml:space="preserve">在 </t>
    </r>
    <r>
      <rPr>
        <b/>
        <sz val="11"/>
        <color theme="1"/>
        <rFont val="Arial"/>
        <family val="2"/>
        <scheme val="minor"/>
      </rPr>
      <t>Wafer 清洗設備安裝專案</t>
    </r>
    <r>
      <rPr>
        <sz val="11"/>
        <color theme="1"/>
        <rFont val="Arial"/>
        <family val="2"/>
        <scheme val="minor"/>
      </rPr>
      <t xml:space="preserve"> 中，將 </t>
    </r>
    <r>
      <rPr>
        <b/>
        <sz val="11"/>
        <color theme="1"/>
        <rFont val="Arial"/>
        <family val="2"/>
        <scheme val="minor"/>
      </rPr>
      <t>成本考量納入專案管理</t>
    </r>
    <r>
      <rPr>
        <sz val="11"/>
        <color theme="1"/>
        <rFont val="Arial"/>
        <family val="2"/>
        <scheme val="minor"/>
      </rPr>
      <t xml:space="preserve"> 可以透過以下 </t>
    </r>
    <r>
      <rPr>
        <b/>
        <sz val="11"/>
        <color theme="1"/>
        <rFont val="Arial"/>
        <family val="2"/>
        <scheme val="minor"/>
      </rPr>
      <t>五個關鍵步驟</t>
    </r>
    <r>
      <rPr>
        <sz val="11"/>
        <color theme="1"/>
        <rFont val="Arial"/>
        <family val="2"/>
        <scheme val="minor"/>
      </rPr>
      <t xml:space="preserve"> 來執行：</t>
    </r>
  </si>
  <si>
    <t>1. 成本規劃 (Cost Planning)</t>
  </si>
  <si>
    <t>目的：</t>
  </si>
  <si>
    <t>確保專案所有活動的成本都有合理預算，並能在預算內完成專案。</t>
  </si>
  <si>
    <t>步驟：</t>
  </si>
  <si>
    <t>1. 識別成本項目</t>
  </si>
  <si>
    <r>
      <t xml:space="preserve">依據 </t>
    </r>
    <r>
      <rPr>
        <b/>
        <sz val="11"/>
        <color theme="1"/>
        <rFont val="Arial"/>
        <family val="2"/>
        <scheme val="minor"/>
      </rPr>
      <t>WBS</t>
    </r>
    <r>
      <rPr>
        <sz val="11"/>
        <color theme="1"/>
        <rFont val="Arial"/>
        <family val="2"/>
        <scheme val="minor"/>
      </rPr>
      <t>，列出所有可能的成本項目</t>
    </r>
  </si>
  <si>
    <t>主要包含：</t>
  </si>
  <si>
    <t>物流與運輸成本</t>
  </si>
  <si>
    <t>安裝與調試費用</t>
  </si>
  <si>
    <t>人員培訓與技術支援</t>
  </si>
  <si>
    <t>安全與環保要求</t>
  </si>
  <si>
    <t>維護與保固成本</t>
  </si>
  <si>
    <t>風險預備金 (Contingency Reserve)</t>
  </si>
  <si>
    <t>2. 估算成本 (Cost Estimation)</t>
  </si>
  <si>
    <t>使用歷史數據、專家判斷、供應商報價進行估算</t>
  </si>
  <si>
    <r>
      <t xml:space="preserve">可使用 </t>
    </r>
    <r>
      <rPr>
        <b/>
        <sz val="11"/>
        <color theme="1"/>
        <rFont val="Arial"/>
        <family val="2"/>
        <scheme val="minor"/>
      </rPr>
      <t>三點估算法 (PERT, 三點估算)</t>
    </r>
  </si>
  <si>
    <r>
      <t>最樂觀 (O)</t>
    </r>
    <r>
      <rPr>
        <sz val="11"/>
        <color theme="1"/>
        <rFont val="Arial"/>
        <family val="2"/>
        <scheme val="minor"/>
      </rPr>
      <t>、</t>
    </r>
    <r>
      <rPr>
        <b/>
        <sz val="11"/>
        <color theme="1"/>
        <rFont val="Arial"/>
        <family val="2"/>
        <scheme val="minor"/>
      </rPr>
      <t>最可能 (M)</t>
    </r>
    <r>
      <rPr>
        <sz val="11"/>
        <color theme="1"/>
        <rFont val="Arial"/>
        <family val="2"/>
        <scheme val="minor"/>
      </rPr>
      <t>、</t>
    </r>
    <r>
      <rPr>
        <b/>
        <sz val="11"/>
        <color theme="1"/>
        <rFont val="Arial"/>
        <family val="2"/>
        <scheme val="minor"/>
      </rPr>
      <t>最悲觀 (P)</t>
    </r>
  </si>
  <si>
    <t>例如：設備安裝成本</t>
  </si>
  <si>
    <t>O = $800,000</t>
  </si>
  <si>
    <t>M = $1,000,000</t>
  </si>
  <si>
    <t>P = $1,300,000</t>
  </si>
  <si>
    <r>
      <t xml:space="preserve">預測成本 = (800,000 + 4×1,000,000 + 1,300,000) / 6 = </t>
    </r>
    <r>
      <rPr>
        <b/>
        <sz val="11"/>
        <color theme="1"/>
        <rFont val="Arial"/>
        <family val="2"/>
        <scheme val="minor"/>
      </rPr>
      <t>$1,016,667</t>
    </r>
  </si>
  <si>
    <t>3. 建立專案預算</t>
  </si>
  <si>
    <t>匯總所有成本估算，形成完整專案預算</t>
  </si>
  <si>
    <t>需要考慮：</t>
  </si>
  <si>
    <r>
      <t>直接成本</t>
    </r>
    <r>
      <rPr>
        <sz val="11"/>
        <color theme="1"/>
        <rFont val="Arial"/>
        <family val="2"/>
        <scheme val="minor"/>
      </rPr>
      <t xml:space="preserve"> (材料、人工、設備)</t>
    </r>
  </si>
  <si>
    <r>
      <t>間接成本</t>
    </r>
    <r>
      <rPr>
        <sz val="11"/>
        <color theme="1"/>
        <rFont val="Arial"/>
        <family val="2"/>
        <scheme val="minor"/>
      </rPr>
      <t xml:space="preserve"> (行政費、場地費用)</t>
    </r>
  </si>
  <si>
    <r>
      <t>預備金</t>
    </r>
    <r>
      <rPr>
        <sz val="11"/>
        <color theme="1"/>
        <rFont val="Arial"/>
        <family val="2"/>
        <scheme val="minor"/>
      </rPr>
      <t xml:space="preserve"> (風險緩衝)</t>
    </r>
  </si>
  <si>
    <r>
      <t xml:space="preserve">📌 </t>
    </r>
    <r>
      <rPr>
        <b/>
        <sz val="11"/>
        <color theme="1"/>
        <rFont val="Arial"/>
        <family val="2"/>
        <scheme val="minor"/>
      </rPr>
      <t>範例 - 專案成本預算表</t>
    </r>
  </si>
  <si>
    <t>成本項目</t>
  </si>
  <si>
    <t>預算金額 (NT$)</t>
  </si>
  <si>
    <t>百分比 (%)</t>
  </si>
  <si>
    <t>設備採購</t>
  </si>
  <si>
    <t>物流運輸</t>
  </si>
  <si>
    <t>安裝與調試</t>
  </si>
  <si>
    <t>人員培訓</t>
  </si>
  <si>
    <t>風險預備金</t>
  </si>
  <si>
    <t>維護與保固</t>
  </si>
  <si>
    <t>總計</t>
  </si>
  <si>
    <t>2. 成本控制 (Cost Control)</t>
  </si>
  <si>
    <t>確保專案執行過程中的實際成本不超出預算。</t>
  </si>
  <si>
    <t>控制方法：</t>
  </si>
  <si>
    <t>1. 建立成本基準 (Cost Baseline)</t>
  </si>
  <si>
    <t>以專案預算作為基準，進行成本監控</t>
  </si>
  <si>
    <r>
      <t xml:space="preserve">例如：計劃在 </t>
    </r>
    <r>
      <rPr>
        <b/>
        <sz val="11"/>
        <color theme="1"/>
        <rFont val="Arial"/>
        <family val="2"/>
        <scheme val="minor"/>
      </rPr>
      <t>安裝階段</t>
    </r>
    <r>
      <rPr>
        <sz val="11"/>
        <color theme="1"/>
        <rFont val="Arial"/>
        <family val="2"/>
        <scheme val="minor"/>
      </rPr>
      <t xml:space="preserve"> 消耗 </t>
    </r>
    <r>
      <rPr>
        <b/>
        <sz val="11"/>
        <color theme="1"/>
        <rFont val="Arial"/>
        <family val="2"/>
        <scheme val="minor"/>
      </rPr>
      <t>15% 預算</t>
    </r>
  </si>
  <si>
    <t>2. 成本追蹤 (Cost Tracking)</t>
  </si>
  <si>
    <r>
      <t>EVM (Earned Value Management, 掙值管理)</t>
    </r>
    <r>
      <rPr>
        <sz val="11"/>
        <color theme="1"/>
        <rFont val="Arial"/>
        <family val="2"/>
        <scheme val="minor"/>
      </rPr>
      <t>：</t>
    </r>
  </si>
  <si>
    <r>
      <t>已完工程價值 (EV)</t>
    </r>
    <r>
      <rPr>
        <sz val="11"/>
        <color theme="1"/>
        <rFont val="Arial"/>
        <family val="2"/>
        <scheme val="minor"/>
      </rPr>
      <t>：已完成工作的價值</t>
    </r>
  </si>
  <si>
    <r>
      <t>實際成本 (AC)</t>
    </r>
    <r>
      <rPr>
        <sz val="11"/>
        <color theme="1"/>
        <rFont val="Arial"/>
        <family val="2"/>
        <scheme val="minor"/>
      </rPr>
      <t>：已花費的金額</t>
    </r>
  </si>
  <si>
    <r>
      <t>計劃值 (PV)</t>
    </r>
    <r>
      <rPr>
        <sz val="11"/>
        <color theme="1"/>
        <rFont val="Arial"/>
        <family val="2"/>
        <scheme val="minor"/>
      </rPr>
      <t>：計劃應該完成的價值</t>
    </r>
  </si>
  <si>
    <r>
      <t>成本績效指標 (CPI)</t>
    </r>
    <r>
      <rPr>
        <sz val="11"/>
        <color theme="1"/>
        <rFont val="Arial"/>
        <family val="2"/>
        <scheme val="minor"/>
      </rPr>
      <t>：CPI=EVACCPI = \frac{EV}{AC}CPI=ACEV​</t>
    </r>
  </si>
  <si>
    <r>
      <t xml:space="preserve">若 </t>
    </r>
    <r>
      <rPr>
        <b/>
        <sz val="11"/>
        <color theme="1"/>
        <rFont val="Arial"/>
        <family val="2"/>
        <scheme val="minor"/>
      </rPr>
      <t>CPI &lt; 1</t>
    </r>
    <r>
      <rPr>
        <sz val="11"/>
        <color theme="1"/>
        <rFont val="Arial"/>
        <family val="2"/>
        <scheme val="minor"/>
      </rPr>
      <t>，表示超出預算，需要成本控制</t>
    </r>
  </si>
  <si>
    <t>3. 變更管理</t>
  </si>
  <si>
    <t>若發生成本變更 (如設備追加需求)，需通過變更審批流程</t>
  </si>
  <si>
    <r>
      <t xml:space="preserve">📌 </t>
    </r>
    <r>
      <rPr>
        <b/>
        <sz val="11"/>
        <color theme="1"/>
        <rFont val="Arial"/>
        <family val="2"/>
        <scheme val="minor"/>
      </rPr>
      <t>範例 - 成本績效追蹤</t>
    </r>
  </si>
  <si>
    <t>項目</t>
  </si>
  <si>
    <t>計劃成本 (PV)</t>
  </si>
  <si>
    <t>已完工程價值 (EV)</t>
  </si>
  <si>
    <t>實際成本 (AC)</t>
  </si>
  <si>
    <t>CPI</t>
  </si>
  <si>
    <t>分析：</t>
  </si>
  <si>
    <t>設備採購超出成本 (CPI = 0.95)</t>
  </si>
  <si>
    <t>安裝與調試嚴重超支 (CPI = 0.78)，需控制</t>
  </si>
  <si>
    <t>人員培訓成本節省 (CPI = 1.11)</t>
  </si>
  <si>
    <t>3. 成本風險管理 (Cost Risk Management)</t>
  </si>
  <si>
    <t>預測並降低潛在成本風險。</t>
  </si>
  <si>
    <t>主要風險</t>
  </si>
  <si>
    <t>設備成本超出預算</t>
  </si>
  <si>
    <t>成本超支</t>
  </si>
  <si>
    <t>議價、選擇備選供應商</t>
  </si>
  <si>
    <t>運輸成本上升</t>
  </si>
  <si>
    <t>時程延遲 + 成本超支</t>
  </si>
  <si>
    <t>提前確認運輸方案、避免緊急空運</t>
  </si>
  <si>
    <t>追加設計變更</t>
  </si>
  <si>
    <t>設備重新驗證，影響成本</t>
  </si>
  <si>
    <t>變更前先進行影響分析</t>
  </si>
  <si>
    <t>4. 成本最佳化策略 (Cost Optimization Strategies)</t>
  </si>
  <si>
    <r>
      <t>在不影響品質和時程的前提下，</t>
    </r>
    <r>
      <rPr>
        <b/>
        <sz val="11"/>
        <color theme="1"/>
        <rFont val="Arial"/>
        <family val="2"/>
        <scheme val="minor"/>
      </rPr>
      <t>降低成本</t>
    </r>
    <r>
      <rPr>
        <sz val="11"/>
        <color theme="1"/>
        <rFont val="Arial"/>
        <family val="2"/>
        <scheme val="minor"/>
      </rPr>
      <t>。</t>
    </r>
  </si>
  <si>
    <r>
      <t xml:space="preserve">📌 </t>
    </r>
    <r>
      <rPr>
        <b/>
        <sz val="11"/>
        <color theme="1"/>
        <rFont val="Arial"/>
        <family val="2"/>
        <scheme val="minor"/>
      </rPr>
      <t>常用策略</t>
    </r>
  </si>
  <si>
    <t>成本優化方式</t>
  </si>
  <si>
    <t>具體措施</t>
  </si>
  <si>
    <t>供應鏈管理</t>
  </si>
  <si>
    <t>與多家供應商議價，降低設備與運輸成本</t>
  </si>
  <si>
    <t>提升工作效率</t>
  </si>
  <si>
    <t>優化安裝流程，減少人工成本</t>
  </si>
  <si>
    <t>降低不必要開銷</t>
  </si>
  <si>
    <t>確保變更管理機制，避免無效開支</t>
  </si>
  <si>
    <t>自動化與標準化</t>
  </si>
  <si>
    <t>使用標準化設備與模組，降低維護成本</t>
  </si>
  <si>
    <t>5. 成本監控與報告 (Cost Monitoring &amp; Reporting)</t>
  </si>
  <si>
    <t>確保專案成本符合預算，並在超出時立即應對。</t>
  </si>
  <si>
    <r>
      <t xml:space="preserve">📌 </t>
    </r>
    <r>
      <rPr>
        <b/>
        <sz val="11"/>
        <color theme="1"/>
        <rFont val="Arial"/>
        <family val="2"/>
        <scheme val="minor"/>
      </rPr>
      <t>監控方式</t>
    </r>
  </si>
  <si>
    <r>
      <t>1. 週報 / 月報</t>
    </r>
    <r>
      <rPr>
        <sz val="11"/>
        <color theme="1"/>
        <rFont val="Arial"/>
        <family val="2"/>
        <scheme val="minor"/>
      </rPr>
      <t>：提供專案預算 vs. 實際支出報告</t>
    </r>
  </si>
  <si>
    <r>
      <t>2. 定期審查</t>
    </r>
    <r>
      <rPr>
        <sz val="11"/>
        <color theme="1"/>
        <rFont val="Arial"/>
        <family val="2"/>
        <scheme val="minor"/>
      </rPr>
      <t>：EVM 監控、異常警報機制</t>
    </r>
  </si>
  <si>
    <r>
      <t>3. 變更影響分析</t>
    </r>
    <r>
      <rPr>
        <sz val="11"/>
        <color theme="1"/>
        <rFont val="Arial"/>
        <family val="2"/>
        <scheme val="minor"/>
      </rPr>
      <t>：若有額外成本需求，須通過管理層審批</t>
    </r>
  </si>
  <si>
    <r>
      <t xml:space="preserve">📌 </t>
    </r>
    <r>
      <rPr>
        <b/>
        <sz val="11"/>
        <color theme="1"/>
        <rFont val="Arial"/>
        <family val="2"/>
        <scheme val="minor"/>
      </rPr>
      <t>範例 - 成本報告</t>
    </r>
  </si>
  <si>
    <t>週期</t>
  </si>
  <si>
    <t>預算 (NT$)</t>
  </si>
  <si>
    <t>已使用 (NT$)</t>
  </si>
  <si>
    <t>超支/節省 (%)</t>
  </si>
  <si>
    <t>第 1 週</t>
  </si>
  <si>
    <t>-5% (超支)</t>
  </si>
  <si>
    <t>第 2 週</t>
  </si>
  <si>
    <t>+5% (節省)</t>
  </si>
  <si>
    <r>
      <t xml:space="preserve">✅ </t>
    </r>
    <r>
      <rPr>
        <b/>
        <sz val="11"/>
        <color theme="1"/>
        <rFont val="Arial"/>
        <family val="2"/>
        <scheme val="minor"/>
      </rPr>
      <t>成本規劃</t>
    </r>
    <r>
      <rPr>
        <sz val="11"/>
        <color theme="1"/>
        <rFont val="Arial"/>
        <family val="2"/>
        <scheme val="minor"/>
      </rPr>
      <t>：建立完整預算與預備金</t>
    </r>
  </si>
  <si>
    <r>
      <t xml:space="preserve">✅ </t>
    </r>
    <r>
      <rPr>
        <b/>
        <sz val="11"/>
        <color theme="1"/>
        <rFont val="Arial"/>
        <family val="2"/>
        <scheme val="minor"/>
      </rPr>
      <t>成本控制</t>
    </r>
    <r>
      <rPr>
        <sz val="11"/>
        <color theme="1"/>
        <rFont val="Arial"/>
        <family val="2"/>
        <scheme val="minor"/>
      </rPr>
      <t>：使用 EVM、變更管理、預算追蹤</t>
    </r>
  </si>
  <si>
    <r>
      <t xml:space="preserve">✅ </t>
    </r>
    <r>
      <rPr>
        <b/>
        <sz val="11"/>
        <color theme="1"/>
        <rFont val="Arial"/>
        <family val="2"/>
        <scheme val="minor"/>
      </rPr>
      <t>風險管理</t>
    </r>
    <r>
      <rPr>
        <sz val="11"/>
        <color theme="1"/>
        <rFont val="Arial"/>
        <family val="2"/>
        <scheme val="minor"/>
      </rPr>
      <t>：提前辨識高風險成本項目</t>
    </r>
  </si>
  <si>
    <r>
      <t xml:space="preserve">✅ </t>
    </r>
    <r>
      <rPr>
        <b/>
        <sz val="11"/>
        <color theme="1"/>
        <rFont val="Arial"/>
        <family val="2"/>
        <scheme val="minor"/>
      </rPr>
      <t>成本最佳化</t>
    </r>
    <r>
      <rPr>
        <sz val="11"/>
        <color theme="1"/>
        <rFont val="Arial"/>
        <family val="2"/>
        <scheme val="minor"/>
      </rPr>
      <t>：透過供應鏈管理、自動化來降低成本</t>
    </r>
  </si>
  <si>
    <r>
      <t xml:space="preserve">✅ </t>
    </r>
    <r>
      <rPr>
        <b/>
        <sz val="11"/>
        <color theme="1"/>
        <rFont val="Arial"/>
        <family val="2"/>
        <scheme val="minor"/>
      </rPr>
      <t>監控與報告</t>
    </r>
    <r>
      <rPr>
        <sz val="11"/>
        <color theme="1"/>
        <rFont val="Arial"/>
        <family val="2"/>
        <scheme val="minor"/>
      </rPr>
      <t>：確保成本不超支，並隨時調整策略</t>
    </r>
  </si>
  <si>
    <r>
      <t xml:space="preserve">這樣的成本管理方式，能確保 </t>
    </r>
    <r>
      <rPr>
        <b/>
        <sz val="11"/>
        <color theme="1"/>
        <rFont val="Arial"/>
        <family val="2"/>
        <scheme val="minor"/>
      </rPr>
      <t>Wafer 清洗設備安裝專案</t>
    </r>
    <r>
      <rPr>
        <sz val="11"/>
        <color theme="1"/>
        <rFont val="Arial"/>
        <family val="2"/>
        <scheme val="minor"/>
      </rPr>
      <t xml:space="preserve"> 在 </t>
    </r>
    <r>
      <rPr>
        <b/>
        <sz val="11"/>
        <color theme="1"/>
        <rFont val="Arial"/>
        <family val="2"/>
        <scheme val="minor"/>
      </rPr>
      <t>預算內高效完成</t>
    </r>
    <r>
      <rPr>
        <sz val="11"/>
        <color theme="1"/>
        <rFont val="Arial"/>
        <family val="2"/>
        <scheme val="minor"/>
      </rPr>
      <t>，並降低潛在的財務風險。</t>
    </r>
  </si>
  <si>
    <r>
      <rPr>
        <sz val="11"/>
        <color theme="1"/>
        <rFont val="微軟正黑體"/>
        <family val="2"/>
        <charset val="136"/>
        <scheme val="minor"/>
      </rPr>
      <t>估算公式：預測成本</t>
    </r>
    <r>
      <rPr>
        <sz val="11"/>
        <color theme="1"/>
        <rFont val="Arial"/>
        <family val="2"/>
        <scheme val="minor"/>
      </rPr>
      <t>=(O+4M+P)/6​</t>
    </r>
    <phoneticPr fontId="25" type="noConversion"/>
  </si>
  <si>
    <r>
      <t xml:space="preserve">要計算關鍵路徑（Critical Path）和總工期，我們需要使用 </t>
    </r>
    <r>
      <rPr>
        <b/>
        <sz val="11"/>
        <color theme="1"/>
        <rFont val="Arial"/>
        <family val="2"/>
        <scheme val="minor"/>
      </rPr>
      <t>關鍵路徑法（Critical Path Method, CPM）</t>
    </r>
    <r>
      <rPr>
        <sz val="11"/>
        <color theme="1"/>
        <rFont val="Arial"/>
        <family val="2"/>
        <scheme val="minor"/>
      </rPr>
      <t>。以下是計算的步驟：</t>
    </r>
  </si>
  <si>
    <t>1. 整理資料</t>
  </si>
  <si>
    <t>首先，我們將表格中的資訊轉換為任務名稱、工期（Duration）和前置任務（Predecessor）。以下是表格的翻譯和整理：</t>
  </si>
  <si>
    <t>任務名稱</t>
  </si>
  <si>
    <t>工期 (天)</t>
  </si>
  <si>
    <t>-</t>
  </si>
  <si>
    <t>E 建外窗簾</t>
  </si>
  <si>
    <t>F 建內窗簾</t>
  </si>
  <si>
    <t>G 建近外牆（測量牆面）</t>
  </si>
  <si>
    <t>H 建外牆彩繪</t>
  </si>
  <si>
    <t>J 建近內部暗板</t>
  </si>
  <si>
    <t>K 地板板</t>
  </si>
  <si>
    <t>M 建外側假壁</t>
  </si>
  <si>
    <t>N 建內部假壁</t>
  </si>
  <si>
    <t>2. 繪製任務網絡圖</t>
  </si>
  <si>
    <r>
      <t xml:space="preserve">根據前置任務關係，我們可以繪製任務的依賴網絡圖，並計算每個任務的 </t>
    </r>
    <r>
      <rPr>
        <b/>
        <sz val="11"/>
        <color theme="1"/>
        <rFont val="Arial"/>
        <family val="2"/>
        <scheme val="minor"/>
      </rPr>
      <t>最早開始時間（ES）</t>
    </r>
    <r>
      <rPr>
        <sz val="11"/>
        <color theme="1"/>
        <rFont val="Arial"/>
        <family val="2"/>
        <scheme val="minor"/>
      </rPr>
      <t>、</t>
    </r>
    <r>
      <rPr>
        <b/>
        <sz val="11"/>
        <color theme="1"/>
        <rFont val="Arial"/>
        <family val="2"/>
        <scheme val="minor"/>
      </rPr>
      <t>最早完成時間（EF）</t>
    </r>
    <r>
      <rPr>
        <sz val="11"/>
        <color theme="1"/>
        <rFont val="Arial"/>
        <family val="2"/>
        <scheme val="minor"/>
      </rPr>
      <t>、</t>
    </r>
    <r>
      <rPr>
        <b/>
        <sz val="11"/>
        <color theme="1"/>
        <rFont val="Arial"/>
        <family val="2"/>
        <scheme val="minor"/>
      </rPr>
      <t>最晚開始時間（LS）</t>
    </r>
    <r>
      <rPr>
        <sz val="11"/>
        <color theme="1"/>
        <rFont val="Arial"/>
        <family val="2"/>
        <scheme val="minor"/>
      </rPr>
      <t xml:space="preserve"> 和 </t>
    </r>
    <r>
      <rPr>
        <b/>
        <sz val="11"/>
        <color theme="1"/>
        <rFont val="Arial"/>
        <family val="2"/>
        <scheme val="minor"/>
      </rPr>
      <t>最晚完成時間（LF）</t>
    </r>
    <r>
      <rPr>
        <sz val="11"/>
        <color theme="1"/>
        <rFont val="Arial"/>
        <family val="2"/>
        <scheme val="minor"/>
      </rPr>
      <t>。關鍵路徑是浮動時間（Slack）為 0 的路徑。</t>
    </r>
  </si>
  <si>
    <t>正向計算（Forward Pass）：計算 ES 和 EF</t>
  </si>
  <si>
    <r>
      <t>ES（Earliest Start）</t>
    </r>
    <r>
      <rPr>
        <sz val="11"/>
        <color theme="1"/>
        <rFont val="Arial"/>
        <family val="2"/>
        <scheme val="minor"/>
      </rPr>
      <t>：任務最早可以開始的時間。</t>
    </r>
  </si>
  <si>
    <r>
      <t>EF（Earliest Finish）</t>
    </r>
    <r>
      <rPr>
        <sz val="11"/>
        <color theme="1"/>
        <rFont val="Arial"/>
        <family val="2"/>
        <scheme val="minor"/>
      </rPr>
      <t>：任務最早可以完成的時間，EF = ES + 工期。</t>
    </r>
  </si>
  <si>
    <t>從 A 開始：</t>
  </si>
  <si>
    <r>
      <t>A</t>
    </r>
    <r>
      <rPr>
        <sz val="11"/>
        <color theme="1"/>
        <rFont val="Arial"/>
        <family val="2"/>
        <scheme val="minor"/>
      </rPr>
      <t>：ES = 0, EF = 0 + 1 = 1</t>
    </r>
  </si>
  <si>
    <r>
      <t>B</t>
    </r>
    <r>
      <rPr>
        <sz val="11"/>
        <color theme="1"/>
        <rFont val="Arial"/>
        <family val="2"/>
        <scheme val="minor"/>
      </rPr>
      <t>（前置 A）：ES = 1, EF = 1 + 4 = 5</t>
    </r>
  </si>
  <si>
    <r>
      <t>C</t>
    </r>
    <r>
      <rPr>
        <sz val="11"/>
        <color theme="1"/>
        <rFont val="Arial"/>
        <family val="2"/>
        <scheme val="minor"/>
      </rPr>
      <t>（前置 B）：ES = 5, EF = 5 + 10 = 15</t>
    </r>
  </si>
  <si>
    <r>
      <t>D</t>
    </r>
    <r>
      <rPr>
        <sz val="11"/>
        <color theme="1"/>
        <rFont val="Arial"/>
        <family val="2"/>
        <scheme val="minor"/>
      </rPr>
      <t>（前置 C）：ES = 15, EF = 15 + 6 = 21</t>
    </r>
  </si>
  <si>
    <r>
      <t>E</t>
    </r>
    <r>
      <rPr>
        <sz val="11"/>
        <color theme="1"/>
        <rFont val="Arial"/>
        <family val="2"/>
        <scheme val="minor"/>
      </rPr>
      <t>（前置 C）：ES = 15, EF = 15 + 4 = 19</t>
    </r>
  </si>
  <si>
    <r>
      <t>F</t>
    </r>
    <r>
      <rPr>
        <sz val="11"/>
        <color theme="1"/>
        <rFont val="Arial"/>
        <family val="2"/>
        <scheme val="minor"/>
      </rPr>
      <t>（前置 E）：ES = 19, EF = 19 + 5 = 24</t>
    </r>
  </si>
  <si>
    <r>
      <t>G</t>
    </r>
    <r>
      <rPr>
        <sz val="11"/>
        <color theme="1"/>
        <rFont val="Arial"/>
        <family val="2"/>
        <scheme val="minor"/>
      </rPr>
      <t>（前置 D）：ES = 21, EF = 21 + 7 = 28</t>
    </r>
  </si>
  <si>
    <r>
      <t>H</t>
    </r>
    <r>
      <rPr>
        <sz val="11"/>
        <color theme="1"/>
        <rFont val="Arial"/>
        <family val="2"/>
        <scheme val="minor"/>
      </rPr>
      <t>（前置 E, G）：E 的 EF = 19, G 的 EF = 28，需取最大值，所以 ES = 28, EF = 28 + 9 = 37</t>
    </r>
  </si>
  <si>
    <r>
      <t>I</t>
    </r>
    <r>
      <rPr>
        <sz val="11"/>
        <color theme="1"/>
        <rFont val="Arial"/>
        <family val="2"/>
        <scheme val="minor"/>
      </rPr>
      <t>（前置 C）：ES = 15, EF = 15 + 7 = 22</t>
    </r>
  </si>
  <si>
    <r>
      <t>J</t>
    </r>
    <r>
      <rPr>
        <sz val="11"/>
        <color theme="1"/>
        <rFont val="Arial"/>
        <family val="2"/>
        <scheme val="minor"/>
      </rPr>
      <t>（前置 F, I）：F 的 EF = 24, I 的 EF = 22，需取最大值，所以 ES = 24, EF = 24 + 8 = 32</t>
    </r>
  </si>
  <si>
    <r>
      <t>K</t>
    </r>
    <r>
      <rPr>
        <sz val="11"/>
        <color theme="1"/>
        <rFont val="Arial"/>
        <family val="2"/>
        <scheme val="minor"/>
      </rPr>
      <t>（前置 J）：ES = 32, EF = 32 + 4 = 36</t>
    </r>
  </si>
  <si>
    <r>
      <t>L</t>
    </r>
    <r>
      <rPr>
        <sz val="11"/>
        <color theme="1"/>
        <rFont val="Arial"/>
        <family val="2"/>
        <scheme val="minor"/>
      </rPr>
      <t>（前置 J）：ES = 32, EF = 32 + 5 = 37</t>
    </r>
  </si>
  <si>
    <r>
      <t>M</t>
    </r>
    <r>
      <rPr>
        <sz val="11"/>
        <color theme="1"/>
        <rFont val="Arial"/>
        <family val="2"/>
        <scheme val="minor"/>
      </rPr>
      <t>（前置 H）：ES = 37, EF = 37 + 2 = 39</t>
    </r>
  </si>
  <si>
    <r>
      <t>N</t>
    </r>
    <r>
      <rPr>
        <sz val="11"/>
        <color theme="1"/>
        <rFont val="Arial"/>
        <family val="2"/>
        <scheme val="minor"/>
      </rPr>
      <t>（前置 K, L）：K 的 EF = 36, L 的 EF = 37，需取最大值，所以 ES = 37, EF = 37 + 6 = 43</t>
    </r>
  </si>
  <si>
    <r>
      <t xml:space="preserve">正向計算後，專案的最早完成時間是 </t>
    </r>
    <r>
      <rPr>
        <b/>
        <sz val="11"/>
        <color theme="1"/>
        <rFont val="Arial"/>
        <family val="2"/>
        <scheme val="minor"/>
      </rPr>
      <t>43 天</t>
    </r>
    <r>
      <rPr>
        <sz val="11"/>
        <color theme="1"/>
        <rFont val="Arial"/>
        <family val="2"/>
        <scheme val="minor"/>
      </rPr>
      <t>（N 的 EF）。</t>
    </r>
  </si>
  <si>
    <t>反向計算（Backward Pass）：計算 LS 和 LF</t>
  </si>
  <si>
    <r>
      <t>LF（Latest Finish）</t>
    </r>
    <r>
      <rPr>
        <sz val="11"/>
        <color theme="1"/>
        <rFont val="Arial"/>
        <family val="2"/>
        <scheme val="minor"/>
      </rPr>
      <t>：任務最晚必須完成的時間。</t>
    </r>
  </si>
  <si>
    <r>
      <t>LS（Latest Start）</t>
    </r>
    <r>
      <rPr>
        <sz val="11"/>
        <color theme="1"/>
        <rFont val="Arial"/>
        <family val="2"/>
        <scheme val="minor"/>
      </rPr>
      <t>：任務最晚可以開始的時間，LS = LF - 工期。</t>
    </r>
  </si>
  <si>
    <t>從最後一個任務 N 開始，假設 LF = EF = 43（因為這是專案結束點）：</t>
  </si>
  <si>
    <r>
      <t>N</t>
    </r>
    <r>
      <rPr>
        <sz val="11"/>
        <color theme="1"/>
        <rFont val="Arial"/>
        <family val="2"/>
        <scheme val="minor"/>
      </rPr>
      <t>：LF = 43, LS = 43 - 6 = 37</t>
    </r>
  </si>
  <si>
    <r>
      <t>K</t>
    </r>
    <r>
      <rPr>
        <sz val="11"/>
        <color theme="1"/>
        <rFont val="Arial"/>
        <family val="2"/>
        <scheme val="minor"/>
      </rPr>
      <t>（後置 N）：LF = 37, LS = 37 - 4 = 33</t>
    </r>
  </si>
  <si>
    <r>
      <t>L</t>
    </r>
    <r>
      <rPr>
        <sz val="11"/>
        <color theme="1"/>
        <rFont val="Arial"/>
        <family val="2"/>
        <scheme val="minor"/>
      </rPr>
      <t>（後置 N）：LF = 37, LS = 37 - 5 = 32</t>
    </r>
  </si>
  <si>
    <r>
      <t>J</t>
    </r>
    <r>
      <rPr>
        <sz val="11"/>
        <color theme="1"/>
        <rFont val="Arial"/>
        <family val="2"/>
        <scheme val="minor"/>
      </rPr>
      <t>（後置 K, L）：K 的 LS = 33, L 的 LS = 32，需取最小值，所以 LF = 32, LS = 32 - 8 = 24</t>
    </r>
  </si>
  <si>
    <r>
      <t>F</t>
    </r>
    <r>
      <rPr>
        <sz val="11"/>
        <color theme="1"/>
        <rFont val="Arial"/>
        <family val="2"/>
        <scheme val="minor"/>
      </rPr>
      <t>（後置 J）：LF = 24, LS = 24 - 5 = 19</t>
    </r>
  </si>
  <si>
    <r>
      <t>I</t>
    </r>
    <r>
      <rPr>
        <sz val="11"/>
        <color theme="1"/>
        <rFont val="Arial"/>
        <family val="2"/>
        <scheme val="minor"/>
      </rPr>
      <t>（後置 J）：LF = 24, LS = 24 - 7 = 17</t>
    </r>
  </si>
  <si>
    <r>
      <t>M</t>
    </r>
    <r>
      <rPr>
        <sz val="11"/>
        <color theme="1"/>
        <rFont val="Arial"/>
        <family val="2"/>
        <scheme val="minor"/>
      </rPr>
      <t>（後置 N）：LF = 43, LS = 43 - 2 = 41</t>
    </r>
  </si>
  <si>
    <r>
      <t>H</t>
    </r>
    <r>
      <rPr>
        <sz val="11"/>
        <color theme="1"/>
        <rFont val="Arial"/>
        <family val="2"/>
        <scheme val="minor"/>
      </rPr>
      <t>（後置 M）：LF = 41, LS = 41 - 9 = 32</t>
    </r>
  </si>
  <si>
    <r>
      <t>G</t>
    </r>
    <r>
      <rPr>
        <sz val="11"/>
        <color theme="1"/>
        <rFont val="Arial"/>
        <family val="2"/>
        <scheme val="minor"/>
      </rPr>
      <t>（後置 H）：LF = 32, LS = 32 - 7 = 25</t>
    </r>
  </si>
  <si>
    <r>
      <t>D</t>
    </r>
    <r>
      <rPr>
        <sz val="11"/>
        <color theme="1"/>
        <rFont val="Arial"/>
        <family val="2"/>
        <scheme val="minor"/>
      </rPr>
      <t>（後置 G）：LF = 25, LS = 25 - 6 = 19</t>
    </r>
  </si>
  <si>
    <r>
      <t>E</t>
    </r>
    <r>
      <rPr>
        <sz val="11"/>
        <color theme="1"/>
        <rFont val="Arial"/>
        <family val="2"/>
        <scheme val="minor"/>
      </rPr>
      <t>（後置 F, H）：F 的 LF = 24, H 的 LF = 32，需取最小值，所以 LF = 24, LS = 24 - 4 = 20</t>
    </r>
  </si>
  <si>
    <r>
      <t>C</t>
    </r>
    <r>
      <rPr>
        <sz val="11"/>
        <color theme="1"/>
        <rFont val="Arial"/>
        <family val="2"/>
        <scheme val="minor"/>
      </rPr>
      <t>（後置 D, E, I）：D 的 LF = 25, E 的 LF = 24, I 的 LF = 24，需取最小值，所以 LF = 24, LS = 24 - 10 = 14</t>
    </r>
  </si>
  <si>
    <r>
      <t>B</t>
    </r>
    <r>
      <rPr>
        <sz val="11"/>
        <color theme="1"/>
        <rFont val="Arial"/>
        <family val="2"/>
        <scheme val="minor"/>
      </rPr>
      <t>（後置 C）：LF = 14, LS = 14 - 4 = 10</t>
    </r>
  </si>
  <si>
    <r>
      <t>A</t>
    </r>
    <r>
      <rPr>
        <sz val="11"/>
        <color theme="1"/>
        <rFont val="Arial"/>
        <family val="2"/>
        <scheme val="minor"/>
      </rPr>
      <t>（後置 B）：LF = 10, LS = 10 - 1 = 9</t>
    </r>
  </si>
  <si>
    <t>3. 計算浮動時間（Slack）並確定關鍵路徑</t>
  </si>
  <si>
    <t>浮動時間 = LS - ES（或 LF - EF）。浮動時間為 0 的任務在關鍵路徑上。</t>
  </si>
  <si>
    <t>任務</t>
  </si>
  <si>
    <t>ES</t>
  </si>
  <si>
    <t>EF</t>
  </si>
  <si>
    <t>LS</t>
  </si>
  <si>
    <t>LF</t>
  </si>
  <si>
    <t>浮動時間</t>
  </si>
  <si>
    <t>F</t>
  </si>
  <si>
    <t>G</t>
  </si>
  <si>
    <t>I</t>
  </si>
  <si>
    <t>K</t>
  </si>
  <si>
    <t>L</t>
  </si>
  <si>
    <t>N</t>
  </si>
  <si>
    <r>
      <t>浮動時間為 0 的任務是：</t>
    </r>
    <r>
      <rPr>
        <b/>
        <sz val="11"/>
        <color theme="1"/>
        <rFont val="Arial"/>
        <family val="2"/>
        <scheme val="minor"/>
      </rPr>
      <t>F → J → L → N</t>
    </r>
    <r>
      <rPr>
        <sz val="11"/>
        <color theme="1"/>
        <rFont val="Arial"/>
        <family val="2"/>
        <scheme val="minor"/>
      </rPr>
      <t>。</t>
    </r>
  </si>
  <si>
    <t>4. 關鍵路徑和總工期</t>
  </si>
  <si>
    <r>
      <t>關鍵路徑</t>
    </r>
    <r>
      <rPr>
        <sz val="11"/>
        <color theme="1"/>
        <rFont val="Arial"/>
        <family val="2"/>
        <scheme val="minor"/>
      </rPr>
      <t>：要找到關鍵路徑，我們需要追蹤浮動時間為 0 的路徑，並考慮它們的前置任務。從 N 回溯：</t>
    </r>
  </si>
  <si>
    <t>N ← L ← J ← F</t>
  </si>
  <si>
    <t>F 的前置是 E，E 的浮動時間不是 0，但我們繼續回溯：E ← C ← B ← A。</t>
  </si>
  <si>
    <r>
      <t xml:space="preserve">檢查這條路徑的浮動時間：A → B → C → E → F → J → L → N 的總工期是： 1 + 4 + 10 + 4 + 5 + 8 + 5 + 6 = </t>
    </r>
    <r>
      <rPr>
        <b/>
        <sz val="11"/>
        <color theme="1"/>
        <rFont val="Arial"/>
        <family val="2"/>
        <scheme val="minor"/>
      </rPr>
      <t>43 天</t>
    </r>
    <r>
      <rPr>
        <sz val="11"/>
        <color theme="1"/>
        <rFont val="Arial"/>
        <family val="2"/>
        <scheme val="minor"/>
      </rPr>
      <t>。</t>
    </r>
  </si>
  <si>
    <r>
      <t xml:space="preserve">這條路徑中，F → J → L → N 是浮動為 0 的核心部分，但為了完整性，關鍵路徑通常包括從頭到尾的路徑，因此是 </t>
    </r>
    <r>
      <rPr>
        <b/>
        <sz val="11"/>
        <color theme="1"/>
        <rFont val="Arial"/>
        <family val="2"/>
        <scheme val="minor"/>
      </rPr>
      <t>A → B → C → E → F → J → L → N</t>
    </r>
    <r>
      <rPr>
        <sz val="11"/>
        <color theme="1"/>
        <rFont val="Arial"/>
        <family val="2"/>
        <scheme val="minor"/>
      </rPr>
      <t>。</t>
    </r>
  </si>
  <si>
    <r>
      <t>總工期</t>
    </r>
    <r>
      <rPr>
        <sz val="11"/>
        <color theme="1"/>
        <rFont val="Arial"/>
        <family val="2"/>
        <scheme val="minor"/>
      </rPr>
      <t xml:space="preserve">：根據正向計算，專案的總工期是 </t>
    </r>
    <r>
      <rPr>
        <b/>
        <sz val="11"/>
        <color theme="1"/>
        <rFont val="Arial"/>
        <family val="2"/>
        <scheme val="minor"/>
      </rPr>
      <t>43 天</t>
    </r>
    <r>
      <rPr>
        <sz val="11"/>
        <color theme="1"/>
        <rFont val="Arial"/>
        <family val="2"/>
        <scheme val="minor"/>
      </rPr>
      <t>。</t>
    </r>
  </si>
  <si>
    <t>最終答案</t>
  </si>
  <si>
    <r>
      <t>關鍵路徑</t>
    </r>
    <r>
      <rPr>
        <sz val="11"/>
        <color theme="1"/>
        <rFont val="Arial"/>
        <family val="2"/>
        <scheme val="minor"/>
      </rPr>
      <t>：A → B → C → E → F → J → L → N</t>
    </r>
  </si>
  <si>
    <r>
      <t>總工期</t>
    </r>
    <r>
      <rPr>
        <sz val="11"/>
        <color theme="1"/>
        <rFont val="Arial"/>
        <family val="2"/>
        <scheme val="minor"/>
      </rPr>
      <t>：43 天</t>
    </r>
  </si>
  <si>
    <r>
      <t xml:space="preserve">AI </t>
    </r>
    <r>
      <rPr>
        <sz val="11"/>
        <color theme="1"/>
        <rFont val="Microsoft JhengHei"/>
        <family val="2"/>
      </rPr>
      <t>協作</t>
    </r>
    <phoneticPr fontId="25" type="noConversion"/>
  </si>
  <si>
    <t>請幫我算出關鍵要徑 Critical Path 與總共幾天?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</si>
</sst>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quot;$&quot;* #,##0.00_-;_-&quot;$&quot;* &quot;-&quot;??_-;_-@_-"/>
    <numFmt numFmtId="176" formatCode="_(* #,##0.00_);_(* \(#,##0.00\);_(* &quot;-&quot;??_);_(@_)"/>
    <numFmt numFmtId="177" formatCode="m/d/yy;@"/>
    <numFmt numFmtId="178" formatCode="ddd\,\ m/d/yyyy"/>
    <numFmt numFmtId="179" formatCode="mmm\ d\,\ yyyy"/>
    <numFmt numFmtId="180" formatCode="d"/>
    <numFmt numFmtId="181" formatCode="0.0"/>
    <numFmt numFmtId="182" formatCode="_-&quot;$&quot;* #,##0_-;\-&quot;$&quot;* #,##0_-;_-&quot;$&quot;* &quot;-&quot;??_-;_-@_-"/>
    <numFmt numFmtId="183" formatCode="&quot;NT$&quot;#,##0.00_);&quot;(NT$&quot;#,##0.00\)"/>
  </numFmts>
  <fonts count="45">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9"/>
      <name val="細明體"/>
      <family val="3"/>
      <charset val="136"/>
      <scheme val="minor"/>
    </font>
    <font>
      <b/>
      <sz val="40"/>
      <color theme="9"/>
      <name val="Microsoft JhengHei"/>
      <family val="2"/>
    </font>
    <font>
      <sz val="9"/>
      <name val="新細明體"/>
      <family val="2"/>
      <charset val="136"/>
      <scheme val="minor"/>
    </font>
    <font>
      <b/>
      <sz val="12"/>
      <color indexed="8"/>
      <name val="新細明體"/>
      <family val="1"/>
      <charset val="136"/>
    </font>
    <font>
      <sz val="12"/>
      <color indexed="8"/>
      <name val="新細明體"/>
      <family val="1"/>
      <charset val="136"/>
    </font>
    <font>
      <sz val="12"/>
      <color indexed="10"/>
      <name val="新細明體"/>
      <family val="1"/>
      <charset val="136"/>
    </font>
    <font>
      <b/>
      <sz val="11"/>
      <color rgb="FF000000"/>
      <name val="Times New Roman"/>
      <family val="1"/>
    </font>
    <font>
      <sz val="11"/>
      <color rgb="FF000000"/>
      <name val="Times New Roman"/>
      <family val="1"/>
    </font>
    <font>
      <sz val="11"/>
      <color theme="1"/>
      <name val="Arial"/>
      <family val="2"/>
      <charset val="136"/>
    </font>
    <font>
      <sz val="11"/>
      <color theme="1"/>
      <name val="微軟正黑體"/>
      <family val="2"/>
      <charset val="136"/>
      <scheme val="minor"/>
    </font>
    <font>
      <sz val="11"/>
      <color theme="1"/>
      <name val="Microsoft JhengHei"/>
      <family val="2"/>
    </font>
    <font>
      <sz val="11"/>
      <color theme="1"/>
      <name val="Arial"/>
      <family val="2"/>
      <charset val="136"/>
      <scheme val="minor"/>
    </font>
    <font>
      <sz val="11"/>
      <color theme="1"/>
      <name val="Microsoft JhengHei"/>
      <family val="2"/>
      <charset val="136"/>
    </font>
    <font>
      <b/>
      <sz val="16"/>
      <color rgb="FFFF0000"/>
      <name val="Arial"/>
      <family val="2"/>
    </font>
    <font>
      <b/>
      <sz val="12"/>
      <color theme="1"/>
      <name val="Microsoft JhengHei"/>
      <family val="2"/>
    </font>
    <font>
      <b/>
      <sz val="12"/>
      <color theme="1"/>
      <name val="Microsoft JhengHei"/>
      <family val="2"/>
      <charset val="136"/>
    </font>
    <font>
      <b/>
      <sz val="24"/>
      <color theme="1"/>
      <name val="Arial"/>
      <family val="2"/>
      <scheme val="minor"/>
    </font>
    <font>
      <b/>
      <sz val="18"/>
      <color theme="1"/>
      <name val="Arial"/>
      <family val="2"/>
      <scheme val="minor"/>
    </font>
    <font>
      <b/>
      <sz val="13.5"/>
      <color theme="1"/>
      <name val="Arial"/>
      <family val="2"/>
      <scheme val="minor"/>
    </font>
    <font>
      <b/>
      <sz val="11"/>
      <color theme="1"/>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indexed="27"/>
        <bgColor indexed="41"/>
      </patternFill>
    </fill>
  </fills>
  <borders count="25">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hair">
        <color indexed="8"/>
      </left>
      <right style="hair">
        <color indexed="8"/>
      </right>
      <top style="hair">
        <color indexed="8"/>
      </top>
      <bottom style="hair">
        <color indexed="8"/>
      </bottom>
      <diagonal/>
    </border>
  </borders>
  <cellStyleXfs count="15">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9" fillId="0" borderId="0"/>
    <xf numFmtId="44" fontId="4" fillId="0" borderId="0" applyFont="0" applyFill="0" applyBorder="0" applyAlignment="0" applyProtection="0">
      <alignment vertical="center"/>
    </xf>
  </cellStyleXfs>
  <cellXfs count="16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7" fillId="12" borderId="20" xfId="0" applyNumberFormat="1" applyFont="1" applyFill="1" applyBorder="1" applyAlignment="1">
      <alignment horizontal="center" vertical="center"/>
    </xf>
    <xf numFmtId="180" fontId="17" fillId="12" borderId="18" xfId="0" applyNumberFormat="1" applyFont="1" applyFill="1" applyBorder="1" applyAlignment="1">
      <alignment horizontal="center" vertical="center"/>
    </xf>
    <xf numFmtId="180"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77" fontId="15"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77"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177"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77" fontId="15"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77"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77" fontId="15"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77" fontId="15" fillId="5" borderId="8" xfId="10" applyFont="1" applyFill="1" applyBorder="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77" fontId="15"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77" fontId="15" fillId="10" borderId="9"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77"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77" fontId="21"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6" fillId="0" borderId="0" xfId="5" applyFont="1" applyAlignment="1">
      <alignment horizontal="left"/>
    </xf>
    <xf numFmtId="0" fontId="28" fillId="0" borderId="0" xfId="0"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0" fillId="0" borderId="0" xfId="13" applyFont="1"/>
    <xf numFmtId="0" fontId="30" fillId="0" borderId="0" xfId="13" applyFont="1"/>
    <xf numFmtId="0" fontId="31" fillId="0" borderId="22" xfId="0" applyFont="1" applyBorder="1" applyAlignment="1">
      <alignment horizontal="center" vertical="center" wrapText="1" readingOrder="1"/>
    </xf>
    <xf numFmtId="0" fontId="31" fillId="0" borderId="23" xfId="0" applyFont="1" applyBorder="1" applyAlignment="1">
      <alignment horizontal="center" vertical="center" wrapText="1" readingOrder="1"/>
    </xf>
    <xf numFmtId="0" fontId="31" fillId="0" borderId="0" xfId="0" applyFont="1" applyAlignment="1">
      <alignment horizontal="center" vertical="center" wrapText="1" readingOrder="1"/>
    </xf>
    <xf numFmtId="0" fontId="32" fillId="0" borderId="22" xfId="0" applyFont="1" applyBorder="1" applyAlignment="1">
      <alignment horizontal="left" vertical="center" wrapText="1" readingOrder="1"/>
    </xf>
    <xf numFmtId="0" fontId="32" fillId="0" borderId="22" xfId="0" applyFont="1" applyBorder="1" applyAlignment="1">
      <alignment horizontal="center" vertical="center" wrapText="1" readingOrder="1"/>
    </xf>
    <xf numFmtId="181" fontId="0" fillId="0" borderId="0" xfId="0" applyNumberFormat="1" applyAlignment="1">
      <alignment horizontal="center" vertical="center"/>
    </xf>
    <xf numFmtId="0" fontId="0" fillId="0" borderId="0" xfId="0" quotePrefix="1" applyAlignment="1">
      <alignment horizontal="left"/>
    </xf>
    <xf numFmtId="0" fontId="0" fillId="0" borderId="0" xfId="0" applyAlignment="1">
      <alignment horizontal="left"/>
    </xf>
    <xf numFmtId="0" fontId="36" fillId="0" borderId="0" xfId="0" applyFont="1"/>
    <xf numFmtId="0" fontId="33" fillId="0" borderId="0" xfId="0" applyFont="1"/>
    <xf numFmtId="0" fontId="35" fillId="0" borderId="0" xfId="0" applyFont="1"/>
    <xf numFmtId="182" fontId="15" fillId="3" borderId="0" xfId="14" applyNumberFormat="1" applyFont="1" applyFill="1" applyBorder="1" applyAlignment="1">
      <alignment horizontal="center" vertical="center"/>
    </xf>
    <xf numFmtId="182" fontId="1" fillId="6" borderId="0" xfId="0" applyNumberFormat="1" applyFont="1" applyFill="1" applyAlignment="1">
      <alignment horizontal="center" vertical="center"/>
    </xf>
    <xf numFmtId="182" fontId="15" fillId="3" borderId="0" xfId="10" applyNumberFormat="1" applyFont="1" applyFill="1" applyBorder="1">
      <alignment horizontal="center" vertical="center"/>
    </xf>
    <xf numFmtId="182" fontId="15" fillId="4" borderId="0" xfId="10" applyNumberFormat="1" applyFont="1" applyFill="1" applyBorder="1">
      <alignment horizontal="center" vertical="center"/>
    </xf>
    <xf numFmtId="182" fontId="15" fillId="5" borderId="0" xfId="10" applyNumberFormat="1" applyFont="1" applyFill="1" applyBorder="1">
      <alignment horizontal="center" vertical="center"/>
    </xf>
    <xf numFmtId="182" fontId="15" fillId="10" borderId="0" xfId="10" applyNumberFormat="1" applyFont="1" applyFill="1" applyBorder="1">
      <alignment horizontal="center" vertical="center"/>
    </xf>
    <xf numFmtId="0" fontId="15" fillId="3" borderId="0" xfId="10" applyNumberFormat="1" applyFont="1" applyFill="1" applyBorder="1">
      <alignment horizontal="center" vertical="center"/>
    </xf>
    <xf numFmtId="0" fontId="1" fillId="7" borderId="0" xfId="0" applyFont="1" applyFill="1" applyAlignment="1">
      <alignment horizontal="center" vertical="center"/>
    </xf>
    <xf numFmtId="0" fontId="15" fillId="4" borderId="0" xfId="10" applyNumberFormat="1" applyFont="1" applyFill="1" applyBorder="1">
      <alignment horizontal="center" vertical="center"/>
    </xf>
    <xf numFmtId="0" fontId="1" fillId="8" borderId="0" xfId="0" applyFont="1" applyFill="1" applyAlignment="1">
      <alignment horizontal="center" vertical="center"/>
    </xf>
    <xf numFmtId="0" fontId="15" fillId="5" borderId="0" xfId="10" applyNumberFormat="1" applyFont="1" applyFill="1" applyBorder="1">
      <alignment horizontal="center" vertical="center"/>
    </xf>
    <xf numFmtId="0" fontId="1" fillId="9" borderId="0" xfId="0" applyFont="1" applyFill="1" applyAlignment="1">
      <alignment horizontal="center" vertical="center"/>
    </xf>
    <xf numFmtId="0" fontId="15" fillId="10" borderId="0" xfId="10" applyNumberFormat="1" applyFont="1" applyFill="1" applyBorder="1">
      <alignment horizontal="center" vertical="center"/>
    </xf>
    <xf numFmtId="0" fontId="1" fillId="6" borderId="0" xfId="0" applyFont="1" applyFill="1" applyAlignment="1">
      <alignment horizontal="center" vertical="center"/>
    </xf>
    <xf numFmtId="182" fontId="38" fillId="0" borderId="0" xfId="10" applyNumberFormat="1" applyFont="1" applyBorder="1">
      <alignment horizontal="center" vertical="center"/>
    </xf>
    <xf numFmtId="0" fontId="12" fillId="0" borderId="0" xfId="0" applyFont="1" applyAlignment="1">
      <alignment horizontal="left"/>
    </xf>
    <xf numFmtId="0" fontId="34" fillId="0" borderId="0" xfId="0" applyFont="1"/>
    <xf numFmtId="9" fontId="0" fillId="0" borderId="0" xfId="0" applyNumberFormat="1" applyAlignment="1">
      <alignment vertical="center"/>
    </xf>
    <xf numFmtId="0" fontId="0" fillId="13" borderId="24" xfId="0" applyFill="1" applyBorder="1" applyAlignment="1">
      <alignment horizontal="center" vertical="center"/>
    </xf>
    <xf numFmtId="0" fontId="0" fillId="0" borderId="24" xfId="0" applyBorder="1" applyAlignment="1">
      <alignment vertical="center"/>
    </xf>
    <xf numFmtId="183" fontId="0" fillId="0" borderId="24" xfId="0" applyNumberFormat="1" applyBorder="1" applyAlignment="1">
      <alignment vertical="center"/>
    </xf>
    <xf numFmtId="0" fontId="41" fillId="0" borderId="0" xfId="0" applyFont="1" applyAlignment="1">
      <alignment vertical="center"/>
    </xf>
    <xf numFmtId="0" fontId="42" fillId="0" borderId="0" xfId="0" applyFont="1" applyAlignment="1">
      <alignment vertical="center"/>
    </xf>
    <xf numFmtId="0" fontId="43" fillId="0" borderId="0" xfId="0" applyFont="1" applyAlignment="1">
      <alignment vertical="center"/>
    </xf>
    <xf numFmtId="0" fontId="19" fillId="0" borderId="0" xfId="0" applyFont="1" applyAlignment="1">
      <alignment vertical="center"/>
    </xf>
    <xf numFmtId="0" fontId="0" fillId="0" borderId="0" xfId="0" applyAlignment="1">
      <alignment horizontal="left" vertical="center" indent="1"/>
    </xf>
    <xf numFmtId="0" fontId="44" fillId="0" borderId="0" xfId="0" applyFont="1"/>
    <xf numFmtId="0" fontId="44" fillId="0" borderId="0" xfId="0" applyFont="1" applyAlignment="1">
      <alignment horizontal="left" vertical="center" indent="1"/>
    </xf>
    <xf numFmtId="0" fontId="44" fillId="0" borderId="0" xfId="0" applyFont="1" applyAlignment="1">
      <alignment horizontal="center" vertical="center" wrapText="1"/>
    </xf>
    <xf numFmtId="0" fontId="0" fillId="0" borderId="0" xfId="0" applyAlignment="1">
      <alignment vertical="center" wrapText="1"/>
    </xf>
    <xf numFmtId="0" fontId="44" fillId="0" borderId="0" xfId="0" applyFont="1" applyAlignment="1">
      <alignment vertical="center" wrapText="1"/>
    </xf>
    <xf numFmtId="3" fontId="0" fillId="0" borderId="0" xfId="0" applyNumberFormat="1" applyAlignment="1">
      <alignment vertical="center" wrapText="1"/>
    </xf>
    <xf numFmtId="0" fontId="0" fillId="0" borderId="0" xfId="0" applyAlignment="1">
      <alignment horizontal="left" vertical="center" indent="2"/>
    </xf>
    <xf numFmtId="0" fontId="0" fillId="0" borderId="0" xfId="0" applyAlignment="1">
      <alignment horizontal="left" vertical="center" indent="3"/>
    </xf>
    <xf numFmtId="0" fontId="44" fillId="0" borderId="0" xfId="0" applyFont="1" applyAlignment="1">
      <alignment horizontal="left" vertical="center" indent="3"/>
    </xf>
    <xf numFmtId="9" fontId="0" fillId="0" borderId="0" xfId="0" applyNumberFormat="1" applyAlignment="1">
      <alignment vertical="center" wrapText="1"/>
    </xf>
    <xf numFmtId="10" fontId="0" fillId="0" borderId="0" xfId="0" applyNumberFormat="1" applyAlignment="1">
      <alignment vertical="center" wrapText="1"/>
    </xf>
    <xf numFmtId="3" fontId="44" fillId="0" borderId="0" xfId="0" applyNumberFormat="1" applyFont="1" applyAlignment="1">
      <alignment vertical="center" wrapText="1"/>
    </xf>
    <xf numFmtId="9" fontId="44" fillId="0" borderId="0" xfId="0" applyNumberFormat="1" applyFont="1" applyAlignment="1">
      <alignment vertical="center" wrapText="1"/>
    </xf>
    <xf numFmtId="0" fontId="44" fillId="0" borderId="0" xfId="0" applyFont="1" applyAlignment="1">
      <alignment horizontal="left" vertical="center" indent="2"/>
    </xf>
    <xf numFmtId="0" fontId="36" fillId="0" borderId="0" xfId="0" applyFont="1" applyAlignment="1">
      <alignment horizontal="left" vertical="center" indent="3"/>
    </xf>
    <xf numFmtId="0" fontId="44" fillId="0" borderId="0" xfId="0" applyFont="1" applyAlignment="1">
      <alignment vertical="center" wrapText="1"/>
    </xf>
    <xf numFmtId="0" fontId="0" fillId="0" borderId="0" xfId="0" applyAlignment="1">
      <alignment vertical="center" wrapText="1"/>
    </xf>
    <xf numFmtId="0" fontId="16" fillId="11" borderId="16" xfId="0" applyFont="1" applyFill="1" applyBorder="1" applyAlignment="1">
      <alignment horizontal="center" vertical="center"/>
    </xf>
    <xf numFmtId="0" fontId="4" fillId="2" borderId="21" xfId="0" applyFont="1" applyFill="1" applyBorder="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16" fillId="11" borderId="21" xfId="0" applyFont="1" applyFill="1" applyBorder="1" applyAlignment="1">
      <alignment horizontal="center" vertical="center"/>
    </xf>
    <xf numFmtId="0" fontId="23" fillId="0" borderId="0" xfId="0" applyFont="1" applyAlignment="1">
      <alignment horizontal="left"/>
    </xf>
    <xf numFmtId="0" fontId="24" fillId="0" borderId="0" xfId="0" applyFont="1"/>
    <xf numFmtId="178" fontId="23" fillId="0" borderId="0" xfId="9" applyFont="1" applyBorder="1" applyAlignment="1">
      <alignment horizontal="left"/>
    </xf>
    <xf numFmtId="0" fontId="22" fillId="0" borderId="0" xfId="8" applyFont="1" applyAlignment="1">
      <alignment horizontal="left"/>
    </xf>
    <xf numFmtId="0" fontId="4" fillId="0" borderId="0" xfId="0" applyFont="1"/>
    <xf numFmtId="179" fontId="15" fillId="2" borderId="13" xfId="0" applyNumberFormat="1" applyFont="1" applyFill="1" applyBorder="1" applyAlignment="1">
      <alignment horizontal="center" vertical="center" wrapText="1"/>
    </xf>
    <xf numFmtId="179" fontId="15" fillId="2" borderId="19" xfId="0" applyNumberFormat="1" applyFont="1" applyFill="1" applyBorder="1" applyAlignment="1">
      <alignment horizontal="center" vertical="center" wrapText="1"/>
    </xf>
    <xf numFmtId="179" fontId="15" fillId="2" borderId="18" xfId="0" applyNumberFormat="1" applyFont="1" applyFill="1" applyBorder="1" applyAlignment="1">
      <alignment horizontal="center" vertical="center" wrapText="1"/>
    </xf>
  </cellXfs>
  <cellStyles count="15">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一般" xfId="0" builtinId="0"/>
    <cellStyle name="一般_Sheet1" xfId="13" xr:uid="{E530D2F7-D33F-40CE-B688-0DEAEE01EFB6}"/>
    <cellStyle name="千分位" xfId="4" builtinId="3" customBuiltin="1"/>
    <cellStyle name="百分比" xfId="2" builtinId="5"/>
    <cellStyle name="貨幣" xfId="14" builtinId="4"/>
    <cellStyle name="超連結" xfId="1" builtinId="8" customBuiltin="1"/>
    <cellStyle name="標題" xfId="5" builtinId="15" customBuiltin="1"/>
    <cellStyle name="標題 1" xfId="6" builtinId="16" customBuiltin="1"/>
    <cellStyle name="標題 2" xfId="7" builtinId="17" customBuiltin="1"/>
    <cellStyle name="標題 3" xfId="8" builtinId="18" customBuiltin="1"/>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3385456</xdr:colOff>
      <xdr:row>1</xdr:row>
      <xdr:rowOff>119744</xdr:rowOff>
    </xdr:from>
    <xdr:to>
      <xdr:col>8</xdr:col>
      <xdr:colOff>97971</xdr:colOff>
      <xdr:row>5</xdr:row>
      <xdr:rowOff>1</xdr:rowOff>
    </xdr:to>
    <xdr:sp macro="" textlink="">
      <xdr:nvSpPr>
        <xdr:cNvPr id="2" name="文字方塊 5">
          <a:extLst>
            <a:ext uri="{FF2B5EF4-FFF2-40B4-BE49-F238E27FC236}">
              <a16:creationId xmlns:a16="http://schemas.microsoft.com/office/drawing/2014/main" id="{FCEDBEB1-0026-4193-BB91-056B83244D86}"/>
            </a:ext>
          </a:extLst>
        </xdr:cNvPr>
        <xdr:cNvSpPr txBox="1"/>
      </xdr:nvSpPr>
      <xdr:spPr>
        <a:xfrm>
          <a:off x="2542493" y="324532"/>
          <a:ext cx="4632553" cy="699407"/>
        </a:xfrm>
        <a:prstGeom prst="rect">
          <a:avLst/>
        </a:prstGeom>
        <a:solidFill>
          <a:schemeClr val="tx1"/>
        </a:solidFill>
      </xdr:spPr>
      <xdr:txBody>
        <a:bodyPr wrap="square" rtlCol="0">
          <a:no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TW" sz="2800" b="1" baseline="0">
              <a:solidFill>
                <a:schemeClr val="bg1"/>
              </a:solidFill>
              <a:latin typeface="微軟正黑體" panose="020B0604030504040204" pitchFamily="34" charset="-120"/>
              <a:ea typeface="微軟正黑體" panose="020B0604030504040204" pitchFamily="34" charset="-120"/>
            </a:rPr>
            <a:t>Charter</a:t>
          </a:r>
          <a:r>
            <a:rPr lang="zh-TW" altLang="en-US" sz="2800" b="1" baseline="0">
              <a:solidFill>
                <a:schemeClr val="bg1"/>
              </a:solidFill>
              <a:latin typeface="微軟正黑體" panose="020B0604030504040204" pitchFamily="34" charset="-120"/>
              <a:ea typeface="微軟正黑體" panose="020B0604030504040204" pitchFamily="34" charset="-120"/>
            </a:rPr>
            <a:t> 專案專章</a:t>
          </a:r>
          <a:r>
            <a:rPr lang="en-US" altLang="zh-TW" sz="2800" b="1" baseline="0">
              <a:solidFill>
                <a:schemeClr val="bg1"/>
              </a:solidFill>
              <a:latin typeface="微軟正黑體" panose="020B0604030504040204" pitchFamily="34" charset="-120"/>
              <a:ea typeface="微軟正黑體" panose="020B0604030504040204" pitchFamily="34" charset="-120"/>
            </a:rPr>
            <a:t> </a:t>
          </a:r>
        </a:p>
      </xdr:txBody>
    </xdr:sp>
    <xdr:clientData/>
  </xdr:twoCellAnchor>
  <xdr:twoCellAnchor>
    <xdr:from>
      <xdr:col>0</xdr:col>
      <xdr:colOff>0</xdr:colOff>
      <xdr:row>19</xdr:row>
      <xdr:rowOff>0</xdr:rowOff>
    </xdr:from>
    <xdr:to>
      <xdr:col>4</xdr:col>
      <xdr:colOff>626724</xdr:colOff>
      <xdr:row>70</xdr:row>
      <xdr:rowOff>82459</xdr:rowOff>
    </xdr:to>
    <xdr:sp macro="" textlink="">
      <xdr:nvSpPr>
        <xdr:cNvPr id="3" name="文字方塊 3">
          <a:extLst>
            <a:ext uri="{FF2B5EF4-FFF2-40B4-BE49-F238E27FC236}">
              <a16:creationId xmlns:a16="http://schemas.microsoft.com/office/drawing/2014/main" id="{4A6F7549-2AF2-DB3E-8A90-BF71AAFA3586}"/>
            </a:ext>
          </a:extLst>
        </xdr:cNvPr>
        <xdr:cNvSpPr txBox="1"/>
      </xdr:nvSpPr>
      <xdr:spPr>
        <a:xfrm>
          <a:off x="0" y="3252107"/>
          <a:ext cx="5185117" cy="8757013"/>
        </a:xfrm>
        <a:prstGeom prst="rect">
          <a:avLst/>
        </a:prstGeom>
        <a:noFill/>
      </xdr:spPr>
      <xdr:txBody>
        <a:bodyPr wrap="square">
          <a:spAutoFit/>
        </a:bodyPr>
        <a:lstStyle>
          <a:defPPr>
            <a:defRPr lang="zh-TW"/>
          </a:defPPr>
          <a:lvl1pPr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1pPr>
          <a:lvl2pPr marL="457200"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2pPr>
          <a:lvl3pPr marL="914400"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3pPr>
          <a:lvl4pPr marL="1371600"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4pPr>
          <a:lvl5pPr marL="1828800"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5pPr>
          <a:lvl6pPr marL="2286000" algn="l" defTabSz="457200" rtl="0" eaLnBrk="1" latinLnBrk="0" hangingPunct="1">
            <a:defRPr kumimoji="1" sz="2400" i="1" kern="1200">
              <a:solidFill>
                <a:schemeClr val="tx1"/>
              </a:solidFill>
              <a:latin typeface="Times New Roman" charset="0"/>
              <a:ea typeface="新細明體" charset="0"/>
              <a:cs typeface="新細明體" charset="0"/>
            </a:defRPr>
          </a:lvl6pPr>
          <a:lvl7pPr marL="2743200" algn="l" defTabSz="457200" rtl="0" eaLnBrk="1" latinLnBrk="0" hangingPunct="1">
            <a:defRPr kumimoji="1" sz="2400" i="1" kern="1200">
              <a:solidFill>
                <a:schemeClr val="tx1"/>
              </a:solidFill>
              <a:latin typeface="Times New Roman" charset="0"/>
              <a:ea typeface="新細明體" charset="0"/>
              <a:cs typeface="新細明體" charset="0"/>
            </a:defRPr>
          </a:lvl7pPr>
          <a:lvl8pPr marL="3200400" algn="l" defTabSz="457200" rtl="0" eaLnBrk="1" latinLnBrk="0" hangingPunct="1">
            <a:defRPr kumimoji="1" sz="2400" i="1" kern="1200">
              <a:solidFill>
                <a:schemeClr val="tx1"/>
              </a:solidFill>
              <a:latin typeface="Times New Roman" charset="0"/>
              <a:ea typeface="新細明體" charset="0"/>
              <a:cs typeface="新細明體" charset="0"/>
            </a:defRPr>
          </a:lvl8pPr>
          <a:lvl9pPr marL="3657600" algn="l" defTabSz="457200" rtl="0" eaLnBrk="1" latinLnBrk="0" hangingPunct="1">
            <a:defRPr kumimoji="1" sz="2400" i="1" kern="1200">
              <a:solidFill>
                <a:schemeClr val="tx1"/>
              </a:solidFill>
              <a:latin typeface="Times New Roman" charset="0"/>
              <a:ea typeface="新細明體" charset="0"/>
              <a:cs typeface="新細明體" charset="0"/>
            </a:defRPr>
          </a:lvl9pPr>
        </a:lstStyle>
        <a:p>
          <a:r>
            <a:rPr lang="en-US" altLang="zh-TW" sz="1200" b="1" i="0">
              <a:latin typeface="微軟正黑體" panose="020B0604030504040204" pitchFamily="34" charset="-120"/>
              <a:ea typeface="微軟正黑體" panose="020B0604030504040204" pitchFamily="34" charset="-120"/>
            </a:rPr>
            <a:t>Project Charter: </a:t>
          </a:r>
          <a:r>
            <a:rPr lang="zh-TW" altLang="en-US" sz="1200" b="1" i="0">
              <a:latin typeface="微軟正黑體" panose="020B0604030504040204" pitchFamily="34" charset="-120"/>
              <a:ea typeface="微軟正黑體" panose="020B0604030504040204" pitchFamily="34" charset="-120"/>
            </a:rPr>
            <a:t>年終尾牙活動</a:t>
          </a:r>
        </a:p>
        <a:p>
          <a:r>
            <a:rPr lang="en-US" altLang="zh-TW" sz="1200" b="1" i="0">
              <a:latin typeface="微軟正黑體" panose="020B0604030504040204" pitchFamily="34" charset="-120"/>
              <a:ea typeface="微軟正黑體" panose="020B0604030504040204" pitchFamily="34" charset="-120"/>
            </a:rPr>
            <a:t>1. </a:t>
          </a:r>
          <a:r>
            <a:rPr lang="zh-TW" altLang="en-US" sz="1200" b="1" i="0">
              <a:latin typeface="微軟正黑體" panose="020B0604030504040204" pitchFamily="34" charset="-120"/>
              <a:ea typeface="微軟正黑體" panose="020B0604030504040204" pitchFamily="34" charset="-120"/>
            </a:rPr>
            <a:t>專案名稱</a:t>
          </a:r>
        </a:p>
        <a:p>
          <a:r>
            <a:rPr lang="zh-TW" altLang="en-US" sz="1200" i="0">
              <a:latin typeface="微軟正黑體" panose="020B0604030504040204" pitchFamily="34" charset="-120"/>
              <a:ea typeface="微軟正黑體" panose="020B0604030504040204" pitchFamily="34" charset="-120"/>
            </a:rPr>
            <a:t>年終尾牙活動</a:t>
          </a:r>
        </a:p>
        <a:p>
          <a:endParaRPr lang="zh-TW" altLang="en-US" sz="1200" i="0">
            <a:latin typeface="微軟正黑體" panose="020B0604030504040204" pitchFamily="34" charset="-120"/>
            <a:ea typeface="微軟正黑體" panose="020B0604030504040204" pitchFamily="34" charset="-120"/>
          </a:endParaRPr>
        </a:p>
        <a:p>
          <a:r>
            <a:rPr lang="en-US" altLang="zh-TW" sz="1200" b="1" i="0">
              <a:latin typeface="微軟正黑體" panose="020B0604030504040204" pitchFamily="34" charset="-120"/>
              <a:ea typeface="微軟正黑體" panose="020B0604030504040204" pitchFamily="34" charset="-120"/>
            </a:rPr>
            <a:t>2. </a:t>
          </a:r>
          <a:r>
            <a:rPr lang="zh-TW" altLang="en-US" sz="1200" b="1" i="0">
              <a:latin typeface="微軟正黑體" panose="020B0604030504040204" pitchFamily="34" charset="-120"/>
              <a:ea typeface="微軟正黑體" panose="020B0604030504040204" pitchFamily="34" charset="-120"/>
            </a:rPr>
            <a:t>專案目的</a:t>
          </a:r>
        </a:p>
        <a:p>
          <a:r>
            <a:rPr lang="zh-TW" altLang="en-US" sz="1200" i="0">
              <a:latin typeface="微軟正黑體" panose="020B0604030504040204" pitchFamily="34" charset="-120"/>
              <a:ea typeface="微軟正黑體" panose="020B0604030504040204" pitchFamily="34" charset="-120"/>
            </a:rPr>
            <a:t>舉辦一次充滿歡樂和感謝的年終尾牙活動，以表彰員工在過去一年中的辛勤工作和貢獻，增強團隊凝聚力和員工士氣。</a:t>
          </a:r>
        </a:p>
        <a:p>
          <a:endParaRPr lang="zh-TW" altLang="en-US" sz="1200" i="0">
            <a:latin typeface="微軟正黑體" panose="020B0604030504040204" pitchFamily="34" charset="-120"/>
            <a:ea typeface="微軟正黑體" panose="020B0604030504040204" pitchFamily="34" charset="-120"/>
          </a:endParaRPr>
        </a:p>
        <a:p>
          <a:r>
            <a:rPr lang="en-US" altLang="zh-TW" sz="1200" b="1" i="0">
              <a:latin typeface="微軟正黑體" panose="020B0604030504040204" pitchFamily="34" charset="-120"/>
              <a:ea typeface="微軟正黑體" panose="020B0604030504040204" pitchFamily="34" charset="-120"/>
            </a:rPr>
            <a:t>3. </a:t>
          </a:r>
          <a:r>
            <a:rPr lang="zh-TW" altLang="en-US" sz="1200" b="1" i="0">
              <a:latin typeface="微軟正黑體" panose="020B0604030504040204" pitchFamily="34" charset="-120"/>
              <a:ea typeface="微軟正黑體" panose="020B0604030504040204" pitchFamily="34" charset="-120"/>
            </a:rPr>
            <a:t>範圍</a:t>
          </a:r>
        </a:p>
        <a:p>
          <a:r>
            <a:rPr lang="zh-TW" altLang="en-US" sz="1200" i="0">
              <a:latin typeface="微軟正黑體" panose="020B0604030504040204" pitchFamily="34" charset="-120"/>
              <a:ea typeface="微軟正黑體" panose="020B0604030504040204" pitchFamily="34" charset="-120"/>
            </a:rPr>
            <a:t>活動日期：</a:t>
          </a:r>
          <a:r>
            <a:rPr lang="en-US" altLang="zh-TW" sz="1200" i="0">
              <a:latin typeface="微軟正黑體" panose="020B0604030504040204" pitchFamily="34" charset="-120"/>
              <a:ea typeface="微軟正黑體" panose="020B0604030504040204" pitchFamily="34" charset="-120"/>
            </a:rPr>
            <a:t>2025</a:t>
          </a:r>
          <a:r>
            <a:rPr lang="zh-TW" altLang="en-US" sz="1200" i="0">
              <a:latin typeface="微軟正黑體" panose="020B0604030504040204" pitchFamily="34" charset="-120"/>
              <a:ea typeface="微軟正黑體" panose="020B0604030504040204" pitchFamily="34" charset="-120"/>
            </a:rPr>
            <a:t>年</a:t>
          </a:r>
          <a:r>
            <a:rPr lang="en-US" altLang="zh-TW" sz="1200" i="0">
              <a:latin typeface="微軟正黑體" panose="020B0604030504040204" pitchFamily="34" charset="-120"/>
              <a:ea typeface="微軟正黑體" panose="020B0604030504040204" pitchFamily="34" charset="-120"/>
            </a:rPr>
            <a:t>12</a:t>
          </a:r>
          <a:r>
            <a:rPr lang="zh-TW" altLang="en-US" sz="1200" i="0">
              <a:latin typeface="微軟正黑體" panose="020B0604030504040204" pitchFamily="34" charset="-120"/>
              <a:ea typeface="微軟正黑體" panose="020B0604030504040204" pitchFamily="34" charset="-120"/>
            </a:rPr>
            <a:t>月</a:t>
          </a:r>
          <a:r>
            <a:rPr lang="en-US" altLang="zh-TW" sz="1200" i="0">
              <a:latin typeface="微軟正黑體" panose="020B0604030504040204" pitchFamily="34" charset="-120"/>
              <a:ea typeface="微軟正黑體" panose="020B0604030504040204" pitchFamily="34" charset="-120"/>
            </a:rPr>
            <a:t>15</a:t>
          </a:r>
          <a:r>
            <a:rPr lang="zh-TW" altLang="en-US" sz="1200" i="0">
              <a:latin typeface="微軟正黑體" panose="020B0604030504040204" pitchFamily="34" charset="-120"/>
              <a:ea typeface="微軟正黑體" panose="020B0604030504040204" pitchFamily="34" charset="-120"/>
            </a:rPr>
            <a:t>日</a:t>
          </a:r>
        </a:p>
        <a:p>
          <a:r>
            <a:rPr lang="zh-TW" altLang="en-US" sz="1200" i="0">
              <a:latin typeface="微軟正黑體" panose="020B0604030504040204" pitchFamily="34" charset="-120"/>
              <a:ea typeface="微軟正黑體" panose="020B0604030504040204" pitchFamily="34" charset="-120"/>
            </a:rPr>
            <a:t>活動地點：</a:t>
          </a:r>
          <a:r>
            <a:rPr lang="en-US" altLang="zh-TW" sz="1200" i="0">
              <a:latin typeface="微軟正黑體" panose="020B0604030504040204" pitchFamily="34" charset="-120"/>
              <a:ea typeface="微軟正黑體" panose="020B0604030504040204" pitchFamily="34" charset="-120"/>
            </a:rPr>
            <a:t>XX</a:t>
          </a:r>
          <a:r>
            <a:rPr lang="zh-TW" altLang="en-US" sz="1200" i="0">
              <a:latin typeface="微軟正黑體" panose="020B0604030504040204" pitchFamily="34" charset="-120"/>
              <a:ea typeface="微軟正黑體" panose="020B0604030504040204" pitchFamily="34" charset="-120"/>
            </a:rPr>
            <a:t>飯店宴會廳</a:t>
          </a:r>
        </a:p>
        <a:p>
          <a:r>
            <a:rPr lang="zh-TW" altLang="en-US" sz="1200" i="0">
              <a:latin typeface="微軟正黑體" panose="020B0604030504040204" pitchFamily="34" charset="-120"/>
              <a:ea typeface="微軟正黑體" panose="020B0604030504040204" pitchFamily="34" charset="-120"/>
            </a:rPr>
            <a:t>參加人數：全體公司員工及家屬，共約</a:t>
          </a:r>
          <a:r>
            <a:rPr lang="en-US" altLang="zh-TW" sz="1200" i="0">
              <a:latin typeface="微軟正黑體" panose="020B0604030504040204" pitchFamily="34" charset="-120"/>
              <a:ea typeface="微軟正黑體" panose="020B0604030504040204" pitchFamily="34" charset="-120"/>
            </a:rPr>
            <a:t>200</a:t>
          </a:r>
          <a:r>
            <a:rPr lang="zh-TW" altLang="en-US" sz="1200" i="0">
              <a:latin typeface="微軟正黑體" panose="020B0604030504040204" pitchFamily="34" charset="-120"/>
              <a:ea typeface="微軟正黑體" panose="020B0604030504040204" pitchFamily="34" charset="-120"/>
            </a:rPr>
            <a:t>人</a:t>
          </a:r>
        </a:p>
        <a:p>
          <a:r>
            <a:rPr lang="zh-TW" altLang="en-US" sz="1200" i="0">
              <a:latin typeface="微軟正黑體" panose="020B0604030504040204" pitchFamily="34" charset="-120"/>
              <a:ea typeface="微軟正黑體" panose="020B0604030504040204" pitchFamily="34" charset="-120"/>
            </a:rPr>
            <a:t>活動內容：晚宴、抽獎、表演、員工頒獎儀式等</a:t>
          </a:r>
        </a:p>
        <a:p>
          <a:endParaRPr lang="en-US" altLang="zh-TW" sz="1200" b="1" i="0">
            <a:latin typeface="微軟正黑體" panose="020B0604030504040204" pitchFamily="34" charset="-120"/>
            <a:ea typeface="微軟正黑體" panose="020B0604030504040204" pitchFamily="34" charset="-120"/>
          </a:endParaRPr>
        </a:p>
        <a:p>
          <a:r>
            <a:rPr lang="en-US" altLang="zh-TW" sz="1200" b="1" i="0">
              <a:latin typeface="微軟正黑體" panose="020B0604030504040204" pitchFamily="34" charset="-120"/>
              <a:ea typeface="微軟正黑體" panose="020B0604030504040204" pitchFamily="34" charset="-120"/>
            </a:rPr>
            <a:t>4. </a:t>
          </a:r>
          <a:r>
            <a:rPr lang="zh-TW" altLang="en-US" sz="1200" b="1" i="0">
              <a:latin typeface="微軟正黑體" panose="020B0604030504040204" pitchFamily="34" charset="-120"/>
              <a:ea typeface="微軟正黑體" panose="020B0604030504040204" pitchFamily="34" charset="-120"/>
            </a:rPr>
            <a:t>專案目標</a:t>
          </a:r>
        </a:p>
        <a:p>
          <a:r>
            <a:rPr lang="zh-TW" altLang="en-US" sz="1200" i="0">
              <a:latin typeface="微軟正黑體" panose="020B0604030504040204" pitchFamily="34" charset="-120"/>
              <a:ea typeface="微軟正黑體" panose="020B0604030504040204" pitchFamily="34" charset="-120"/>
            </a:rPr>
            <a:t>確保所有員工及家屬參與並享受活動</a:t>
          </a:r>
        </a:p>
        <a:p>
          <a:r>
            <a:rPr lang="zh-TW" altLang="en-US" sz="1200" i="0">
              <a:latin typeface="微軟正黑體" panose="020B0604030504040204" pitchFamily="34" charset="-120"/>
              <a:ea typeface="微軟正黑體" panose="020B0604030504040204" pitchFamily="34" charset="-120"/>
            </a:rPr>
            <a:t>提供豐富的晚宴和娛樂節目</a:t>
          </a:r>
        </a:p>
        <a:p>
          <a:r>
            <a:rPr lang="zh-TW" altLang="en-US" sz="1200" i="0">
              <a:latin typeface="微軟正黑體" panose="020B0604030504040204" pitchFamily="34" charset="-120"/>
              <a:ea typeface="微軟正黑體" panose="020B0604030504040204" pitchFamily="34" charset="-120"/>
            </a:rPr>
            <a:t>認可並獎勵優秀員工</a:t>
          </a:r>
        </a:p>
        <a:p>
          <a:r>
            <a:rPr lang="zh-TW" altLang="en-US" sz="1200" i="0">
              <a:latin typeface="微軟正黑體" panose="020B0604030504040204" pitchFamily="34" charset="-120"/>
              <a:ea typeface="微軟正黑體" panose="020B0604030504040204" pitchFamily="34" charset="-120"/>
            </a:rPr>
            <a:t>確保活動安全順利進行</a:t>
          </a:r>
        </a:p>
        <a:p>
          <a:endParaRPr lang="en-US" altLang="zh-TW" sz="1200" i="0">
            <a:latin typeface="微軟正黑體" panose="020B0604030504040204" pitchFamily="34" charset="-120"/>
            <a:ea typeface="微軟正黑體" panose="020B0604030504040204" pitchFamily="34" charset="-120"/>
          </a:endParaRPr>
        </a:p>
        <a:p>
          <a:r>
            <a:rPr lang="en-US" altLang="zh-TW" sz="1200" b="1" i="0">
              <a:latin typeface="微軟正黑體" panose="020B0604030504040204" pitchFamily="34" charset="-120"/>
              <a:ea typeface="微軟正黑體" panose="020B0604030504040204" pitchFamily="34" charset="-120"/>
            </a:rPr>
            <a:t>5. </a:t>
          </a:r>
          <a:r>
            <a:rPr lang="zh-TW" altLang="en-US" sz="1200" b="1" i="0">
              <a:latin typeface="微軟正黑體" panose="020B0604030504040204" pitchFamily="34" charset="-120"/>
              <a:ea typeface="微軟正黑體" panose="020B0604030504040204" pitchFamily="34" charset="-120"/>
            </a:rPr>
            <a:t>利害關係人</a:t>
          </a:r>
        </a:p>
        <a:p>
          <a:r>
            <a:rPr lang="zh-TW" altLang="en-US" sz="1200" i="0">
              <a:latin typeface="微軟正黑體" panose="020B0604030504040204" pitchFamily="34" charset="-120"/>
              <a:ea typeface="微軟正黑體" panose="020B0604030504040204" pitchFamily="34" charset="-120"/>
            </a:rPr>
            <a:t>專案贊助人：公司高層管理團隊</a:t>
          </a:r>
        </a:p>
        <a:p>
          <a:r>
            <a:rPr lang="zh-TW" altLang="en-US" sz="1200" i="0">
              <a:latin typeface="微軟正黑體" panose="020B0604030504040204" pitchFamily="34" charset="-120"/>
              <a:ea typeface="微軟正黑體" panose="020B0604030504040204" pitchFamily="34" charset="-120"/>
            </a:rPr>
            <a:t>專案經理：</a:t>
          </a:r>
          <a:r>
            <a:rPr lang="en-US" altLang="zh-TW" sz="1200" i="0">
              <a:latin typeface="微軟正黑體" panose="020B0604030504040204" pitchFamily="34" charset="-120"/>
              <a:ea typeface="微軟正黑體" panose="020B0604030504040204" pitchFamily="34" charset="-120"/>
            </a:rPr>
            <a:t>XXX</a:t>
          </a:r>
        </a:p>
        <a:p>
          <a:r>
            <a:rPr lang="zh-TW" altLang="en-US" sz="1200" i="0">
              <a:latin typeface="微軟正黑體" panose="020B0604030504040204" pitchFamily="34" charset="-120"/>
              <a:ea typeface="微軟正黑體" panose="020B0604030504040204" pitchFamily="34" charset="-120"/>
            </a:rPr>
            <a:t>專案團隊成員：行政部、人力資源部、市場部、財務部</a:t>
          </a:r>
        </a:p>
        <a:p>
          <a:endParaRPr lang="en-US" altLang="zh-TW" sz="1200" i="0">
            <a:latin typeface="微軟正黑體" panose="020B0604030504040204" pitchFamily="34" charset="-120"/>
            <a:ea typeface="微軟正黑體" panose="020B0604030504040204" pitchFamily="34" charset="-120"/>
          </a:endParaRPr>
        </a:p>
        <a:p>
          <a:r>
            <a:rPr lang="en-US" altLang="zh-TW" sz="1200" b="1" i="0">
              <a:latin typeface="微軟正黑體" panose="020B0604030504040204" pitchFamily="34" charset="-120"/>
              <a:ea typeface="微軟正黑體" panose="020B0604030504040204" pitchFamily="34" charset="-120"/>
            </a:rPr>
            <a:t>6. </a:t>
          </a:r>
          <a:r>
            <a:rPr lang="zh-TW" altLang="en-US" sz="1200" b="1" i="0">
              <a:latin typeface="微軟正黑體" panose="020B0604030504040204" pitchFamily="34" charset="-120"/>
              <a:ea typeface="微軟正黑體" panose="020B0604030504040204" pitchFamily="34" charset="-120"/>
            </a:rPr>
            <a:t>主要里程碑</a:t>
          </a:r>
        </a:p>
        <a:p>
          <a:r>
            <a:rPr lang="en-US" altLang="zh-TW" sz="1200" i="0">
              <a:latin typeface="微軟正黑體" panose="020B0604030504040204" pitchFamily="34" charset="-120"/>
              <a:ea typeface="微軟正黑體" panose="020B0604030504040204" pitchFamily="34" charset="-120"/>
            </a:rPr>
            <a:t>2024</a:t>
          </a:r>
          <a:r>
            <a:rPr lang="zh-TW" altLang="en-US" sz="1200" i="0">
              <a:latin typeface="微軟正黑體" panose="020B0604030504040204" pitchFamily="34" charset="-120"/>
              <a:ea typeface="微軟正黑體" panose="020B0604030504040204" pitchFamily="34" charset="-120"/>
            </a:rPr>
            <a:t>年</a:t>
          </a:r>
          <a:r>
            <a:rPr lang="en-US" altLang="zh-TW" sz="1200" i="0">
              <a:latin typeface="微軟正黑體" panose="020B0604030504040204" pitchFamily="34" charset="-120"/>
              <a:ea typeface="微軟正黑體" panose="020B0604030504040204" pitchFamily="34" charset="-120"/>
            </a:rPr>
            <a:t>6</a:t>
          </a:r>
          <a:r>
            <a:rPr lang="zh-TW" altLang="en-US" sz="1200" i="0">
              <a:latin typeface="微軟正黑體" panose="020B0604030504040204" pitchFamily="34" charset="-120"/>
              <a:ea typeface="微軟正黑體" panose="020B0604030504040204" pitchFamily="34" charset="-120"/>
            </a:rPr>
            <a:t>月</a:t>
          </a:r>
          <a:r>
            <a:rPr lang="en-US" altLang="zh-TW" sz="1200" i="0">
              <a:latin typeface="微軟正黑體" panose="020B0604030504040204" pitchFamily="34" charset="-120"/>
              <a:ea typeface="微軟正黑體" panose="020B0604030504040204" pitchFamily="34" charset="-120"/>
            </a:rPr>
            <a:t>1</a:t>
          </a:r>
          <a:r>
            <a:rPr lang="zh-TW" altLang="en-US" sz="1200" i="0">
              <a:latin typeface="微軟正黑體" panose="020B0604030504040204" pitchFamily="34" charset="-120"/>
              <a:ea typeface="微軟正黑體" panose="020B0604030504040204" pitchFamily="34" charset="-120"/>
            </a:rPr>
            <a:t>日：確定活動日期和地點</a:t>
          </a:r>
        </a:p>
        <a:p>
          <a:r>
            <a:rPr lang="en-US" altLang="zh-TW" sz="1200" i="0">
              <a:latin typeface="微軟正黑體" panose="020B0604030504040204" pitchFamily="34" charset="-120"/>
              <a:ea typeface="微軟正黑體" panose="020B0604030504040204" pitchFamily="34" charset="-120"/>
            </a:rPr>
            <a:t>2024</a:t>
          </a:r>
          <a:r>
            <a:rPr lang="zh-TW" altLang="en-US" sz="1200" i="0">
              <a:latin typeface="微軟正黑體" panose="020B0604030504040204" pitchFamily="34" charset="-120"/>
              <a:ea typeface="微軟正黑體" panose="020B0604030504040204" pitchFamily="34" charset="-120"/>
            </a:rPr>
            <a:t>年</a:t>
          </a:r>
          <a:r>
            <a:rPr lang="en-US" altLang="zh-TW" sz="1200" i="0">
              <a:latin typeface="微軟正黑體" panose="020B0604030504040204" pitchFamily="34" charset="-120"/>
              <a:ea typeface="微軟正黑體" panose="020B0604030504040204" pitchFamily="34" charset="-120"/>
            </a:rPr>
            <a:t>7</a:t>
          </a:r>
          <a:r>
            <a:rPr lang="zh-TW" altLang="en-US" sz="1200" i="0">
              <a:latin typeface="微軟正黑體" panose="020B0604030504040204" pitchFamily="34" charset="-120"/>
              <a:ea typeface="微軟正黑體" panose="020B0604030504040204" pitchFamily="34" charset="-120"/>
            </a:rPr>
            <a:t>月</a:t>
          </a:r>
          <a:r>
            <a:rPr lang="en-US" altLang="zh-TW" sz="1200" i="0">
              <a:latin typeface="微軟正黑體" panose="020B0604030504040204" pitchFamily="34" charset="-120"/>
              <a:ea typeface="微軟正黑體" panose="020B0604030504040204" pitchFamily="34" charset="-120"/>
            </a:rPr>
            <a:t>1</a:t>
          </a:r>
          <a:r>
            <a:rPr lang="zh-TW" altLang="en-US" sz="1200" i="0">
              <a:latin typeface="微軟正黑體" panose="020B0604030504040204" pitchFamily="34" charset="-120"/>
              <a:ea typeface="微軟正黑體" panose="020B0604030504040204" pitchFamily="34" charset="-120"/>
            </a:rPr>
            <a:t>日：確定活動方案和預算</a:t>
          </a:r>
        </a:p>
        <a:p>
          <a:r>
            <a:rPr lang="en-US" altLang="zh-TW" sz="1200" i="0">
              <a:latin typeface="微軟正黑體" panose="020B0604030504040204" pitchFamily="34" charset="-120"/>
              <a:ea typeface="微軟正黑體" panose="020B0604030504040204" pitchFamily="34" charset="-120"/>
            </a:rPr>
            <a:t>2024</a:t>
          </a:r>
          <a:r>
            <a:rPr lang="zh-TW" altLang="en-US" sz="1200" i="0">
              <a:latin typeface="微軟正黑體" panose="020B0604030504040204" pitchFamily="34" charset="-120"/>
              <a:ea typeface="微軟正黑體" panose="020B0604030504040204" pitchFamily="34" charset="-120"/>
            </a:rPr>
            <a:t>年</a:t>
          </a:r>
          <a:r>
            <a:rPr lang="en-US" altLang="zh-TW" sz="1200" i="0">
              <a:latin typeface="微軟正黑體" panose="020B0604030504040204" pitchFamily="34" charset="-120"/>
              <a:ea typeface="微軟正黑體" panose="020B0604030504040204" pitchFamily="34" charset="-120"/>
            </a:rPr>
            <a:t>9</a:t>
          </a:r>
          <a:r>
            <a:rPr lang="zh-TW" altLang="en-US" sz="1200" i="0">
              <a:latin typeface="微軟正黑體" panose="020B0604030504040204" pitchFamily="34" charset="-120"/>
              <a:ea typeface="微軟正黑體" panose="020B0604030504040204" pitchFamily="34" charset="-120"/>
            </a:rPr>
            <a:t>月</a:t>
          </a:r>
          <a:r>
            <a:rPr lang="en-US" altLang="zh-TW" sz="1200" i="0">
              <a:latin typeface="微軟正黑體" panose="020B0604030504040204" pitchFamily="34" charset="-120"/>
              <a:ea typeface="微軟正黑體" panose="020B0604030504040204" pitchFamily="34" charset="-120"/>
            </a:rPr>
            <a:t>1</a:t>
          </a:r>
          <a:r>
            <a:rPr lang="zh-TW" altLang="en-US" sz="1200" i="0">
              <a:latin typeface="微軟正黑體" panose="020B0604030504040204" pitchFamily="34" charset="-120"/>
              <a:ea typeface="微軟正黑體" panose="020B0604030504040204" pitchFamily="34" charset="-120"/>
            </a:rPr>
            <a:t>日：確定表演節目和抽獎獎品</a:t>
          </a:r>
        </a:p>
        <a:p>
          <a:r>
            <a:rPr lang="en-US" altLang="zh-TW" sz="1200" i="0">
              <a:latin typeface="微軟正黑體" panose="020B0604030504040204" pitchFamily="34" charset="-120"/>
              <a:ea typeface="微軟正黑體" panose="020B0604030504040204" pitchFamily="34" charset="-120"/>
            </a:rPr>
            <a:t>2024</a:t>
          </a:r>
          <a:r>
            <a:rPr lang="zh-TW" altLang="en-US" sz="1200" i="0">
              <a:latin typeface="微軟正黑體" panose="020B0604030504040204" pitchFamily="34" charset="-120"/>
              <a:ea typeface="微軟正黑體" panose="020B0604030504040204" pitchFamily="34" charset="-120"/>
            </a:rPr>
            <a:t>年</a:t>
          </a:r>
          <a:r>
            <a:rPr lang="en-US" altLang="zh-TW" sz="1200" i="0">
              <a:latin typeface="微軟正黑體" panose="020B0604030504040204" pitchFamily="34" charset="-120"/>
              <a:ea typeface="微軟正黑體" panose="020B0604030504040204" pitchFamily="34" charset="-120"/>
            </a:rPr>
            <a:t>11</a:t>
          </a:r>
          <a:r>
            <a:rPr lang="zh-TW" altLang="en-US" sz="1200" i="0">
              <a:latin typeface="微軟正黑體" panose="020B0604030504040204" pitchFamily="34" charset="-120"/>
              <a:ea typeface="微軟正黑體" panose="020B0604030504040204" pitchFamily="34" charset="-120"/>
            </a:rPr>
            <a:t>月</a:t>
          </a:r>
          <a:r>
            <a:rPr lang="en-US" altLang="zh-TW" sz="1200" i="0">
              <a:latin typeface="微軟正黑體" panose="020B0604030504040204" pitchFamily="34" charset="-120"/>
              <a:ea typeface="微軟正黑體" panose="020B0604030504040204" pitchFamily="34" charset="-120"/>
            </a:rPr>
            <a:t>1</a:t>
          </a:r>
          <a:r>
            <a:rPr lang="zh-TW" altLang="en-US" sz="1200" i="0">
              <a:latin typeface="微軟正黑體" panose="020B0604030504040204" pitchFamily="34" charset="-120"/>
              <a:ea typeface="微軟正黑體" panose="020B0604030504040204" pitchFamily="34" charset="-120"/>
            </a:rPr>
            <a:t>日：發送活動邀請函</a:t>
          </a:r>
        </a:p>
        <a:p>
          <a:r>
            <a:rPr lang="en-US" altLang="zh-TW" sz="1200" i="0">
              <a:latin typeface="微軟正黑體" panose="020B0604030504040204" pitchFamily="34" charset="-120"/>
              <a:ea typeface="微軟正黑體" panose="020B0604030504040204" pitchFamily="34" charset="-120"/>
            </a:rPr>
            <a:t>2024</a:t>
          </a:r>
          <a:r>
            <a:rPr lang="zh-TW" altLang="en-US" sz="1200" i="0">
              <a:latin typeface="微軟正黑體" panose="020B0604030504040204" pitchFamily="34" charset="-120"/>
              <a:ea typeface="微軟正黑體" panose="020B0604030504040204" pitchFamily="34" charset="-120"/>
            </a:rPr>
            <a:t>年</a:t>
          </a:r>
          <a:r>
            <a:rPr lang="en-US" altLang="zh-TW" sz="1200" i="0">
              <a:latin typeface="微軟正黑體" panose="020B0604030504040204" pitchFamily="34" charset="-120"/>
              <a:ea typeface="微軟正黑體" panose="020B0604030504040204" pitchFamily="34" charset="-120"/>
            </a:rPr>
            <a:t>12</a:t>
          </a:r>
          <a:r>
            <a:rPr lang="zh-TW" altLang="en-US" sz="1200" i="0">
              <a:latin typeface="微軟正黑體" panose="020B0604030504040204" pitchFamily="34" charset="-120"/>
              <a:ea typeface="微軟正黑體" panose="020B0604030504040204" pitchFamily="34" charset="-120"/>
            </a:rPr>
            <a:t>月</a:t>
          </a:r>
          <a:r>
            <a:rPr lang="en-US" altLang="zh-TW" sz="1200" i="0">
              <a:latin typeface="微軟正黑體" panose="020B0604030504040204" pitchFamily="34" charset="-120"/>
              <a:ea typeface="微軟正黑體" panose="020B0604030504040204" pitchFamily="34" charset="-120"/>
            </a:rPr>
            <a:t>1</a:t>
          </a:r>
          <a:r>
            <a:rPr lang="zh-TW" altLang="en-US" sz="1200" i="0">
              <a:latin typeface="微軟正黑體" panose="020B0604030504040204" pitchFamily="34" charset="-120"/>
              <a:ea typeface="微軟正黑體" panose="020B0604030504040204" pitchFamily="34" charset="-120"/>
            </a:rPr>
            <a:t>日：確認所有安排和細節</a:t>
          </a:r>
        </a:p>
        <a:p>
          <a:r>
            <a:rPr lang="en-US" altLang="zh-TW" sz="1200" i="0">
              <a:latin typeface="微軟正黑體" panose="020B0604030504040204" pitchFamily="34" charset="-120"/>
              <a:ea typeface="微軟正黑體" panose="020B0604030504040204" pitchFamily="34" charset="-120"/>
            </a:rPr>
            <a:t>2024</a:t>
          </a:r>
          <a:r>
            <a:rPr lang="zh-TW" altLang="en-US" sz="1200" i="0">
              <a:latin typeface="微軟正黑體" panose="020B0604030504040204" pitchFamily="34" charset="-120"/>
              <a:ea typeface="微軟正黑體" panose="020B0604030504040204" pitchFamily="34" charset="-120"/>
            </a:rPr>
            <a:t>年</a:t>
          </a:r>
          <a:r>
            <a:rPr lang="en-US" altLang="zh-TW" sz="1200" i="0">
              <a:latin typeface="微軟正黑體" panose="020B0604030504040204" pitchFamily="34" charset="-120"/>
              <a:ea typeface="微軟正黑體" panose="020B0604030504040204" pitchFamily="34" charset="-120"/>
            </a:rPr>
            <a:t>12</a:t>
          </a:r>
          <a:r>
            <a:rPr lang="zh-TW" altLang="en-US" sz="1200" i="0">
              <a:latin typeface="微軟正黑體" panose="020B0604030504040204" pitchFamily="34" charset="-120"/>
              <a:ea typeface="微軟正黑體" panose="020B0604030504040204" pitchFamily="34" charset="-120"/>
            </a:rPr>
            <a:t>月</a:t>
          </a:r>
          <a:r>
            <a:rPr lang="en-US" altLang="zh-TW" sz="1200" i="0">
              <a:latin typeface="微軟正黑體" panose="020B0604030504040204" pitchFamily="34" charset="-120"/>
              <a:ea typeface="微軟正黑體" panose="020B0604030504040204" pitchFamily="34" charset="-120"/>
            </a:rPr>
            <a:t>15</a:t>
          </a:r>
          <a:r>
            <a:rPr lang="zh-TW" altLang="en-US" sz="1200" i="0">
              <a:latin typeface="微軟正黑體" panose="020B0604030504040204" pitchFamily="34" charset="-120"/>
              <a:ea typeface="微軟正黑體" panose="020B0604030504040204" pitchFamily="34" charset="-120"/>
            </a:rPr>
            <a:t>日：舉辦年終尾牙活動</a:t>
          </a:r>
        </a:p>
        <a:p>
          <a:endParaRPr lang="en-US" altLang="zh-TW" sz="1000" b="1" i="0"/>
        </a:p>
      </xdr:txBody>
    </xdr:sp>
    <xdr:clientData/>
  </xdr:twoCellAnchor>
  <xdr:twoCellAnchor>
    <xdr:from>
      <xdr:col>5</xdr:col>
      <xdr:colOff>105682</xdr:colOff>
      <xdr:row>19</xdr:row>
      <xdr:rowOff>0</xdr:rowOff>
    </xdr:from>
    <xdr:to>
      <xdr:col>10</xdr:col>
      <xdr:colOff>336269</xdr:colOff>
      <xdr:row>46</xdr:row>
      <xdr:rowOff>79831</xdr:rowOff>
    </xdr:to>
    <xdr:sp macro="" textlink="">
      <xdr:nvSpPr>
        <xdr:cNvPr id="4" name="文字方塊 4">
          <a:extLst>
            <a:ext uri="{FF2B5EF4-FFF2-40B4-BE49-F238E27FC236}">
              <a16:creationId xmlns:a16="http://schemas.microsoft.com/office/drawing/2014/main" id="{70CB0CF5-55F3-0872-55CF-2D589E088FF9}"/>
            </a:ext>
          </a:extLst>
        </xdr:cNvPr>
        <xdr:cNvSpPr txBox="1"/>
      </xdr:nvSpPr>
      <xdr:spPr>
        <a:xfrm>
          <a:off x="5330145" y="3262313"/>
          <a:ext cx="3588149" cy="4708981"/>
        </a:xfrm>
        <a:prstGeom prst="rect">
          <a:avLst/>
        </a:prstGeom>
        <a:noFill/>
      </xdr:spPr>
      <xdr:txBody>
        <a:bodyPr wrap="square">
          <a:spAutoFit/>
        </a:bodyPr>
        <a:lstStyle>
          <a:defPPr>
            <a:defRPr lang="zh-TW"/>
          </a:defPPr>
          <a:lvl1pPr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1pPr>
          <a:lvl2pPr marL="457200"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2pPr>
          <a:lvl3pPr marL="914400"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3pPr>
          <a:lvl4pPr marL="1371600"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4pPr>
          <a:lvl5pPr marL="1828800" algn="l" rtl="0" fontAlgn="base">
            <a:spcBef>
              <a:spcPct val="0"/>
            </a:spcBef>
            <a:spcAft>
              <a:spcPct val="0"/>
            </a:spcAft>
            <a:defRPr kumimoji="1" sz="2400" i="1" kern="1200">
              <a:solidFill>
                <a:schemeClr val="tx1"/>
              </a:solidFill>
              <a:latin typeface="Times New Roman" charset="0"/>
              <a:ea typeface="新細明體" charset="0"/>
              <a:cs typeface="新細明體" charset="0"/>
            </a:defRPr>
          </a:lvl5pPr>
          <a:lvl6pPr marL="2286000" algn="l" defTabSz="457200" rtl="0" eaLnBrk="1" latinLnBrk="0" hangingPunct="1">
            <a:defRPr kumimoji="1" sz="2400" i="1" kern="1200">
              <a:solidFill>
                <a:schemeClr val="tx1"/>
              </a:solidFill>
              <a:latin typeface="Times New Roman" charset="0"/>
              <a:ea typeface="新細明體" charset="0"/>
              <a:cs typeface="新細明體" charset="0"/>
            </a:defRPr>
          </a:lvl6pPr>
          <a:lvl7pPr marL="2743200" algn="l" defTabSz="457200" rtl="0" eaLnBrk="1" latinLnBrk="0" hangingPunct="1">
            <a:defRPr kumimoji="1" sz="2400" i="1" kern="1200">
              <a:solidFill>
                <a:schemeClr val="tx1"/>
              </a:solidFill>
              <a:latin typeface="Times New Roman" charset="0"/>
              <a:ea typeface="新細明體" charset="0"/>
              <a:cs typeface="新細明體" charset="0"/>
            </a:defRPr>
          </a:lvl7pPr>
          <a:lvl8pPr marL="3200400" algn="l" defTabSz="457200" rtl="0" eaLnBrk="1" latinLnBrk="0" hangingPunct="1">
            <a:defRPr kumimoji="1" sz="2400" i="1" kern="1200">
              <a:solidFill>
                <a:schemeClr val="tx1"/>
              </a:solidFill>
              <a:latin typeface="Times New Roman" charset="0"/>
              <a:ea typeface="新細明體" charset="0"/>
              <a:cs typeface="新細明體" charset="0"/>
            </a:defRPr>
          </a:lvl8pPr>
          <a:lvl9pPr marL="3657600" algn="l" defTabSz="457200" rtl="0" eaLnBrk="1" latinLnBrk="0" hangingPunct="1">
            <a:defRPr kumimoji="1" sz="2400" i="1" kern="1200">
              <a:solidFill>
                <a:schemeClr val="tx1"/>
              </a:solidFill>
              <a:latin typeface="Times New Roman" charset="0"/>
              <a:ea typeface="新細明體" charset="0"/>
              <a:cs typeface="新細明體" charset="0"/>
            </a:defRPr>
          </a:lvl9pPr>
        </a:lstStyle>
        <a:p>
          <a:r>
            <a:rPr lang="en-US" altLang="zh-TW" sz="1200" b="1" i="0">
              <a:latin typeface="微軟正黑體" panose="020B0604030504040204" pitchFamily="34" charset="-120"/>
              <a:ea typeface="微軟正黑體" panose="020B0604030504040204" pitchFamily="34" charset="-120"/>
            </a:rPr>
            <a:t>7. </a:t>
          </a:r>
          <a:r>
            <a:rPr lang="zh-TW" altLang="en-US" sz="1200" b="1" i="0">
              <a:latin typeface="微軟正黑體" panose="020B0604030504040204" pitchFamily="34" charset="-120"/>
              <a:ea typeface="微軟正黑體" panose="020B0604030504040204" pitchFamily="34" charset="-120"/>
            </a:rPr>
            <a:t>專案預算</a:t>
          </a:r>
        </a:p>
        <a:p>
          <a:r>
            <a:rPr lang="zh-TW" altLang="en-US" sz="1200" i="0">
              <a:latin typeface="微軟正黑體" panose="020B0604030504040204" pitchFamily="34" charset="-120"/>
              <a:ea typeface="微軟正黑體" panose="020B0604030504040204" pitchFamily="34" charset="-120"/>
            </a:rPr>
            <a:t>總預算：</a:t>
          </a:r>
          <a:r>
            <a:rPr lang="en-US" altLang="zh-TW" sz="1200" i="0">
              <a:latin typeface="微軟正黑體" panose="020B0604030504040204" pitchFamily="34" charset="-120"/>
              <a:ea typeface="微軟正黑體" panose="020B0604030504040204" pitchFamily="34" charset="-120"/>
            </a:rPr>
            <a:t>XXX</a:t>
          </a:r>
          <a:r>
            <a:rPr lang="zh-TW" altLang="en-US" sz="1200" i="0">
              <a:latin typeface="微軟正黑體" panose="020B0604030504040204" pitchFamily="34" charset="-120"/>
              <a:ea typeface="微軟正黑體" panose="020B0604030504040204" pitchFamily="34" charset="-120"/>
            </a:rPr>
            <a:t>元</a:t>
          </a:r>
        </a:p>
        <a:p>
          <a:r>
            <a:rPr lang="zh-TW" altLang="en-US" sz="1200" i="0">
              <a:latin typeface="微軟正黑體" panose="020B0604030504040204" pitchFamily="34" charset="-120"/>
              <a:ea typeface="微軟正黑體" panose="020B0604030504040204" pitchFamily="34" charset="-120"/>
            </a:rPr>
            <a:t>活動場地租金：</a:t>
          </a:r>
          <a:r>
            <a:rPr lang="en-US" altLang="zh-TW" sz="1200" i="0">
              <a:latin typeface="微軟正黑體" panose="020B0604030504040204" pitchFamily="34" charset="-120"/>
              <a:ea typeface="微軟正黑體" panose="020B0604030504040204" pitchFamily="34" charset="-120"/>
            </a:rPr>
            <a:t>XXX</a:t>
          </a:r>
          <a:r>
            <a:rPr lang="zh-TW" altLang="en-US" sz="1200" i="0">
              <a:latin typeface="微軟正黑體" panose="020B0604030504040204" pitchFamily="34" charset="-120"/>
              <a:ea typeface="微軟正黑體" panose="020B0604030504040204" pitchFamily="34" charset="-120"/>
            </a:rPr>
            <a:t>元</a:t>
          </a:r>
        </a:p>
        <a:p>
          <a:r>
            <a:rPr lang="zh-TW" altLang="en-US" sz="1200" i="0">
              <a:latin typeface="微軟正黑體" panose="020B0604030504040204" pitchFamily="34" charset="-120"/>
              <a:ea typeface="微軟正黑體" panose="020B0604030504040204" pitchFamily="34" charset="-120"/>
            </a:rPr>
            <a:t>餐飲費用：</a:t>
          </a:r>
          <a:r>
            <a:rPr lang="en-US" altLang="zh-TW" sz="1200" i="0">
              <a:latin typeface="微軟正黑體" panose="020B0604030504040204" pitchFamily="34" charset="-120"/>
              <a:ea typeface="微軟正黑體" panose="020B0604030504040204" pitchFamily="34" charset="-120"/>
            </a:rPr>
            <a:t>XXX</a:t>
          </a:r>
          <a:r>
            <a:rPr lang="zh-TW" altLang="en-US" sz="1200" i="0">
              <a:latin typeface="微軟正黑體" panose="020B0604030504040204" pitchFamily="34" charset="-120"/>
              <a:ea typeface="微軟正黑體" panose="020B0604030504040204" pitchFamily="34" charset="-120"/>
            </a:rPr>
            <a:t>元</a:t>
          </a:r>
        </a:p>
        <a:p>
          <a:r>
            <a:rPr lang="zh-TW" altLang="en-US" sz="1200" i="0">
              <a:latin typeface="微軟正黑體" panose="020B0604030504040204" pitchFamily="34" charset="-120"/>
              <a:ea typeface="微軟正黑體" panose="020B0604030504040204" pitchFamily="34" charset="-120"/>
            </a:rPr>
            <a:t>表演及娛樂費用：</a:t>
          </a:r>
          <a:r>
            <a:rPr lang="en-US" altLang="zh-TW" sz="1200" i="0">
              <a:latin typeface="微軟正黑體" panose="020B0604030504040204" pitchFamily="34" charset="-120"/>
              <a:ea typeface="微軟正黑體" panose="020B0604030504040204" pitchFamily="34" charset="-120"/>
            </a:rPr>
            <a:t>XXX</a:t>
          </a:r>
          <a:r>
            <a:rPr lang="zh-TW" altLang="en-US" sz="1200" i="0">
              <a:latin typeface="微軟正黑體" panose="020B0604030504040204" pitchFamily="34" charset="-120"/>
              <a:ea typeface="微軟正黑體" panose="020B0604030504040204" pitchFamily="34" charset="-120"/>
            </a:rPr>
            <a:t>元</a:t>
          </a:r>
        </a:p>
        <a:p>
          <a:r>
            <a:rPr lang="zh-TW" altLang="en-US" sz="1200" i="0">
              <a:latin typeface="微軟正黑體" panose="020B0604030504040204" pitchFamily="34" charset="-120"/>
              <a:ea typeface="微軟正黑體" panose="020B0604030504040204" pitchFamily="34" charset="-120"/>
            </a:rPr>
            <a:t>獎品費用：</a:t>
          </a:r>
          <a:r>
            <a:rPr lang="en-US" altLang="zh-TW" sz="1200" i="0">
              <a:latin typeface="微軟正黑體" panose="020B0604030504040204" pitchFamily="34" charset="-120"/>
              <a:ea typeface="微軟正黑體" panose="020B0604030504040204" pitchFamily="34" charset="-120"/>
            </a:rPr>
            <a:t>XXX</a:t>
          </a:r>
          <a:r>
            <a:rPr lang="zh-TW" altLang="en-US" sz="1200" i="0">
              <a:latin typeface="微軟正黑體" panose="020B0604030504040204" pitchFamily="34" charset="-120"/>
              <a:ea typeface="微軟正黑體" panose="020B0604030504040204" pitchFamily="34" charset="-120"/>
            </a:rPr>
            <a:t>元</a:t>
          </a:r>
        </a:p>
        <a:p>
          <a:r>
            <a:rPr lang="zh-TW" altLang="en-US" sz="1200" i="0">
              <a:latin typeface="微軟正黑體" panose="020B0604030504040204" pitchFamily="34" charset="-120"/>
              <a:ea typeface="微軟正黑體" panose="020B0604030504040204" pitchFamily="34" charset="-120"/>
            </a:rPr>
            <a:t>其他雜項費用：</a:t>
          </a:r>
          <a:r>
            <a:rPr lang="en-US" altLang="zh-TW" sz="1200" i="0">
              <a:latin typeface="微軟正黑體" panose="020B0604030504040204" pitchFamily="34" charset="-120"/>
              <a:ea typeface="微軟正黑體" panose="020B0604030504040204" pitchFamily="34" charset="-120"/>
            </a:rPr>
            <a:t>XXX</a:t>
          </a:r>
          <a:r>
            <a:rPr lang="zh-TW" altLang="en-US" sz="1200" i="0">
              <a:latin typeface="微軟正黑體" panose="020B0604030504040204" pitchFamily="34" charset="-120"/>
              <a:ea typeface="微軟正黑體" panose="020B0604030504040204" pitchFamily="34" charset="-120"/>
            </a:rPr>
            <a:t>元</a:t>
          </a:r>
        </a:p>
        <a:p>
          <a:endParaRPr lang="en-US" altLang="zh-TW" sz="1200" b="1" i="0">
            <a:latin typeface="微軟正黑體" panose="020B0604030504040204" pitchFamily="34" charset="-120"/>
            <a:ea typeface="微軟正黑體" panose="020B0604030504040204" pitchFamily="34" charset="-120"/>
          </a:endParaRPr>
        </a:p>
        <a:p>
          <a:r>
            <a:rPr lang="en-US" altLang="zh-TW" sz="1200" b="1" i="0">
              <a:latin typeface="微軟正黑體" panose="020B0604030504040204" pitchFamily="34" charset="-120"/>
              <a:ea typeface="微軟正黑體" panose="020B0604030504040204" pitchFamily="34" charset="-120"/>
            </a:rPr>
            <a:t>8. </a:t>
          </a:r>
          <a:r>
            <a:rPr lang="zh-TW" altLang="en-US" sz="1200" b="1" i="0">
              <a:latin typeface="微軟正黑體" panose="020B0604030504040204" pitchFamily="34" charset="-120"/>
              <a:ea typeface="微軟正黑體" panose="020B0604030504040204" pitchFamily="34" charset="-120"/>
            </a:rPr>
            <a:t>成功標準</a:t>
          </a:r>
        </a:p>
        <a:p>
          <a:r>
            <a:rPr lang="zh-TW" altLang="en-US" sz="1200" i="0">
              <a:latin typeface="微軟正黑體" panose="020B0604030504040204" pitchFamily="34" charset="-120"/>
              <a:ea typeface="微軟正黑體" panose="020B0604030504040204" pitchFamily="34" charset="-120"/>
            </a:rPr>
            <a:t>參加人數達到預期</a:t>
          </a:r>
        </a:p>
        <a:p>
          <a:r>
            <a:rPr lang="zh-TW" altLang="en-US" sz="1200" i="0">
              <a:latin typeface="微軟正黑體" panose="020B0604030504040204" pitchFamily="34" charset="-120"/>
              <a:ea typeface="微軟正黑體" panose="020B0604030504040204" pitchFamily="34" charset="-120"/>
            </a:rPr>
            <a:t>活動過程順利無事故</a:t>
          </a:r>
        </a:p>
        <a:p>
          <a:r>
            <a:rPr lang="zh-TW" altLang="en-US" sz="1200" i="0">
              <a:latin typeface="微軟正黑體" panose="020B0604030504040204" pitchFamily="34" charset="-120"/>
              <a:ea typeface="微軟正黑體" panose="020B0604030504040204" pitchFamily="34" charset="-120"/>
            </a:rPr>
            <a:t>參與者滿意度達到</a:t>
          </a:r>
          <a:r>
            <a:rPr lang="en-US" altLang="zh-TW" sz="1200" i="0">
              <a:latin typeface="微軟正黑體" panose="020B0604030504040204" pitchFamily="34" charset="-120"/>
              <a:ea typeface="微軟正黑體" panose="020B0604030504040204" pitchFamily="34" charset="-120"/>
            </a:rPr>
            <a:t>90%</a:t>
          </a:r>
          <a:r>
            <a:rPr lang="zh-TW" altLang="en-US" sz="1200" i="0">
              <a:latin typeface="微軟正黑體" panose="020B0604030504040204" pitchFamily="34" charset="-120"/>
              <a:ea typeface="微軟正黑體" panose="020B0604030504040204" pitchFamily="34" charset="-120"/>
            </a:rPr>
            <a:t>以上</a:t>
          </a:r>
        </a:p>
        <a:p>
          <a:r>
            <a:rPr lang="zh-TW" altLang="en-US" sz="1200" i="0">
              <a:latin typeface="微軟正黑體" panose="020B0604030504040204" pitchFamily="34" charset="-120"/>
              <a:ea typeface="微軟正黑體" panose="020B0604030504040204" pitchFamily="34" charset="-120"/>
            </a:rPr>
            <a:t>活動預算控制在</a:t>
          </a:r>
          <a:r>
            <a:rPr lang="en-US" altLang="zh-TW" sz="1200" i="0">
              <a:latin typeface="微軟正黑體" panose="020B0604030504040204" pitchFamily="34" charset="-120"/>
              <a:ea typeface="微軟正黑體" panose="020B0604030504040204" pitchFamily="34" charset="-120"/>
            </a:rPr>
            <a:t>±10%</a:t>
          </a:r>
          <a:r>
            <a:rPr lang="zh-TW" altLang="en-US" sz="1200" i="0">
              <a:latin typeface="微軟正黑體" panose="020B0604030504040204" pitchFamily="34" charset="-120"/>
              <a:ea typeface="微軟正黑體" panose="020B0604030504040204" pitchFamily="34" charset="-120"/>
            </a:rPr>
            <a:t>範圍內</a:t>
          </a:r>
        </a:p>
        <a:p>
          <a:endParaRPr lang="en-US" altLang="zh-TW" sz="1200" i="0">
            <a:latin typeface="微軟正黑體" panose="020B0604030504040204" pitchFamily="34" charset="-120"/>
            <a:ea typeface="微軟正黑體" panose="020B0604030504040204" pitchFamily="34" charset="-120"/>
          </a:endParaRPr>
        </a:p>
        <a:p>
          <a:r>
            <a:rPr lang="en-US" altLang="zh-TW" sz="1200" b="1" i="0">
              <a:latin typeface="微軟正黑體" panose="020B0604030504040204" pitchFamily="34" charset="-120"/>
              <a:ea typeface="微軟正黑體" panose="020B0604030504040204" pitchFamily="34" charset="-120"/>
            </a:rPr>
            <a:t>9. </a:t>
          </a:r>
          <a:r>
            <a:rPr lang="zh-TW" altLang="en-US" sz="1200" b="1" i="0">
              <a:latin typeface="微軟正黑體" panose="020B0604030504040204" pitchFamily="34" charset="-120"/>
              <a:ea typeface="微軟正黑體" panose="020B0604030504040204" pitchFamily="34" charset="-120"/>
            </a:rPr>
            <a:t>風險管理</a:t>
          </a:r>
        </a:p>
        <a:p>
          <a:r>
            <a:rPr lang="zh-TW" altLang="en-US" sz="1200" i="0">
              <a:latin typeface="微軟正黑體" panose="020B0604030504040204" pitchFamily="34" charset="-120"/>
              <a:ea typeface="微軟正黑體" panose="020B0604030504040204" pitchFamily="34" charset="-120"/>
            </a:rPr>
            <a:t>潛在風險：場地不可用、天氣惡劣、供應商延遲</a:t>
          </a:r>
        </a:p>
        <a:p>
          <a:r>
            <a:rPr lang="zh-TW" altLang="en-US" sz="1200" i="0">
              <a:latin typeface="微軟正黑體" panose="020B0604030504040204" pitchFamily="34" charset="-120"/>
              <a:ea typeface="微軟正黑體" panose="020B0604030504040204" pitchFamily="34" charset="-120"/>
            </a:rPr>
            <a:t>風險應對策略：簽訂場地合同並確保備用場地、制定惡劣天氣應急計劃、提前確保供應商供貨</a:t>
          </a:r>
        </a:p>
        <a:p>
          <a:endParaRPr lang="en-US" altLang="zh-TW" sz="1200" b="1" i="0">
            <a:latin typeface="微軟正黑體" panose="020B0604030504040204" pitchFamily="34" charset="-120"/>
            <a:ea typeface="微軟正黑體" panose="020B0604030504040204" pitchFamily="34" charset="-120"/>
          </a:endParaRPr>
        </a:p>
        <a:p>
          <a:r>
            <a:rPr lang="en-US" altLang="zh-TW" sz="1200" b="1" i="0">
              <a:latin typeface="微軟正黑體" panose="020B0604030504040204" pitchFamily="34" charset="-120"/>
              <a:ea typeface="微軟正黑體" panose="020B0604030504040204" pitchFamily="34" charset="-120"/>
            </a:rPr>
            <a:t>10. </a:t>
          </a:r>
          <a:r>
            <a:rPr lang="zh-TW" altLang="en-US" sz="1200" b="1" i="0">
              <a:latin typeface="微軟正黑體" panose="020B0604030504040204" pitchFamily="34" charset="-120"/>
              <a:ea typeface="微軟正黑體" panose="020B0604030504040204" pitchFamily="34" charset="-120"/>
            </a:rPr>
            <a:t>批准</a:t>
          </a:r>
        </a:p>
        <a:p>
          <a:r>
            <a:rPr lang="zh-TW" altLang="en-US" sz="1200" i="0">
              <a:latin typeface="微軟正黑體" panose="020B0604030504040204" pitchFamily="34" charset="-120"/>
              <a:ea typeface="微軟正黑體" panose="020B0604030504040204" pitchFamily="34" charset="-120"/>
            </a:rPr>
            <a:t>本專案 </a:t>
          </a:r>
          <a:r>
            <a:rPr lang="en-US" altLang="zh-TW" sz="1200" i="0">
              <a:latin typeface="微軟正黑體" panose="020B0604030504040204" pitchFamily="34" charset="-120"/>
              <a:ea typeface="微軟正黑體" panose="020B0604030504040204" pitchFamily="34" charset="-120"/>
            </a:rPr>
            <a:t>Charter </a:t>
          </a:r>
          <a:r>
            <a:rPr lang="zh-TW" altLang="en-US" sz="1200" i="0">
              <a:latin typeface="微軟正黑體" panose="020B0604030504040204" pitchFamily="34" charset="-120"/>
              <a:ea typeface="微軟正黑體" panose="020B0604030504040204" pitchFamily="34" charset="-120"/>
            </a:rPr>
            <a:t>經以下人員批准後生效：</a:t>
          </a:r>
        </a:p>
        <a:p>
          <a:endParaRPr lang="zh-TW" altLang="en-US" sz="1200" i="0">
            <a:latin typeface="微軟正黑體" panose="020B0604030504040204" pitchFamily="34" charset="-120"/>
            <a:ea typeface="微軟正黑體" panose="020B0604030504040204" pitchFamily="34" charset="-120"/>
          </a:endParaRPr>
        </a:p>
        <a:p>
          <a:r>
            <a:rPr lang="zh-TW" altLang="en-US" sz="1200" i="0">
              <a:latin typeface="微軟正黑體" panose="020B0604030504040204" pitchFamily="34" charset="-120"/>
              <a:ea typeface="微軟正黑體" panose="020B0604030504040204" pitchFamily="34" charset="-120"/>
            </a:rPr>
            <a:t>專案贊助人簽字：</a:t>
          </a:r>
          <a:r>
            <a:rPr lang="en-US" altLang="zh-TW" sz="1200" i="0">
              <a:latin typeface="微軟正黑體" panose="020B0604030504040204" pitchFamily="34" charset="-120"/>
              <a:ea typeface="微軟正黑體" panose="020B0604030504040204" pitchFamily="34" charset="-120"/>
            </a:rPr>
            <a:t>__________</a:t>
          </a:r>
        </a:p>
        <a:p>
          <a:r>
            <a:rPr lang="zh-TW" altLang="en-US" sz="1200" i="0">
              <a:latin typeface="微軟正黑體" panose="020B0604030504040204" pitchFamily="34" charset="-120"/>
              <a:ea typeface="微軟正黑體" panose="020B0604030504040204" pitchFamily="34" charset="-120"/>
            </a:rPr>
            <a:t>專案經理簽字：</a:t>
          </a:r>
          <a:r>
            <a:rPr lang="en-US" altLang="zh-TW" sz="1200" i="0">
              <a:latin typeface="微軟正黑體" panose="020B0604030504040204" pitchFamily="34" charset="-120"/>
              <a:ea typeface="微軟正黑體" panose="020B0604030504040204" pitchFamily="34" charset="-120"/>
            </a:rPr>
            <a:t>__________</a:t>
          </a:r>
        </a:p>
        <a:p>
          <a:r>
            <a:rPr lang="zh-TW" altLang="en-US" sz="1200" i="0">
              <a:latin typeface="微軟正黑體" panose="020B0604030504040204" pitchFamily="34" charset="-120"/>
              <a:ea typeface="微軟正黑體" panose="020B0604030504040204" pitchFamily="34" charset="-120"/>
            </a:rPr>
            <a:t>日期：</a:t>
          </a:r>
          <a:r>
            <a:rPr lang="en-US" altLang="zh-TW" sz="1200" i="0">
              <a:latin typeface="微軟正黑體" panose="020B0604030504040204" pitchFamily="34" charset="-120"/>
              <a:ea typeface="微軟正黑體" panose="020B0604030504040204" pitchFamily="34" charset="-120"/>
            </a:rPr>
            <a:t>__________</a:t>
          </a:r>
          <a:endParaRPr lang="zh-TW" altLang="en-US" sz="1200" i="0">
            <a:latin typeface="微軟正黑體" panose="020B0604030504040204" pitchFamily="34" charset="-120"/>
            <a:ea typeface="微軟正黑體" panose="020B0604030504040204" pitchFamily="34" charset="-12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199571</xdr:colOff>
      <xdr:row>4</xdr:row>
      <xdr:rowOff>89754</xdr:rowOff>
    </xdr:to>
    <xdr:sp macro="" textlink="">
      <xdr:nvSpPr>
        <xdr:cNvPr id="2" name="文字方塊 5">
          <a:extLst>
            <a:ext uri="{FF2B5EF4-FFF2-40B4-BE49-F238E27FC236}">
              <a16:creationId xmlns:a16="http://schemas.microsoft.com/office/drawing/2014/main" id="{F16D0B24-46A7-4F8A-9985-A0214678A7C7}"/>
            </a:ext>
          </a:extLst>
        </xdr:cNvPr>
        <xdr:cNvSpPr txBox="1"/>
      </xdr:nvSpPr>
      <xdr:spPr>
        <a:xfrm>
          <a:off x="933450" y="204788"/>
          <a:ext cx="1671184" cy="704116"/>
        </a:xfrm>
        <a:prstGeom prst="rect">
          <a:avLst/>
        </a:prstGeom>
        <a:solidFill>
          <a:schemeClr val="tx1"/>
        </a:solid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TW" sz="2800" b="1">
              <a:solidFill>
                <a:schemeClr val="bg1"/>
              </a:solidFill>
              <a:latin typeface="微軟正黑體" panose="020B0604030504040204" pitchFamily="34" charset="-120"/>
              <a:ea typeface="微軟正黑體" panose="020B0604030504040204" pitchFamily="34" charset="-120"/>
            </a:rPr>
            <a:t>P</a:t>
          </a:r>
          <a:r>
            <a:rPr lang="zh-TW" altLang="en-US" sz="2000" b="1">
              <a:solidFill>
                <a:schemeClr val="bg1"/>
              </a:solidFill>
              <a:latin typeface="微軟正黑體" panose="020B0604030504040204" pitchFamily="34" charset="-120"/>
              <a:ea typeface="微軟正黑體" panose="020B0604030504040204" pitchFamily="34" charset="-120"/>
            </a:rPr>
            <a:t>識別風險</a:t>
          </a:r>
        </a:p>
      </xdr:txBody>
    </xdr:sp>
    <xdr:clientData/>
  </xdr:twoCellAnchor>
  <xdr:twoCellAnchor>
    <xdr:from>
      <xdr:col>6</xdr:col>
      <xdr:colOff>119743</xdr:colOff>
      <xdr:row>0</xdr:row>
      <xdr:rowOff>181428</xdr:rowOff>
    </xdr:from>
    <xdr:to>
      <xdr:col>9</xdr:col>
      <xdr:colOff>78015</xdr:colOff>
      <xdr:row>4</xdr:row>
      <xdr:rowOff>63364</xdr:rowOff>
    </xdr:to>
    <xdr:sp macro="" textlink="">
      <xdr:nvSpPr>
        <xdr:cNvPr id="3" name="文字方塊 6">
          <a:extLst>
            <a:ext uri="{FF2B5EF4-FFF2-40B4-BE49-F238E27FC236}">
              <a16:creationId xmlns:a16="http://schemas.microsoft.com/office/drawing/2014/main" id="{C9CA6218-C9EB-4D6C-A6B0-24A32D567BA6}"/>
            </a:ext>
          </a:extLst>
        </xdr:cNvPr>
        <xdr:cNvSpPr txBox="1"/>
      </xdr:nvSpPr>
      <xdr:spPr>
        <a:xfrm>
          <a:off x="4363131" y="181428"/>
          <a:ext cx="1572759" cy="701086"/>
        </a:xfrm>
        <a:prstGeom prst="rect">
          <a:avLst/>
        </a:prstGeom>
        <a:solidFill>
          <a:schemeClr val="tx1"/>
        </a:solid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TW" sz="2800" b="1">
              <a:solidFill>
                <a:schemeClr val="bg1"/>
              </a:solidFill>
              <a:latin typeface="微軟正黑體" panose="020B0604030504040204" pitchFamily="34" charset="-120"/>
              <a:ea typeface="微軟正黑體" panose="020B0604030504040204" pitchFamily="34" charset="-120"/>
            </a:rPr>
            <a:t>D</a:t>
          </a:r>
          <a:r>
            <a:rPr lang="zh-TW" altLang="en-US" sz="2000" b="1">
              <a:solidFill>
                <a:schemeClr val="bg1"/>
              </a:solidFill>
              <a:latin typeface="微軟正黑體" panose="020B0604030504040204" pitchFamily="34" charset="-120"/>
              <a:ea typeface="微軟正黑體" panose="020B0604030504040204" pitchFamily="34" charset="-120"/>
            </a:rPr>
            <a:t>優先次序</a:t>
          </a:r>
        </a:p>
      </xdr:txBody>
    </xdr:sp>
    <xdr:clientData/>
  </xdr:twoCellAnchor>
  <xdr:twoCellAnchor>
    <xdr:from>
      <xdr:col>11</xdr:col>
      <xdr:colOff>212896</xdr:colOff>
      <xdr:row>1</xdr:row>
      <xdr:rowOff>32993</xdr:rowOff>
    </xdr:from>
    <xdr:to>
      <xdr:col>13</xdr:col>
      <xdr:colOff>678872</xdr:colOff>
      <xdr:row>4</xdr:row>
      <xdr:rowOff>122747</xdr:rowOff>
    </xdr:to>
    <xdr:sp macro="" textlink="">
      <xdr:nvSpPr>
        <xdr:cNvPr id="4" name="文字方塊 7">
          <a:extLst>
            <a:ext uri="{FF2B5EF4-FFF2-40B4-BE49-F238E27FC236}">
              <a16:creationId xmlns:a16="http://schemas.microsoft.com/office/drawing/2014/main" id="{264BE5DA-4726-4BAA-A0C1-A3FD2443F0A6}"/>
            </a:ext>
          </a:extLst>
        </xdr:cNvPr>
        <xdr:cNvSpPr txBox="1"/>
      </xdr:nvSpPr>
      <xdr:spPr>
        <a:xfrm>
          <a:off x="7213771" y="237781"/>
          <a:ext cx="1885201" cy="704116"/>
        </a:xfrm>
        <a:prstGeom prst="rect">
          <a:avLst/>
        </a:prstGeom>
        <a:solidFill>
          <a:schemeClr val="tx1"/>
        </a:solid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TW" sz="2800" b="1">
              <a:solidFill>
                <a:schemeClr val="bg1"/>
              </a:solidFill>
              <a:latin typeface="微軟正黑體" panose="020B0604030504040204" pitchFamily="34" charset="-120"/>
              <a:ea typeface="微軟正黑體" panose="020B0604030504040204" pitchFamily="34" charset="-120"/>
            </a:rPr>
            <a:t>C</a:t>
          </a:r>
          <a:r>
            <a:rPr lang="zh-TW" altLang="en-US" sz="2000" b="1">
              <a:solidFill>
                <a:schemeClr val="bg1"/>
              </a:solidFill>
              <a:latin typeface="微軟正黑體" panose="020B0604030504040204" pitchFamily="34" charset="-120"/>
              <a:ea typeface="微軟正黑體" panose="020B0604030504040204" pitchFamily="34" charset="-120"/>
            </a:rPr>
            <a:t>可能原因</a:t>
          </a:r>
        </a:p>
      </xdr:txBody>
    </xdr:sp>
    <xdr:clientData/>
  </xdr:twoCellAnchor>
  <xdr:twoCellAnchor>
    <xdr:from>
      <xdr:col>15</xdr:col>
      <xdr:colOff>577989</xdr:colOff>
      <xdr:row>1</xdr:row>
      <xdr:rowOff>0</xdr:rowOff>
    </xdr:from>
    <xdr:to>
      <xdr:col>18</xdr:col>
      <xdr:colOff>533400</xdr:colOff>
      <xdr:row>4</xdr:row>
      <xdr:rowOff>89754</xdr:rowOff>
    </xdr:to>
    <xdr:sp macro="" textlink="">
      <xdr:nvSpPr>
        <xdr:cNvPr id="5" name="文字方塊 8">
          <a:extLst>
            <a:ext uri="{FF2B5EF4-FFF2-40B4-BE49-F238E27FC236}">
              <a16:creationId xmlns:a16="http://schemas.microsoft.com/office/drawing/2014/main" id="{FCD1EB35-0499-44D2-B0F9-76B2E5F1D96B}"/>
            </a:ext>
          </a:extLst>
        </xdr:cNvPr>
        <xdr:cNvSpPr txBox="1"/>
      </xdr:nvSpPr>
      <xdr:spPr>
        <a:xfrm>
          <a:off x="10517327" y="204788"/>
          <a:ext cx="1898511" cy="704116"/>
        </a:xfrm>
        <a:prstGeom prst="rect">
          <a:avLst/>
        </a:prstGeom>
        <a:solidFill>
          <a:schemeClr val="tx1"/>
        </a:solid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TW" sz="2800" b="1">
              <a:solidFill>
                <a:schemeClr val="bg1"/>
              </a:solidFill>
              <a:latin typeface="微軟正黑體" panose="020B0604030504040204" pitchFamily="34" charset="-120"/>
              <a:ea typeface="微軟正黑體" panose="020B0604030504040204" pitchFamily="34" charset="-120"/>
            </a:rPr>
            <a:t>A</a:t>
          </a:r>
          <a:r>
            <a:rPr lang="zh-TW" altLang="en-US" sz="2000" b="1">
              <a:solidFill>
                <a:schemeClr val="bg1"/>
              </a:solidFill>
              <a:latin typeface="微軟正黑體" panose="020B0604030504040204" pitchFamily="34" charset="-120"/>
              <a:ea typeface="微軟正黑體" panose="020B0604030504040204" pitchFamily="34" charset="-120"/>
            </a:rPr>
            <a:t>結論決策</a:t>
          </a:r>
        </a:p>
      </xdr:txBody>
    </xdr:sp>
    <xdr:clientData/>
  </xdr:twoCellAnchor>
  <xdr:twoCellAnchor>
    <xdr:from>
      <xdr:col>4</xdr:col>
      <xdr:colOff>549743</xdr:colOff>
      <xdr:row>4</xdr:row>
      <xdr:rowOff>45750</xdr:rowOff>
    </xdr:from>
    <xdr:to>
      <xdr:col>6</xdr:col>
      <xdr:colOff>156492</xdr:colOff>
      <xdr:row>6</xdr:row>
      <xdr:rowOff>21275</xdr:rowOff>
    </xdr:to>
    <xdr:sp macro="" textlink="">
      <xdr:nvSpPr>
        <xdr:cNvPr id="6" name="文字方塊 14">
          <a:extLst>
            <a:ext uri="{FF2B5EF4-FFF2-40B4-BE49-F238E27FC236}">
              <a16:creationId xmlns:a16="http://schemas.microsoft.com/office/drawing/2014/main" id="{6127B1A5-D1B0-4FBA-9C3B-0A3DA6684693}"/>
            </a:ext>
          </a:extLst>
        </xdr:cNvPr>
        <xdr:cNvSpPr txBox="1"/>
      </xdr:nvSpPr>
      <xdr:spPr>
        <a:xfrm>
          <a:off x="3602506" y="864900"/>
          <a:ext cx="797374" cy="385100"/>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TW" b="1">
              <a:solidFill>
                <a:schemeClr val="bg2">
                  <a:lumMod val="75000"/>
                </a:schemeClr>
              </a:solidFill>
              <a:latin typeface="微軟正黑體" panose="020B0604030504040204" pitchFamily="34" charset="-120"/>
              <a:ea typeface="微軟正黑體" panose="020B0604030504040204" pitchFamily="34" charset="-120"/>
            </a:rPr>
            <a:t>S</a:t>
          </a:r>
          <a:endParaRPr lang="zh-TW" altLang="en-US" b="1">
            <a:solidFill>
              <a:schemeClr val="bg2">
                <a:lumMod val="75000"/>
              </a:schemeClr>
            </a:solidFill>
            <a:latin typeface="微軟正黑體" panose="020B0604030504040204" pitchFamily="34" charset="-120"/>
            <a:ea typeface="微軟正黑體" panose="020B0604030504040204" pitchFamily="34" charset="-120"/>
          </a:endParaRPr>
        </a:p>
      </xdr:txBody>
    </xdr:sp>
    <xdr:clientData/>
  </xdr:twoCellAnchor>
  <xdr:twoCellAnchor>
    <xdr:from>
      <xdr:col>5</xdr:col>
      <xdr:colOff>552434</xdr:colOff>
      <xdr:row>4</xdr:row>
      <xdr:rowOff>45340</xdr:rowOff>
    </xdr:from>
    <xdr:to>
      <xdr:col>7</xdr:col>
      <xdr:colOff>163986</xdr:colOff>
      <xdr:row>6</xdr:row>
      <xdr:rowOff>137614</xdr:rowOff>
    </xdr:to>
    <xdr:sp macro="" textlink="">
      <xdr:nvSpPr>
        <xdr:cNvPr id="7" name="文字方塊 15">
          <a:extLst>
            <a:ext uri="{FF2B5EF4-FFF2-40B4-BE49-F238E27FC236}">
              <a16:creationId xmlns:a16="http://schemas.microsoft.com/office/drawing/2014/main" id="{396807DB-11B2-4A5C-B5D9-C6FDDBDEBF2C}"/>
            </a:ext>
          </a:extLst>
        </xdr:cNvPr>
        <xdr:cNvSpPr txBox="1"/>
      </xdr:nvSpPr>
      <xdr:spPr>
        <a:xfrm>
          <a:off x="4243372" y="864490"/>
          <a:ext cx="564052" cy="501849"/>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TW" b="1">
              <a:solidFill>
                <a:schemeClr val="bg2">
                  <a:lumMod val="75000"/>
                </a:schemeClr>
              </a:solidFill>
              <a:latin typeface="微軟正黑體" panose="020B0604030504040204" pitchFamily="34" charset="-120"/>
              <a:ea typeface="微軟正黑體" panose="020B0604030504040204" pitchFamily="34" charset="-120"/>
            </a:rPr>
            <a:t>O</a:t>
          </a:r>
          <a:endParaRPr lang="zh-TW" altLang="en-US" b="1">
            <a:solidFill>
              <a:schemeClr val="bg2">
                <a:lumMod val="75000"/>
              </a:schemeClr>
            </a:solidFill>
            <a:latin typeface="微軟正黑體" panose="020B0604030504040204" pitchFamily="34" charset="-120"/>
            <a:ea typeface="微軟正黑體" panose="020B0604030504040204" pitchFamily="34" charset="-120"/>
          </a:endParaRPr>
        </a:p>
      </xdr:txBody>
    </xdr:sp>
    <xdr:clientData/>
  </xdr:twoCellAnchor>
  <xdr:twoCellAnchor>
    <xdr:from>
      <xdr:col>6</xdr:col>
      <xdr:colOff>533668</xdr:colOff>
      <xdr:row>4</xdr:row>
      <xdr:rowOff>47064</xdr:rowOff>
    </xdr:from>
    <xdr:to>
      <xdr:col>8</xdr:col>
      <xdr:colOff>145220</xdr:colOff>
      <xdr:row>6</xdr:row>
      <xdr:rowOff>139338</xdr:rowOff>
    </xdr:to>
    <xdr:sp macro="" textlink="">
      <xdr:nvSpPr>
        <xdr:cNvPr id="8" name="文字方塊 16">
          <a:extLst>
            <a:ext uri="{FF2B5EF4-FFF2-40B4-BE49-F238E27FC236}">
              <a16:creationId xmlns:a16="http://schemas.microsoft.com/office/drawing/2014/main" id="{1CA111BD-6537-4E54-BA22-FCFF9D0701B7}"/>
            </a:ext>
          </a:extLst>
        </xdr:cNvPr>
        <xdr:cNvSpPr txBox="1"/>
      </xdr:nvSpPr>
      <xdr:spPr>
        <a:xfrm>
          <a:off x="4643706" y="866214"/>
          <a:ext cx="587864" cy="501849"/>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TW" b="1">
              <a:solidFill>
                <a:schemeClr val="bg2">
                  <a:lumMod val="75000"/>
                </a:schemeClr>
              </a:solidFill>
              <a:latin typeface="微軟正黑體" panose="020B0604030504040204" pitchFamily="34" charset="-120"/>
              <a:ea typeface="微軟正黑體" panose="020B0604030504040204" pitchFamily="34" charset="-120"/>
            </a:rPr>
            <a:t>D</a:t>
          </a:r>
          <a:endParaRPr lang="zh-TW" altLang="en-US" b="1">
            <a:solidFill>
              <a:schemeClr val="bg2">
                <a:lumMod val="75000"/>
              </a:schemeClr>
            </a:solidFill>
            <a:latin typeface="微軟正黑體" panose="020B0604030504040204" pitchFamily="34" charset="-120"/>
            <a:ea typeface="微軟正黑體" panose="020B0604030504040204" pitchFamily="34" charset="-120"/>
          </a:endParaRPr>
        </a:p>
      </xdr:txBody>
    </xdr:sp>
    <xdr:clientData/>
  </xdr:twoCellAnchor>
  <xdr:twoCellAnchor>
    <xdr:from>
      <xdr:col>7</xdr:col>
      <xdr:colOff>444500</xdr:colOff>
      <xdr:row>4</xdr:row>
      <xdr:rowOff>34631</xdr:rowOff>
    </xdr:from>
    <xdr:to>
      <xdr:col>9</xdr:col>
      <xdr:colOff>18143</xdr:colOff>
      <xdr:row>6</xdr:row>
      <xdr:rowOff>137577</xdr:rowOff>
    </xdr:to>
    <xdr:sp macro="" textlink="">
      <xdr:nvSpPr>
        <xdr:cNvPr id="9" name="文字方塊 16">
          <a:extLst>
            <a:ext uri="{FF2B5EF4-FFF2-40B4-BE49-F238E27FC236}">
              <a16:creationId xmlns:a16="http://schemas.microsoft.com/office/drawing/2014/main" id="{F6DFBA3C-7C93-4F4C-8E9E-7112BC7562CA}"/>
            </a:ext>
          </a:extLst>
        </xdr:cNvPr>
        <xdr:cNvSpPr txBox="1"/>
      </xdr:nvSpPr>
      <xdr:spPr>
        <a:xfrm>
          <a:off x="5087938" y="853781"/>
          <a:ext cx="788080" cy="512521"/>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TW" b="1">
              <a:solidFill>
                <a:schemeClr val="bg2">
                  <a:lumMod val="75000"/>
                </a:schemeClr>
              </a:solidFill>
              <a:latin typeface="微軟正黑體" panose="020B0604030504040204" pitchFamily="34" charset="-120"/>
              <a:ea typeface="微軟正黑體" panose="020B0604030504040204" pitchFamily="34" charset="-120"/>
            </a:rPr>
            <a:t>RPN</a:t>
          </a:r>
        </a:p>
      </xdr:txBody>
    </xdr:sp>
    <xdr:clientData/>
  </xdr:twoCellAnchor>
  <xdr:twoCellAnchor>
    <xdr:from>
      <xdr:col>0</xdr:col>
      <xdr:colOff>0</xdr:colOff>
      <xdr:row>6</xdr:row>
      <xdr:rowOff>14432</xdr:rowOff>
    </xdr:from>
    <xdr:to>
      <xdr:col>3</xdr:col>
      <xdr:colOff>653143</xdr:colOff>
      <xdr:row>20</xdr:row>
      <xdr:rowOff>188191</xdr:rowOff>
    </xdr:to>
    <xdr:sp macro="" textlink="">
      <xdr:nvSpPr>
        <xdr:cNvPr id="10" name="矩形: 圓角 9">
          <a:extLst>
            <a:ext uri="{FF2B5EF4-FFF2-40B4-BE49-F238E27FC236}">
              <a16:creationId xmlns:a16="http://schemas.microsoft.com/office/drawing/2014/main" id="{3B2E444B-CCB1-4380-B891-D90D88424E89}"/>
            </a:ext>
          </a:extLst>
        </xdr:cNvPr>
        <xdr:cNvSpPr/>
      </xdr:nvSpPr>
      <xdr:spPr>
        <a:xfrm>
          <a:off x="0" y="1243157"/>
          <a:ext cx="3053443" cy="3040784"/>
        </a:xfrm>
        <a:prstGeom prst="round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641350</xdr:colOff>
      <xdr:row>5</xdr:row>
      <xdr:rowOff>192232</xdr:rowOff>
    </xdr:from>
    <xdr:to>
      <xdr:col>10</xdr:col>
      <xdr:colOff>444500</xdr:colOff>
      <xdr:row>20</xdr:row>
      <xdr:rowOff>169141</xdr:rowOff>
    </xdr:to>
    <xdr:sp macro="" textlink="">
      <xdr:nvSpPr>
        <xdr:cNvPr id="11" name="矩形: 圓角 10">
          <a:extLst>
            <a:ext uri="{FF2B5EF4-FFF2-40B4-BE49-F238E27FC236}">
              <a16:creationId xmlns:a16="http://schemas.microsoft.com/office/drawing/2014/main" id="{E8ED6181-7977-48F7-A82D-64D260193C4A}"/>
            </a:ext>
          </a:extLst>
        </xdr:cNvPr>
        <xdr:cNvSpPr/>
      </xdr:nvSpPr>
      <xdr:spPr>
        <a:xfrm>
          <a:off x="3694113" y="1216170"/>
          <a:ext cx="3103562" cy="3048721"/>
        </a:xfrm>
        <a:prstGeom prst="round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6350</xdr:colOff>
      <xdr:row>6</xdr:row>
      <xdr:rowOff>1732</xdr:rowOff>
    </xdr:from>
    <xdr:to>
      <xdr:col>13</xdr:col>
      <xdr:colOff>925286</xdr:colOff>
      <xdr:row>20</xdr:row>
      <xdr:rowOff>175491</xdr:rowOff>
    </xdr:to>
    <xdr:sp macro="" textlink="">
      <xdr:nvSpPr>
        <xdr:cNvPr id="12" name="矩形: 圓角 11">
          <a:extLst>
            <a:ext uri="{FF2B5EF4-FFF2-40B4-BE49-F238E27FC236}">
              <a16:creationId xmlns:a16="http://schemas.microsoft.com/office/drawing/2014/main" id="{10A75C76-8988-472F-B62A-EFDF1C50C83B}"/>
            </a:ext>
          </a:extLst>
        </xdr:cNvPr>
        <xdr:cNvSpPr/>
      </xdr:nvSpPr>
      <xdr:spPr>
        <a:xfrm>
          <a:off x="7007225" y="1230457"/>
          <a:ext cx="2285774" cy="3040784"/>
        </a:xfrm>
        <a:prstGeom prst="round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6</xdr:row>
      <xdr:rowOff>7174</xdr:rowOff>
    </xdr:from>
    <xdr:to>
      <xdr:col>19</xdr:col>
      <xdr:colOff>589643</xdr:colOff>
      <xdr:row>20</xdr:row>
      <xdr:rowOff>183655</xdr:rowOff>
    </xdr:to>
    <xdr:sp macro="" textlink="">
      <xdr:nvSpPr>
        <xdr:cNvPr id="13" name="矩形: 圓角 12">
          <a:extLst>
            <a:ext uri="{FF2B5EF4-FFF2-40B4-BE49-F238E27FC236}">
              <a16:creationId xmlns:a16="http://schemas.microsoft.com/office/drawing/2014/main" id="{11B438C6-0BFA-4572-BF9F-5EF9B4BAE389}"/>
            </a:ext>
          </a:extLst>
        </xdr:cNvPr>
        <xdr:cNvSpPr/>
      </xdr:nvSpPr>
      <xdr:spPr>
        <a:xfrm>
          <a:off x="9291638" y="1235899"/>
          <a:ext cx="3828143" cy="3043506"/>
        </a:xfrm>
        <a:prstGeom prst="round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582010</xdr:colOff>
      <xdr:row>4</xdr:row>
      <xdr:rowOff>41889</xdr:rowOff>
    </xdr:from>
    <xdr:to>
      <xdr:col>10</xdr:col>
      <xdr:colOff>580571</xdr:colOff>
      <xdr:row>6</xdr:row>
      <xdr:rowOff>134163</xdr:rowOff>
    </xdr:to>
    <xdr:sp macro="" textlink="">
      <xdr:nvSpPr>
        <xdr:cNvPr id="14" name="文字方塊 13">
          <a:extLst>
            <a:ext uri="{FF2B5EF4-FFF2-40B4-BE49-F238E27FC236}">
              <a16:creationId xmlns:a16="http://schemas.microsoft.com/office/drawing/2014/main" id="{1F3048B3-C507-4DBB-AE0E-A57E3A049051}"/>
            </a:ext>
          </a:extLst>
        </xdr:cNvPr>
        <xdr:cNvSpPr txBox="1"/>
      </xdr:nvSpPr>
      <xdr:spPr>
        <a:xfrm>
          <a:off x="5668360" y="861039"/>
          <a:ext cx="1265386" cy="501849"/>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TW" altLang="en-US" b="1">
              <a:solidFill>
                <a:schemeClr val="bg2">
                  <a:lumMod val="75000"/>
                </a:schemeClr>
              </a:solidFill>
              <a:latin typeface="微軟正黑體" panose="020B0604030504040204" pitchFamily="34" charset="-120"/>
              <a:ea typeface="微軟正黑體" panose="020B0604030504040204" pitchFamily="34" charset="-120"/>
            </a:rPr>
            <a:t>風險等級</a:t>
          </a:r>
          <a:endParaRPr lang="en-US" altLang="zh-TW" b="1">
            <a:solidFill>
              <a:schemeClr val="bg2">
                <a:lumMod val="75000"/>
              </a:schemeClr>
            </a:solidFill>
            <a:latin typeface="微軟正黑體" panose="020B0604030504040204" pitchFamily="34" charset="-120"/>
            <a:ea typeface="微軟正黑體" panose="020B0604030504040204" pitchFamily="34" charset="-120"/>
          </a:endParaRPr>
        </a:p>
      </xdr:txBody>
    </xdr:sp>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4F9BA-E5B7-4A30-8890-A613DE44C919}">
  <dimension ref="A8:N105"/>
  <sheetViews>
    <sheetView tabSelected="1" topLeftCell="A12" zoomScale="70" zoomScaleNormal="70" workbookViewId="0">
      <selection activeCell="B15" sqref="B15"/>
    </sheetView>
  </sheetViews>
  <sheetFormatPr defaultColWidth="8.8125" defaultRowHeight="13.5"/>
  <cols>
    <col min="1" max="1" width="33.3125" customWidth="1"/>
    <col min="13" max="13" width="8.1875" customWidth="1"/>
  </cols>
  <sheetData>
    <row r="8" spans="1:2" ht="13.25" customHeight="1">
      <c r="A8" t="s">
        <v>7</v>
      </c>
      <c r="B8" s="105" t="s">
        <v>105</v>
      </c>
    </row>
    <row r="9" spans="1:2" ht="13.9">
      <c r="A9" t="s">
        <v>8</v>
      </c>
      <c r="B9" s="105" t="s">
        <v>160</v>
      </c>
    </row>
    <row r="10" spans="1:2">
      <c r="A10" t="s">
        <v>9</v>
      </c>
      <c r="B10" t="s">
        <v>10</v>
      </c>
    </row>
    <row r="11" spans="1:2" ht="13.9">
      <c r="A11" t="s">
        <v>11</v>
      </c>
      <c r="B11" s="124" t="s">
        <v>164</v>
      </c>
    </row>
    <row r="12" spans="1:2">
      <c r="A12" t="s">
        <v>12</v>
      </c>
      <c r="B12" t="s">
        <v>13</v>
      </c>
    </row>
    <row r="13" spans="1:2">
      <c r="A13" t="s">
        <v>14</v>
      </c>
      <c r="B13" t="s">
        <v>15</v>
      </c>
    </row>
    <row r="14" spans="1:2">
      <c r="A14" t="s">
        <v>16</v>
      </c>
      <c r="B14" t="s">
        <v>17</v>
      </c>
    </row>
    <row r="15" spans="1:2">
      <c r="A15" t="s">
        <v>18</v>
      </c>
      <c r="B15" t="s">
        <v>19</v>
      </c>
    </row>
    <row r="18" spans="1:12" ht="13.9">
      <c r="A18" s="106" t="s">
        <v>161</v>
      </c>
      <c r="B18" s="107" t="s">
        <v>106</v>
      </c>
      <c r="L18" t="s">
        <v>271</v>
      </c>
    </row>
    <row r="20" spans="1:12" ht="30">
      <c r="L20" s="129" t="s">
        <v>196</v>
      </c>
    </row>
    <row r="22" spans="1:12" ht="22.5">
      <c r="L22" s="130" t="s">
        <v>197</v>
      </c>
    </row>
    <row r="24" spans="1:12" ht="17.25">
      <c r="L24" s="131" t="s">
        <v>198</v>
      </c>
    </row>
    <row r="26" spans="1:12">
      <c r="L26" t="s">
        <v>197</v>
      </c>
    </row>
    <row r="28" spans="1:12" ht="17.25">
      <c r="L28" s="131" t="s">
        <v>199</v>
      </c>
    </row>
    <row r="30" spans="1:12">
      <c r="L30" t="s">
        <v>200</v>
      </c>
    </row>
    <row r="32" spans="1:12" ht="17.25">
      <c r="L32" s="131" t="s">
        <v>201</v>
      </c>
    </row>
    <row r="34" spans="12:12">
      <c r="L34" t="s">
        <v>202</v>
      </c>
    </row>
    <row r="36" spans="12:12" ht="17.25">
      <c r="L36" s="131" t="s">
        <v>203</v>
      </c>
    </row>
    <row r="38" spans="12:12" ht="15">
      <c r="L38" s="132" t="s">
        <v>204</v>
      </c>
    </row>
    <row r="40" spans="12:12">
      <c r="L40" t="s">
        <v>205</v>
      </c>
    </row>
    <row r="42" spans="12:12" ht="15">
      <c r="L42" s="132" t="s">
        <v>206</v>
      </c>
    </row>
    <row r="43" spans="12:12">
      <c r="L43" s="133"/>
    </row>
    <row r="44" spans="12:12" ht="13.9">
      <c r="L44" s="135" t="s">
        <v>207</v>
      </c>
    </row>
    <row r="45" spans="12:12" ht="13.9">
      <c r="L45" s="135" t="s">
        <v>208</v>
      </c>
    </row>
    <row r="46" spans="12:12" ht="13.9">
      <c r="L46" s="135" t="s">
        <v>209</v>
      </c>
    </row>
    <row r="47" spans="12:12" ht="13.9">
      <c r="L47" s="135" t="s">
        <v>210</v>
      </c>
    </row>
    <row r="49" spans="12:12" ht="17.25">
      <c r="L49" s="131" t="s">
        <v>211</v>
      </c>
    </row>
    <row r="51" spans="12:12" ht="15">
      <c r="L51" s="132" t="s">
        <v>212</v>
      </c>
    </row>
    <row r="53" spans="12:12">
      <c r="L53" t="s">
        <v>213</v>
      </c>
    </row>
    <row r="54" spans="12:12">
      <c r="L54" t="s">
        <v>214</v>
      </c>
    </row>
    <row r="55" spans="12:12">
      <c r="L55" t="s">
        <v>215</v>
      </c>
    </row>
    <row r="56" spans="12:12">
      <c r="L56" t="s">
        <v>216</v>
      </c>
    </row>
    <row r="58" spans="12:12" ht="15">
      <c r="L58" s="132" t="s">
        <v>217</v>
      </c>
    </row>
    <row r="60" spans="12:12">
      <c r="L60" t="s">
        <v>218</v>
      </c>
    </row>
    <row r="61" spans="12:12">
      <c r="L61" t="s">
        <v>219</v>
      </c>
    </row>
    <row r="63" spans="12:12" ht="17.25">
      <c r="L63" s="131" t="s">
        <v>220</v>
      </c>
    </row>
    <row r="65" spans="12:14" ht="27.75">
      <c r="L65" s="136" t="s">
        <v>221</v>
      </c>
      <c r="M65" s="136" t="s">
        <v>222</v>
      </c>
    </row>
    <row r="66" spans="12:14" ht="27">
      <c r="L66" s="137" t="s">
        <v>223</v>
      </c>
      <c r="M66" s="137" t="s">
        <v>224</v>
      </c>
    </row>
    <row r="67" spans="12:14" ht="27">
      <c r="L67" s="137" t="s">
        <v>225</v>
      </c>
      <c r="M67" s="137" t="s">
        <v>224</v>
      </c>
    </row>
    <row r="68" spans="12:14" ht="27">
      <c r="L68" s="137" t="s">
        <v>226</v>
      </c>
      <c r="M68" s="137" t="s">
        <v>224</v>
      </c>
    </row>
    <row r="69" spans="12:14" ht="27">
      <c r="L69" s="137" t="s">
        <v>227</v>
      </c>
      <c r="M69" s="137" t="s">
        <v>224</v>
      </c>
    </row>
    <row r="70" spans="12:14" ht="27">
      <c r="L70" s="137" t="s">
        <v>228</v>
      </c>
      <c r="M70" s="137" t="s">
        <v>224</v>
      </c>
    </row>
    <row r="71" spans="12:14" ht="27">
      <c r="L71" s="137" t="s">
        <v>229</v>
      </c>
      <c r="M71" s="137" t="s">
        <v>224</v>
      </c>
    </row>
    <row r="73" spans="12:14" ht="17.25">
      <c r="L73" s="131" t="s">
        <v>230</v>
      </c>
    </row>
    <row r="75" spans="12:14" ht="13.9">
      <c r="L75" s="136" t="s">
        <v>231</v>
      </c>
      <c r="M75" s="136" t="s">
        <v>232</v>
      </c>
      <c r="N75" s="136" t="s">
        <v>233</v>
      </c>
    </row>
    <row r="76" spans="12:14" ht="54">
      <c r="L76" s="137" t="s">
        <v>234</v>
      </c>
      <c r="M76" s="137" t="s">
        <v>235</v>
      </c>
      <c r="N76" s="137" t="s">
        <v>236</v>
      </c>
    </row>
    <row r="77" spans="12:14" ht="67.5">
      <c r="L77" s="137" t="s">
        <v>237</v>
      </c>
      <c r="M77" s="137" t="s">
        <v>238</v>
      </c>
      <c r="N77" s="137" t="s">
        <v>239</v>
      </c>
    </row>
    <row r="78" spans="12:14" ht="54">
      <c r="L78" s="137" t="s">
        <v>240</v>
      </c>
      <c r="M78" s="137" t="s">
        <v>241</v>
      </c>
      <c r="N78" s="137" t="s">
        <v>242</v>
      </c>
    </row>
    <row r="79" spans="12:14" ht="67.5">
      <c r="L79" s="137" t="s">
        <v>243</v>
      </c>
      <c r="M79" s="137" t="s">
        <v>244</v>
      </c>
      <c r="N79" s="137" t="s">
        <v>245</v>
      </c>
    </row>
    <row r="81" spans="12:13" ht="17.25">
      <c r="L81" s="131" t="s">
        <v>246</v>
      </c>
    </row>
    <row r="83" spans="12:13" ht="13.9">
      <c r="L83" s="136" t="s">
        <v>247</v>
      </c>
      <c r="M83" s="136" t="s">
        <v>248</v>
      </c>
    </row>
    <row r="84" spans="12:13" ht="67.5">
      <c r="L84" s="138" t="s">
        <v>249</v>
      </c>
      <c r="M84" s="137" t="s">
        <v>250</v>
      </c>
    </row>
    <row r="85" spans="12:13" ht="67.5">
      <c r="L85" s="138" t="s">
        <v>251</v>
      </c>
      <c r="M85" s="137" t="s">
        <v>252</v>
      </c>
    </row>
    <row r="86" spans="12:13" ht="67.5">
      <c r="L86" s="138" t="s">
        <v>253</v>
      </c>
      <c r="M86" s="137" t="s">
        <v>254</v>
      </c>
    </row>
    <row r="87" spans="12:13" ht="69.400000000000006">
      <c r="L87" s="138" t="s">
        <v>255</v>
      </c>
      <c r="M87" s="137" t="s">
        <v>256</v>
      </c>
    </row>
    <row r="88" spans="12:13" ht="54">
      <c r="L88" s="138" t="s">
        <v>257</v>
      </c>
      <c r="M88" s="137" t="s">
        <v>258</v>
      </c>
    </row>
    <row r="90" spans="12:13" ht="17.25">
      <c r="L90" s="131" t="s">
        <v>259</v>
      </c>
    </row>
    <row r="92" spans="12:13" ht="13.9">
      <c r="L92" t="s">
        <v>260</v>
      </c>
    </row>
    <row r="93" spans="12:13" ht="13.9">
      <c r="L93" t="s">
        <v>261</v>
      </c>
    </row>
    <row r="94" spans="12:13">
      <c r="L94" s="133"/>
    </row>
    <row r="95" spans="12:13">
      <c r="L95" s="133" t="s">
        <v>262</v>
      </c>
    </row>
    <row r="96" spans="12:13">
      <c r="L96" s="133" t="s">
        <v>263</v>
      </c>
    </row>
    <row r="97" spans="12:12">
      <c r="L97" s="133" t="s">
        <v>264</v>
      </c>
    </row>
    <row r="98" spans="12:12" ht="13.9">
      <c r="L98" s="133" t="s">
        <v>265</v>
      </c>
    </row>
    <row r="100" spans="12:12" ht="17.25">
      <c r="L100" s="131" t="s">
        <v>266</v>
      </c>
    </row>
    <row r="102" spans="12:12">
      <c r="L102" t="s">
        <v>267</v>
      </c>
    </row>
    <row r="103" spans="12:12">
      <c r="L103" t="s">
        <v>268</v>
      </c>
    </row>
    <row r="104" spans="12:12">
      <c r="L104" t="s">
        <v>269</v>
      </c>
    </row>
    <row r="105" spans="12:12">
      <c r="L105" t="s">
        <v>270</v>
      </c>
    </row>
  </sheetData>
  <phoneticPr fontId="25"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497D-12A0-4CC3-8375-5D5EE6D871C3}">
  <dimension ref="A1:H132"/>
  <sheetViews>
    <sheetView topLeftCell="A28" workbookViewId="0">
      <selection activeCell="F56" sqref="F56"/>
    </sheetView>
  </sheetViews>
  <sheetFormatPr defaultColWidth="8.8125" defaultRowHeight="13.5"/>
  <cols>
    <col min="1" max="1" width="11.6875" style="94" customWidth="1"/>
    <col min="2" max="2" width="5.5" style="94" customWidth="1"/>
    <col min="3" max="3" width="4.8125" style="94" customWidth="1"/>
    <col min="4" max="4" width="12.1875" style="94" customWidth="1"/>
    <col min="5" max="5" width="19" style="94" customWidth="1"/>
    <col min="6" max="6" width="5" style="94" customWidth="1"/>
    <col min="7" max="7" width="9.5" style="94" hidden="1" customWidth="1"/>
    <col min="8" max="8" width="16.1875" style="94" hidden="1" customWidth="1"/>
    <col min="9" max="255" width="9" style="94"/>
    <col min="256" max="256" width="11.6875" style="94" customWidth="1"/>
    <col min="257" max="257" width="5.5" style="94" customWidth="1"/>
    <col min="258" max="258" width="4.8125" style="94" customWidth="1"/>
    <col min="259" max="259" width="12.1875" style="94" customWidth="1"/>
    <col min="260" max="260" width="19" style="94" customWidth="1"/>
    <col min="261" max="261" width="5" style="94" customWidth="1"/>
    <col min="262" max="263" width="0" style="94" hidden="1" customWidth="1"/>
    <col min="264" max="264" width="8.5" style="94" customWidth="1"/>
    <col min="265" max="511" width="9" style="94"/>
    <col min="512" max="512" width="11.6875" style="94" customWidth="1"/>
    <col min="513" max="513" width="5.5" style="94" customWidth="1"/>
    <col min="514" max="514" width="4.8125" style="94" customWidth="1"/>
    <col min="515" max="515" width="12.1875" style="94" customWidth="1"/>
    <col min="516" max="516" width="19" style="94" customWidth="1"/>
    <col min="517" max="517" width="5" style="94" customWidth="1"/>
    <col min="518" max="519" width="0" style="94" hidden="1" customWidth="1"/>
    <col min="520" max="520" width="8.5" style="94" customWidth="1"/>
    <col min="521" max="767" width="9" style="94"/>
    <col min="768" max="768" width="11.6875" style="94" customWidth="1"/>
    <col min="769" max="769" width="5.5" style="94" customWidth="1"/>
    <col min="770" max="770" width="4.8125" style="94" customWidth="1"/>
    <col min="771" max="771" width="12.1875" style="94" customWidth="1"/>
    <col min="772" max="772" width="19" style="94" customWidth="1"/>
    <col min="773" max="773" width="5" style="94" customWidth="1"/>
    <col min="774" max="775" width="0" style="94" hidden="1" customWidth="1"/>
    <col min="776" max="776" width="8.5" style="94" customWidth="1"/>
    <col min="777" max="1023" width="9" style="94"/>
    <col min="1024" max="1024" width="11.6875" style="94" customWidth="1"/>
    <col min="1025" max="1025" width="5.5" style="94" customWidth="1"/>
    <col min="1026" max="1026" width="4.8125" style="94" customWidth="1"/>
    <col min="1027" max="1027" width="12.1875" style="94" customWidth="1"/>
    <col min="1028" max="1028" width="19" style="94" customWidth="1"/>
    <col min="1029" max="1029" width="5" style="94" customWidth="1"/>
    <col min="1030" max="1031" width="0" style="94" hidden="1" customWidth="1"/>
    <col min="1032" max="1032" width="8.5" style="94" customWidth="1"/>
    <col min="1033" max="1279" width="9" style="94"/>
    <col min="1280" max="1280" width="11.6875" style="94" customWidth="1"/>
    <col min="1281" max="1281" width="5.5" style="94" customWidth="1"/>
    <col min="1282" max="1282" width="4.8125" style="94" customWidth="1"/>
    <col min="1283" max="1283" width="12.1875" style="94" customWidth="1"/>
    <col min="1284" max="1284" width="19" style="94" customWidth="1"/>
    <col min="1285" max="1285" width="5" style="94" customWidth="1"/>
    <col min="1286" max="1287" width="0" style="94" hidden="1" customWidth="1"/>
    <col min="1288" max="1288" width="8.5" style="94" customWidth="1"/>
    <col min="1289" max="1535" width="9" style="94"/>
    <col min="1536" max="1536" width="11.6875" style="94" customWidth="1"/>
    <col min="1537" max="1537" width="5.5" style="94" customWidth="1"/>
    <col min="1538" max="1538" width="4.8125" style="94" customWidth="1"/>
    <col min="1539" max="1539" width="12.1875" style="94" customWidth="1"/>
    <col min="1540" max="1540" width="19" style="94" customWidth="1"/>
    <col min="1541" max="1541" width="5" style="94" customWidth="1"/>
    <col min="1542" max="1543" width="0" style="94" hidden="1" customWidth="1"/>
    <col min="1544" max="1544" width="8.5" style="94" customWidth="1"/>
    <col min="1545" max="1791" width="9" style="94"/>
    <col min="1792" max="1792" width="11.6875" style="94" customWidth="1"/>
    <col min="1793" max="1793" width="5.5" style="94" customWidth="1"/>
    <col min="1794" max="1794" width="4.8125" style="94" customWidth="1"/>
    <col min="1795" max="1795" width="12.1875" style="94" customWidth="1"/>
    <col min="1796" max="1796" width="19" style="94" customWidth="1"/>
    <col min="1797" max="1797" width="5" style="94" customWidth="1"/>
    <col min="1798" max="1799" width="0" style="94" hidden="1" customWidth="1"/>
    <col min="1800" max="1800" width="8.5" style="94" customWidth="1"/>
    <col min="1801" max="2047" width="9" style="94"/>
    <col min="2048" max="2048" width="11.6875" style="94" customWidth="1"/>
    <col min="2049" max="2049" width="5.5" style="94" customWidth="1"/>
    <col min="2050" max="2050" width="4.8125" style="94" customWidth="1"/>
    <col min="2051" max="2051" width="12.1875" style="94" customWidth="1"/>
    <col min="2052" max="2052" width="19" style="94" customWidth="1"/>
    <col min="2053" max="2053" width="5" style="94" customWidth="1"/>
    <col min="2054" max="2055" width="0" style="94" hidden="1" customWidth="1"/>
    <col min="2056" max="2056" width="8.5" style="94" customWidth="1"/>
    <col min="2057" max="2303" width="9" style="94"/>
    <col min="2304" max="2304" width="11.6875" style="94" customWidth="1"/>
    <col min="2305" max="2305" width="5.5" style="94" customWidth="1"/>
    <col min="2306" max="2306" width="4.8125" style="94" customWidth="1"/>
    <col min="2307" max="2307" width="12.1875" style="94" customWidth="1"/>
    <col min="2308" max="2308" width="19" style="94" customWidth="1"/>
    <col min="2309" max="2309" width="5" style="94" customWidth="1"/>
    <col min="2310" max="2311" width="0" style="94" hidden="1" customWidth="1"/>
    <col min="2312" max="2312" width="8.5" style="94" customWidth="1"/>
    <col min="2313" max="2559" width="9" style="94"/>
    <col min="2560" max="2560" width="11.6875" style="94" customWidth="1"/>
    <col min="2561" max="2561" width="5.5" style="94" customWidth="1"/>
    <col min="2562" max="2562" width="4.8125" style="94" customWidth="1"/>
    <col min="2563" max="2563" width="12.1875" style="94" customWidth="1"/>
    <col min="2564" max="2564" width="19" style="94" customWidth="1"/>
    <col min="2565" max="2565" width="5" style="94" customWidth="1"/>
    <col min="2566" max="2567" width="0" style="94" hidden="1" customWidth="1"/>
    <col min="2568" max="2568" width="8.5" style="94" customWidth="1"/>
    <col min="2569" max="2815" width="9" style="94"/>
    <col min="2816" max="2816" width="11.6875" style="94" customWidth="1"/>
    <col min="2817" max="2817" width="5.5" style="94" customWidth="1"/>
    <col min="2818" max="2818" width="4.8125" style="94" customWidth="1"/>
    <col min="2819" max="2819" width="12.1875" style="94" customWidth="1"/>
    <col min="2820" max="2820" width="19" style="94" customWidth="1"/>
    <col min="2821" max="2821" width="5" style="94" customWidth="1"/>
    <col min="2822" max="2823" width="0" style="94" hidden="1" customWidth="1"/>
    <col min="2824" max="2824" width="8.5" style="94" customWidth="1"/>
    <col min="2825" max="3071" width="9" style="94"/>
    <col min="3072" max="3072" width="11.6875" style="94" customWidth="1"/>
    <col min="3073" max="3073" width="5.5" style="94" customWidth="1"/>
    <col min="3074" max="3074" width="4.8125" style="94" customWidth="1"/>
    <col min="3075" max="3075" width="12.1875" style="94" customWidth="1"/>
    <col min="3076" max="3076" width="19" style="94" customWidth="1"/>
    <col min="3077" max="3077" width="5" style="94" customWidth="1"/>
    <col min="3078" max="3079" width="0" style="94" hidden="1" customWidth="1"/>
    <col min="3080" max="3080" width="8.5" style="94" customWidth="1"/>
    <col min="3081" max="3327" width="9" style="94"/>
    <col min="3328" max="3328" width="11.6875" style="94" customWidth="1"/>
    <col min="3329" max="3329" width="5.5" style="94" customWidth="1"/>
    <col min="3330" max="3330" width="4.8125" style="94" customWidth="1"/>
    <col min="3331" max="3331" width="12.1875" style="94" customWidth="1"/>
    <col min="3332" max="3332" width="19" style="94" customWidth="1"/>
    <col min="3333" max="3333" width="5" style="94" customWidth="1"/>
    <col min="3334" max="3335" width="0" style="94" hidden="1" customWidth="1"/>
    <col min="3336" max="3336" width="8.5" style="94" customWidth="1"/>
    <col min="3337" max="3583" width="9" style="94"/>
    <col min="3584" max="3584" width="11.6875" style="94" customWidth="1"/>
    <col min="3585" max="3585" width="5.5" style="94" customWidth="1"/>
    <col min="3586" max="3586" width="4.8125" style="94" customWidth="1"/>
    <col min="3587" max="3587" width="12.1875" style="94" customWidth="1"/>
    <col min="3588" max="3588" width="19" style="94" customWidth="1"/>
    <col min="3589" max="3589" width="5" style="94" customWidth="1"/>
    <col min="3590" max="3591" width="0" style="94" hidden="1" customWidth="1"/>
    <col min="3592" max="3592" width="8.5" style="94" customWidth="1"/>
    <col min="3593" max="3839" width="9" style="94"/>
    <col min="3840" max="3840" width="11.6875" style="94" customWidth="1"/>
    <col min="3841" max="3841" width="5.5" style="94" customWidth="1"/>
    <col min="3842" max="3842" width="4.8125" style="94" customWidth="1"/>
    <col min="3843" max="3843" width="12.1875" style="94" customWidth="1"/>
    <col min="3844" max="3844" width="19" style="94" customWidth="1"/>
    <col min="3845" max="3845" width="5" style="94" customWidth="1"/>
    <col min="3846" max="3847" width="0" style="94" hidden="1" customWidth="1"/>
    <col min="3848" max="3848" width="8.5" style="94" customWidth="1"/>
    <col min="3849" max="4095" width="9" style="94"/>
    <col min="4096" max="4096" width="11.6875" style="94" customWidth="1"/>
    <col min="4097" max="4097" width="5.5" style="94" customWidth="1"/>
    <col min="4098" max="4098" width="4.8125" style="94" customWidth="1"/>
    <col min="4099" max="4099" width="12.1875" style="94" customWidth="1"/>
    <col min="4100" max="4100" width="19" style="94" customWidth="1"/>
    <col min="4101" max="4101" width="5" style="94" customWidth="1"/>
    <col min="4102" max="4103" width="0" style="94" hidden="1" customWidth="1"/>
    <col min="4104" max="4104" width="8.5" style="94" customWidth="1"/>
    <col min="4105" max="4351" width="9" style="94"/>
    <col min="4352" max="4352" width="11.6875" style="94" customWidth="1"/>
    <col min="4353" max="4353" width="5.5" style="94" customWidth="1"/>
    <col min="4354" max="4354" width="4.8125" style="94" customWidth="1"/>
    <col min="4355" max="4355" width="12.1875" style="94" customWidth="1"/>
    <col min="4356" max="4356" width="19" style="94" customWidth="1"/>
    <col min="4357" max="4357" width="5" style="94" customWidth="1"/>
    <col min="4358" max="4359" width="0" style="94" hidden="1" customWidth="1"/>
    <col min="4360" max="4360" width="8.5" style="94" customWidth="1"/>
    <col min="4361" max="4607" width="9" style="94"/>
    <col min="4608" max="4608" width="11.6875" style="94" customWidth="1"/>
    <col min="4609" max="4609" width="5.5" style="94" customWidth="1"/>
    <col min="4610" max="4610" width="4.8125" style="94" customWidth="1"/>
    <col min="4611" max="4611" width="12.1875" style="94" customWidth="1"/>
    <col min="4612" max="4612" width="19" style="94" customWidth="1"/>
    <col min="4613" max="4613" width="5" style="94" customWidth="1"/>
    <col min="4614" max="4615" width="0" style="94" hidden="1" customWidth="1"/>
    <col min="4616" max="4616" width="8.5" style="94" customWidth="1"/>
    <col min="4617" max="4863" width="9" style="94"/>
    <col min="4864" max="4864" width="11.6875" style="94" customWidth="1"/>
    <col min="4865" max="4865" width="5.5" style="94" customWidth="1"/>
    <col min="4866" max="4866" width="4.8125" style="94" customWidth="1"/>
    <col min="4867" max="4867" width="12.1875" style="94" customWidth="1"/>
    <col min="4868" max="4868" width="19" style="94" customWidth="1"/>
    <col min="4869" max="4869" width="5" style="94" customWidth="1"/>
    <col min="4870" max="4871" width="0" style="94" hidden="1" customWidth="1"/>
    <col min="4872" max="4872" width="8.5" style="94" customWidth="1"/>
    <col min="4873" max="5119" width="9" style="94"/>
    <col min="5120" max="5120" width="11.6875" style="94" customWidth="1"/>
    <col min="5121" max="5121" width="5.5" style="94" customWidth="1"/>
    <col min="5122" max="5122" width="4.8125" style="94" customWidth="1"/>
    <col min="5123" max="5123" width="12.1875" style="94" customWidth="1"/>
    <col min="5124" max="5124" width="19" style="94" customWidth="1"/>
    <col min="5125" max="5125" width="5" style="94" customWidth="1"/>
    <col min="5126" max="5127" width="0" style="94" hidden="1" customWidth="1"/>
    <col min="5128" max="5128" width="8.5" style="94" customWidth="1"/>
    <col min="5129" max="5375" width="9" style="94"/>
    <col min="5376" max="5376" width="11.6875" style="94" customWidth="1"/>
    <col min="5377" max="5377" width="5.5" style="94" customWidth="1"/>
    <col min="5378" max="5378" width="4.8125" style="94" customWidth="1"/>
    <col min="5379" max="5379" width="12.1875" style="94" customWidth="1"/>
    <col min="5380" max="5380" width="19" style="94" customWidth="1"/>
    <col min="5381" max="5381" width="5" style="94" customWidth="1"/>
    <col min="5382" max="5383" width="0" style="94" hidden="1" customWidth="1"/>
    <col min="5384" max="5384" width="8.5" style="94" customWidth="1"/>
    <col min="5385" max="5631" width="9" style="94"/>
    <col min="5632" max="5632" width="11.6875" style="94" customWidth="1"/>
    <col min="5633" max="5633" width="5.5" style="94" customWidth="1"/>
    <col min="5634" max="5634" width="4.8125" style="94" customWidth="1"/>
    <col min="5635" max="5635" width="12.1875" style="94" customWidth="1"/>
    <col min="5636" max="5636" width="19" style="94" customWidth="1"/>
    <col min="5637" max="5637" width="5" style="94" customWidth="1"/>
    <col min="5638" max="5639" width="0" style="94" hidden="1" customWidth="1"/>
    <col min="5640" max="5640" width="8.5" style="94" customWidth="1"/>
    <col min="5641" max="5887" width="9" style="94"/>
    <col min="5888" max="5888" width="11.6875" style="94" customWidth="1"/>
    <col min="5889" max="5889" width="5.5" style="94" customWidth="1"/>
    <col min="5890" max="5890" width="4.8125" style="94" customWidth="1"/>
    <col min="5891" max="5891" width="12.1875" style="94" customWidth="1"/>
    <col min="5892" max="5892" width="19" style="94" customWidth="1"/>
    <col min="5893" max="5893" width="5" style="94" customWidth="1"/>
    <col min="5894" max="5895" width="0" style="94" hidden="1" customWidth="1"/>
    <col min="5896" max="5896" width="8.5" style="94" customWidth="1"/>
    <col min="5897" max="6143" width="9" style="94"/>
    <col min="6144" max="6144" width="11.6875" style="94" customWidth="1"/>
    <col min="6145" max="6145" width="5.5" style="94" customWidth="1"/>
    <col min="6146" max="6146" width="4.8125" style="94" customWidth="1"/>
    <col min="6147" max="6147" width="12.1875" style="94" customWidth="1"/>
    <col min="6148" max="6148" width="19" style="94" customWidth="1"/>
    <col min="6149" max="6149" width="5" style="94" customWidth="1"/>
    <col min="6150" max="6151" width="0" style="94" hidden="1" customWidth="1"/>
    <col min="6152" max="6152" width="8.5" style="94" customWidth="1"/>
    <col min="6153" max="6399" width="9" style="94"/>
    <col min="6400" max="6400" width="11.6875" style="94" customWidth="1"/>
    <col min="6401" max="6401" width="5.5" style="94" customWidth="1"/>
    <col min="6402" max="6402" width="4.8125" style="94" customWidth="1"/>
    <col min="6403" max="6403" width="12.1875" style="94" customWidth="1"/>
    <col min="6404" max="6404" width="19" style="94" customWidth="1"/>
    <col min="6405" max="6405" width="5" style="94" customWidth="1"/>
    <col min="6406" max="6407" width="0" style="94" hidden="1" customWidth="1"/>
    <col min="6408" max="6408" width="8.5" style="94" customWidth="1"/>
    <col min="6409" max="6655" width="9" style="94"/>
    <col min="6656" max="6656" width="11.6875" style="94" customWidth="1"/>
    <col min="6657" max="6657" width="5.5" style="94" customWidth="1"/>
    <col min="6658" max="6658" width="4.8125" style="94" customWidth="1"/>
    <col min="6659" max="6659" width="12.1875" style="94" customWidth="1"/>
    <col min="6660" max="6660" width="19" style="94" customWidth="1"/>
    <col min="6661" max="6661" width="5" style="94" customWidth="1"/>
    <col min="6662" max="6663" width="0" style="94" hidden="1" customWidth="1"/>
    <col min="6664" max="6664" width="8.5" style="94" customWidth="1"/>
    <col min="6665" max="6911" width="9" style="94"/>
    <col min="6912" max="6912" width="11.6875" style="94" customWidth="1"/>
    <col min="6913" max="6913" width="5.5" style="94" customWidth="1"/>
    <col min="6914" max="6914" width="4.8125" style="94" customWidth="1"/>
    <col min="6915" max="6915" width="12.1875" style="94" customWidth="1"/>
    <col min="6916" max="6916" width="19" style="94" customWidth="1"/>
    <col min="6917" max="6917" width="5" style="94" customWidth="1"/>
    <col min="6918" max="6919" width="0" style="94" hidden="1" customWidth="1"/>
    <col min="6920" max="6920" width="8.5" style="94" customWidth="1"/>
    <col min="6921" max="7167" width="9" style="94"/>
    <col min="7168" max="7168" width="11.6875" style="94" customWidth="1"/>
    <col min="7169" max="7169" width="5.5" style="94" customWidth="1"/>
    <col min="7170" max="7170" width="4.8125" style="94" customWidth="1"/>
    <col min="7171" max="7171" width="12.1875" style="94" customWidth="1"/>
    <col min="7172" max="7172" width="19" style="94" customWidth="1"/>
    <col min="7173" max="7173" width="5" style="94" customWidth="1"/>
    <col min="7174" max="7175" width="0" style="94" hidden="1" customWidth="1"/>
    <col min="7176" max="7176" width="8.5" style="94" customWidth="1"/>
    <col min="7177" max="7423" width="9" style="94"/>
    <col min="7424" max="7424" width="11.6875" style="94" customWidth="1"/>
    <col min="7425" max="7425" width="5.5" style="94" customWidth="1"/>
    <col min="7426" max="7426" width="4.8125" style="94" customWidth="1"/>
    <col min="7427" max="7427" width="12.1875" style="94" customWidth="1"/>
    <col min="7428" max="7428" width="19" style="94" customWidth="1"/>
    <col min="7429" max="7429" width="5" style="94" customWidth="1"/>
    <col min="7430" max="7431" width="0" style="94" hidden="1" customWidth="1"/>
    <col min="7432" max="7432" width="8.5" style="94" customWidth="1"/>
    <col min="7433" max="7679" width="9" style="94"/>
    <col min="7680" max="7680" width="11.6875" style="94" customWidth="1"/>
    <col min="7681" max="7681" width="5.5" style="94" customWidth="1"/>
    <col min="7682" max="7682" width="4.8125" style="94" customWidth="1"/>
    <col min="7683" max="7683" width="12.1875" style="94" customWidth="1"/>
    <col min="7684" max="7684" width="19" style="94" customWidth="1"/>
    <col min="7685" max="7685" width="5" style="94" customWidth="1"/>
    <col min="7686" max="7687" width="0" style="94" hidden="1" customWidth="1"/>
    <col min="7688" max="7688" width="8.5" style="94" customWidth="1"/>
    <col min="7689" max="7935" width="9" style="94"/>
    <col min="7936" max="7936" width="11.6875" style="94" customWidth="1"/>
    <col min="7937" max="7937" width="5.5" style="94" customWidth="1"/>
    <col min="7938" max="7938" width="4.8125" style="94" customWidth="1"/>
    <col min="7939" max="7939" width="12.1875" style="94" customWidth="1"/>
    <col min="7940" max="7940" width="19" style="94" customWidth="1"/>
    <col min="7941" max="7941" width="5" style="94" customWidth="1"/>
    <col min="7942" max="7943" width="0" style="94" hidden="1" customWidth="1"/>
    <col min="7944" max="7944" width="8.5" style="94" customWidth="1"/>
    <col min="7945" max="8191" width="9" style="94"/>
    <col min="8192" max="8192" width="11.6875" style="94" customWidth="1"/>
    <col min="8193" max="8193" width="5.5" style="94" customWidth="1"/>
    <col min="8194" max="8194" width="4.8125" style="94" customWidth="1"/>
    <col min="8195" max="8195" width="12.1875" style="94" customWidth="1"/>
    <col min="8196" max="8196" width="19" style="94" customWidth="1"/>
    <col min="8197" max="8197" width="5" style="94" customWidth="1"/>
    <col min="8198" max="8199" width="0" style="94" hidden="1" customWidth="1"/>
    <col min="8200" max="8200" width="8.5" style="94" customWidth="1"/>
    <col min="8201" max="8447" width="9" style="94"/>
    <col min="8448" max="8448" width="11.6875" style="94" customWidth="1"/>
    <col min="8449" max="8449" width="5.5" style="94" customWidth="1"/>
    <col min="8450" max="8450" width="4.8125" style="94" customWidth="1"/>
    <col min="8451" max="8451" width="12.1875" style="94" customWidth="1"/>
    <col min="8452" max="8452" width="19" style="94" customWidth="1"/>
    <col min="8453" max="8453" width="5" style="94" customWidth="1"/>
    <col min="8454" max="8455" width="0" style="94" hidden="1" customWidth="1"/>
    <col min="8456" max="8456" width="8.5" style="94" customWidth="1"/>
    <col min="8457" max="8703" width="9" style="94"/>
    <col min="8704" max="8704" width="11.6875" style="94" customWidth="1"/>
    <col min="8705" max="8705" width="5.5" style="94" customWidth="1"/>
    <col min="8706" max="8706" width="4.8125" style="94" customWidth="1"/>
    <col min="8707" max="8707" width="12.1875" style="94" customWidth="1"/>
    <col min="8708" max="8708" width="19" style="94" customWidth="1"/>
    <col min="8709" max="8709" width="5" style="94" customWidth="1"/>
    <col min="8710" max="8711" width="0" style="94" hidden="1" customWidth="1"/>
    <col min="8712" max="8712" width="8.5" style="94" customWidth="1"/>
    <col min="8713" max="8959" width="9" style="94"/>
    <col min="8960" max="8960" width="11.6875" style="94" customWidth="1"/>
    <col min="8961" max="8961" width="5.5" style="94" customWidth="1"/>
    <col min="8962" max="8962" width="4.8125" style="94" customWidth="1"/>
    <col min="8963" max="8963" width="12.1875" style="94" customWidth="1"/>
    <col min="8964" max="8964" width="19" style="94" customWidth="1"/>
    <col min="8965" max="8965" width="5" style="94" customWidth="1"/>
    <col min="8966" max="8967" width="0" style="94" hidden="1" customWidth="1"/>
    <col min="8968" max="8968" width="8.5" style="94" customWidth="1"/>
    <col min="8969" max="9215" width="9" style="94"/>
    <col min="9216" max="9216" width="11.6875" style="94" customWidth="1"/>
    <col min="9217" max="9217" width="5.5" style="94" customWidth="1"/>
    <col min="9218" max="9218" width="4.8125" style="94" customWidth="1"/>
    <col min="9219" max="9219" width="12.1875" style="94" customWidth="1"/>
    <col min="9220" max="9220" width="19" style="94" customWidth="1"/>
    <col min="9221" max="9221" width="5" style="94" customWidth="1"/>
    <col min="9222" max="9223" width="0" style="94" hidden="1" customWidth="1"/>
    <col min="9224" max="9224" width="8.5" style="94" customWidth="1"/>
    <col min="9225" max="9471" width="9" style="94"/>
    <col min="9472" max="9472" width="11.6875" style="94" customWidth="1"/>
    <col min="9473" max="9473" width="5.5" style="94" customWidth="1"/>
    <col min="9474" max="9474" width="4.8125" style="94" customWidth="1"/>
    <col min="9475" max="9475" width="12.1875" style="94" customWidth="1"/>
    <col min="9476" max="9476" width="19" style="94" customWidth="1"/>
    <col min="9477" max="9477" width="5" style="94" customWidth="1"/>
    <col min="9478" max="9479" width="0" style="94" hidden="1" customWidth="1"/>
    <col min="9480" max="9480" width="8.5" style="94" customWidth="1"/>
    <col min="9481" max="9727" width="9" style="94"/>
    <col min="9728" max="9728" width="11.6875" style="94" customWidth="1"/>
    <col min="9729" max="9729" width="5.5" style="94" customWidth="1"/>
    <col min="9730" max="9730" width="4.8125" style="94" customWidth="1"/>
    <col min="9731" max="9731" width="12.1875" style="94" customWidth="1"/>
    <col min="9732" max="9732" width="19" style="94" customWidth="1"/>
    <col min="9733" max="9733" width="5" style="94" customWidth="1"/>
    <col min="9734" max="9735" width="0" style="94" hidden="1" customWidth="1"/>
    <col min="9736" max="9736" width="8.5" style="94" customWidth="1"/>
    <col min="9737" max="9983" width="9" style="94"/>
    <col min="9984" max="9984" width="11.6875" style="94" customWidth="1"/>
    <col min="9985" max="9985" width="5.5" style="94" customWidth="1"/>
    <col min="9986" max="9986" width="4.8125" style="94" customWidth="1"/>
    <col min="9987" max="9987" width="12.1875" style="94" customWidth="1"/>
    <col min="9988" max="9988" width="19" style="94" customWidth="1"/>
    <col min="9989" max="9989" width="5" style="94" customWidth="1"/>
    <col min="9990" max="9991" width="0" style="94" hidden="1" customWidth="1"/>
    <col min="9992" max="9992" width="8.5" style="94" customWidth="1"/>
    <col min="9993" max="10239" width="9" style="94"/>
    <col min="10240" max="10240" width="11.6875" style="94" customWidth="1"/>
    <col min="10241" max="10241" width="5.5" style="94" customWidth="1"/>
    <col min="10242" max="10242" width="4.8125" style="94" customWidth="1"/>
    <col min="10243" max="10243" width="12.1875" style="94" customWidth="1"/>
    <col min="10244" max="10244" width="19" style="94" customWidth="1"/>
    <col min="10245" max="10245" width="5" style="94" customWidth="1"/>
    <col min="10246" max="10247" width="0" style="94" hidden="1" customWidth="1"/>
    <col min="10248" max="10248" width="8.5" style="94" customWidth="1"/>
    <col min="10249" max="10495" width="9" style="94"/>
    <col min="10496" max="10496" width="11.6875" style="94" customWidth="1"/>
    <col min="10497" max="10497" width="5.5" style="94" customWidth="1"/>
    <col min="10498" max="10498" width="4.8125" style="94" customWidth="1"/>
    <col min="10499" max="10499" width="12.1875" style="94" customWidth="1"/>
    <col min="10500" max="10500" width="19" style="94" customWidth="1"/>
    <col min="10501" max="10501" width="5" style="94" customWidth="1"/>
    <col min="10502" max="10503" width="0" style="94" hidden="1" customWidth="1"/>
    <col min="10504" max="10504" width="8.5" style="94" customWidth="1"/>
    <col min="10505" max="10751" width="9" style="94"/>
    <col min="10752" max="10752" width="11.6875" style="94" customWidth="1"/>
    <col min="10753" max="10753" width="5.5" style="94" customWidth="1"/>
    <col min="10754" max="10754" width="4.8125" style="94" customWidth="1"/>
    <col min="10755" max="10755" width="12.1875" style="94" customWidth="1"/>
    <col min="10756" max="10756" width="19" style="94" customWidth="1"/>
    <col min="10757" max="10757" width="5" style="94" customWidth="1"/>
    <col min="10758" max="10759" width="0" style="94" hidden="1" customWidth="1"/>
    <col min="10760" max="10760" width="8.5" style="94" customWidth="1"/>
    <col min="10761" max="11007" width="9" style="94"/>
    <col min="11008" max="11008" width="11.6875" style="94" customWidth="1"/>
    <col min="11009" max="11009" width="5.5" style="94" customWidth="1"/>
    <col min="11010" max="11010" width="4.8125" style="94" customWidth="1"/>
    <col min="11011" max="11011" width="12.1875" style="94" customWidth="1"/>
    <col min="11012" max="11012" width="19" style="94" customWidth="1"/>
    <col min="11013" max="11013" width="5" style="94" customWidth="1"/>
    <col min="11014" max="11015" width="0" style="94" hidden="1" customWidth="1"/>
    <col min="11016" max="11016" width="8.5" style="94" customWidth="1"/>
    <col min="11017" max="11263" width="9" style="94"/>
    <col min="11264" max="11264" width="11.6875" style="94" customWidth="1"/>
    <col min="11265" max="11265" width="5.5" style="94" customWidth="1"/>
    <col min="11266" max="11266" width="4.8125" style="94" customWidth="1"/>
    <col min="11267" max="11267" width="12.1875" style="94" customWidth="1"/>
    <col min="11268" max="11268" width="19" style="94" customWidth="1"/>
    <col min="11269" max="11269" width="5" style="94" customWidth="1"/>
    <col min="11270" max="11271" width="0" style="94" hidden="1" customWidth="1"/>
    <col min="11272" max="11272" width="8.5" style="94" customWidth="1"/>
    <col min="11273" max="11519" width="9" style="94"/>
    <col min="11520" max="11520" width="11.6875" style="94" customWidth="1"/>
    <col min="11521" max="11521" width="5.5" style="94" customWidth="1"/>
    <col min="11522" max="11522" width="4.8125" style="94" customWidth="1"/>
    <col min="11523" max="11523" width="12.1875" style="94" customWidth="1"/>
    <col min="11524" max="11524" width="19" style="94" customWidth="1"/>
    <col min="11525" max="11525" width="5" style="94" customWidth="1"/>
    <col min="11526" max="11527" width="0" style="94" hidden="1" customWidth="1"/>
    <col min="11528" max="11528" width="8.5" style="94" customWidth="1"/>
    <col min="11529" max="11775" width="9" style="94"/>
    <col min="11776" max="11776" width="11.6875" style="94" customWidth="1"/>
    <col min="11777" max="11777" width="5.5" style="94" customWidth="1"/>
    <col min="11778" max="11778" width="4.8125" style="94" customWidth="1"/>
    <col min="11779" max="11779" width="12.1875" style="94" customWidth="1"/>
    <col min="11780" max="11780" width="19" style="94" customWidth="1"/>
    <col min="11781" max="11781" width="5" style="94" customWidth="1"/>
    <col min="11782" max="11783" width="0" style="94" hidden="1" customWidth="1"/>
    <col min="11784" max="11784" width="8.5" style="94" customWidth="1"/>
    <col min="11785" max="12031" width="9" style="94"/>
    <col min="12032" max="12032" width="11.6875" style="94" customWidth="1"/>
    <col min="12033" max="12033" width="5.5" style="94" customWidth="1"/>
    <col min="12034" max="12034" width="4.8125" style="94" customWidth="1"/>
    <col min="12035" max="12035" width="12.1875" style="94" customWidth="1"/>
    <col min="12036" max="12036" width="19" style="94" customWidth="1"/>
    <col min="12037" max="12037" width="5" style="94" customWidth="1"/>
    <col min="12038" max="12039" width="0" style="94" hidden="1" customWidth="1"/>
    <col min="12040" max="12040" width="8.5" style="94" customWidth="1"/>
    <col min="12041" max="12287" width="9" style="94"/>
    <col min="12288" max="12288" width="11.6875" style="94" customWidth="1"/>
    <col min="12289" max="12289" width="5.5" style="94" customWidth="1"/>
    <col min="12290" max="12290" width="4.8125" style="94" customWidth="1"/>
    <col min="12291" max="12291" width="12.1875" style="94" customWidth="1"/>
    <col min="12292" max="12292" width="19" style="94" customWidth="1"/>
    <col min="12293" max="12293" width="5" style="94" customWidth="1"/>
    <col min="12294" max="12295" width="0" style="94" hidden="1" customWidth="1"/>
    <col min="12296" max="12296" width="8.5" style="94" customWidth="1"/>
    <col min="12297" max="12543" width="9" style="94"/>
    <col min="12544" max="12544" width="11.6875" style="94" customWidth="1"/>
    <col min="12545" max="12545" width="5.5" style="94" customWidth="1"/>
    <col min="12546" max="12546" width="4.8125" style="94" customWidth="1"/>
    <col min="12547" max="12547" width="12.1875" style="94" customWidth="1"/>
    <col min="12548" max="12548" width="19" style="94" customWidth="1"/>
    <col min="12549" max="12549" width="5" style="94" customWidth="1"/>
    <col min="12550" max="12551" width="0" style="94" hidden="1" customWidth="1"/>
    <col min="12552" max="12552" width="8.5" style="94" customWidth="1"/>
    <col min="12553" max="12799" width="9" style="94"/>
    <col min="12800" max="12800" width="11.6875" style="94" customWidth="1"/>
    <col min="12801" max="12801" width="5.5" style="94" customWidth="1"/>
    <col min="12802" max="12802" width="4.8125" style="94" customWidth="1"/>
    <col min="12803" max="12803" width="12.1875" style="94" customWidth="1"/>
    <col min="12804" max="12804" width="19" style="94" customWidth="1"/>
    <col min="12805" max="12805" width="5" style="94" customWidth="1"/>
    <col min="12806" max="12807" width="0" style="94" hidden="1" customWidth="1"/>
    <col min="12808" max="12808" width="8.5" style="94" customWidth="1"/>
    <col min="12809" max="13055" width="9" style="94"/>
    <col min="13056" max="13056" width="11.6875" style="94" customWidth="1"/>
    <col min="13057" max="13057" width="5.5" style="94" customWidth="1"/>
    <col min="13058" max="13058" width="4.8125" style="94" customWidth="1"/>
    <col min="13059" max="13059" width="12.1875" style="94" customWidth="1"/>
    <col min="13060" max="13060" width="19" style="94" customWidth="1"/>
    <col min="13061" max="13061" width="5" style="94" customWidth="1"/>
    <col min="13062" max="13063" width="0" style="94" hidden="1" customWidth="1"/>
    <col min="13064" max="13064" width="8.5" style="94" customWidth="1"/>
    <col min="13065" max="13311" width="9" style="94"/>
    <col min="13312" max="13312" width="11.6875" style="94" customWidth="1"/>
    <col min="13313" max="13313" width="5.5" style="94" customWidth="1"/>
    <col min="13314" max="13314" width="4.8125" style="94" customWidth="1"/>
    <col min="13315" max="13315" width="12.1875" style="94" customWidth="1"/>
    <col min="13316" max="13316" width="19" style="94" customWidth="1"/>
    <col min="13317" max="13317" width="5" style="94" customWidth="1"/>
    <col min="13318" max="13319" width="0" style="94" hidden="1" customWidth="1"/>
    <col min="13320" max="13320" width="8.5" style="94" customWidth="1"/>
    <col min="13321" max="13567" width="9" style="94"/>
    <col min="13568" max="13568" width="11.6875" style="94" customWidth="1"/>
    <col min="13569" max="13569" width="5.5" style="94" customWidth="1"/>
    <col min="13570" max="13570" width="4.8125" style="94" customWidth="1"/>
    <col min="13571" max="13571" width="12.1875" style="94" customWidth="1"/>
    <col min="13572" max="13572" width="19" style="94" customWidth="1"/>
    <col min="13573" max="13573" width="5" style="94" customWidth="1"/>
    <col min="13574" max="13575" width="0" style="94" hidden="1" customWidth="1"/>
    <col min="13576" max="13576" width="8.5" style="94" customWidth="1"/>
    <col min="13577" max="13823" width="9" style="94"/>
    <col min="13824" max="13824" width="11.6875" style="94" customWidth="1"/>
    <col min="13825" max="13825" width="5.5" style="94" customWidth="1"/>
    <col min="13826" max="13826" width="4.8125" style="94" customWidth="1"/>
    <col min="13827" max="13827" width="12.1875" style="94" customWidth="1"/>
    <col min="13828" max="13828" width="19" style="94" customWidth="1"/>
    <col min="13829" max="13829" width="5" style="94" customWidth="1"/>
    <col min="13830" max="13831" width="0" style="94" hidden="1" customWidth="1"/>
    <col min="13832" max="13832" width="8.5" style="94" customWidth="1"/>
    <col min="13833" max="14079" width="9" style="94"/>
    <col min="14080" max="14080" width="11.6875" style="94" customWidth="1"/>
    <col min="14081" max="14081" width="5.5" style="94" customWidth="1"/>
    <col min="14082" max="14082" width="4.8125" style="94" customWidth="1"/>
    <col min="14083" max="14083" width="12.1875" style="94" customWidth="1"/>
    <col min="14084" max="14084" width="19" style="94" customWidth="1"/>
    <col min="14085" max="14085" width="5" style="94" customWidth="1"/>
    <col min="14086" max="14087" width="0" style="94" hidden="1" customWidth="1"/>
    <col min="14088" max="14088" width="8.5" style="94" customWidth="1"/>
    <col min="14089" max="14335" width="9" style="94"/>
    <col min="14336" max="14336" width="11.6875" style="94" customWidth="1"/>
    <col min="14337" max="14337" width="5.5" style="94" customWidth="1"/>
    <col min="14338" max="14338" width="4.8125" style="94" customWidth="1"/>
    <col min="14339" max="14339" width="12.1875" style="94" customWidth="1"/>
    <col min="14340" max="14340" width="19" style="94" customWidth="1"/>
    <col min="14341" max="14341" width="5" style="94" customWidth="1"/>
    <col min="14342" max="14343" width="0" style="94" hidden="1" customWidth="1"/>
    <col min="14344" max="14344" width="8.5" style="94" customWidth="1"/>
    <col min="14345" max="14591" width="9" style="94"/>
    <col min="14592" max="14592" width="11.6875" style="94" customWidth="1"/>
    <col min="14593" max="14593" width="5.5" style="94" customWidth="1"/>
    <col min="14594" max="14594" width="4.8125" style="94" customWidth="1"/>
    <col min="14595" max="14595" width="12.1875" style="94" customWidth="1"/>
    <col min="14596" max="14596" width="19" style="94" customWidth="1"/>
    <col min="14597" max="14597" width="5" style="94" customWidth="1"/>
    <col min="14598" max="14599" width="0" style="94" hidden="1" customWidth="1"/>
    <col min="14600" max="14600" width="8.5" style="94" customWidth="1"/>
    <col min="14601" max="14847" width="9" style="94"/>
    <col min="14848" max="14848" width="11.6875" style="94" customWidth="1"/>
    <col min="14849" max="14849" width="5.5" style="94" customWidth="1"/>
    <col min="14850" max="14850" width="4.8125" style="94" customWidth="1"/>
    <col min="14851" max="14851" width="12.1875" style="94" customWidth="1"/>
    <col min="14852" max="14852" width="19" style="94" customWidth="1"/>
    <col min="14853" max="14853" width="5" style="94" customWidth="1"/>
    <col min="14854" max="14855" width="0" style="94" hidden="1" customWidth="1"/>
    <col min="14856" max="14856" width="8.5" style="94" customWidth="1"/>
    <col min="14857" max="15103" width="9" style="94"/>
    <col min="15104" max="15104" width="11.6875" style="94" customWidth="1"/>
    <col min="15105" max="15105" width="5.5" style="94" customWidth="1"/>
    <col min="15106" max="15106" width="4.8125" style="94" customWidth="1"/>
    <col min="15107" max="15107" width="12.1875" style="94" customWidth="1"/>
    <col min="15108" max="15108" width="19" style="94" customWidth="1"/>
    <col min="15109" max="15109" width="5" style="94" customWidth="1"/>
    <col min="15110" max="15111" width="0" style="94" hidden="1" customWidth="1"/>
    <col min="15112" max="15112" width="8.5" style="94" customWidth="1"/>
    <col min="15113" max="15359" width="9" style="94"/>
    <col min="15360" max="15360" width="11.6875" style="94" customWidth="1"/>
    <col min="15361" max="15361" width="5.5" style="94" customWidth="1"/>
    <col min="15362" max="15362" width="4.8125" style="94" customWidth="1"/>
    <col min="15363" max="15363" width="12.1875" style="94" customWidth="1"/>
    <col min="15364" max="15364" width="19" style="94" customWidth="1"/>
    <col min="15365" max="15365" width="5" style="94" customWidth="1"/>
    <col min="15366" max="15367" width="0" style="94" hidden="1" customWidth="1"/>
    <col min="15368" max="15368" width="8.5" style="94" customWidth="1"/>
    <col min="15369" max="15615" width="9" style="94"/>
    <col min="15616" max="15616" width="11.6875" style="94" customWidth="1"/>
    <col min="15617" max="15617" width="5.5" style="94" customWidth="1"/>
    <col min="15618" max="15618" width="4.8125" style="94" customWidth="1"/>
    <col min="15619" max="15619" width="12.1875" style="94" customWidth="1"/>
    <col min="15620" max="15620" width="19" style="94" customWidth="1"/>
    <col min="15621" max="15621" width="5" style="94" customWidth="1"/>
    <col min="15622" max="15623" width="0" style="94" hidden="1" customWidth="1"/>
    <col min="15624" max="15624" width="8.5" style="94" customWidth="1"/>
    <col min="15625" max="15871" width="9" style="94"/>
    <col min="15872" max="15872" width="11.6875" style="94" customWidth="1"/>
    <col min="15873" max="15873" width="5.5" style="94" customWidth="1"/>
    <col min="15874" max="15874" width="4.8125" style="94" customWidth="1"/>
    <col min="15875" max="15875" width="12.1875" style="94" customWidth="1"/>
    <col min="15876" max="15876" width="19" style="94" customWidth="1"/>
    <col min="15877" max="15877" width="5" style="94" customWidth="1"/>
    <col min="15878" max="15879" width="0" style="94" hidden="1" customWidth="1"/>
    <col min="15880" max="15880" width="8.5" style="94" customWidth="1"/>
    <col min="15881" max="16127" width="9" style="94"/>
    <col min="16128" max="16128" width="11.6875" style="94" customWidth="1"/>
    <col min="16129" max="16129" width="5.5" style="94" customWidth="1"/>
    <col min="16130" max="16130" width="4.8125" style="94" customWidth="1"/>
    <col min="16131" max="16131" width="12.1875" style="94" customWidth="1"/>
    <col min="16132" max="16132" width="19" style="94" customWidth="1"/>
    <col min="16133" max="16133" width="5" style="94" customWidth="1"/>
    <col min="16134" max="16135" width="0" style="94" hidden="1" customWidth="1"/>
    <col min="16136" max="16136" width="8.5" style="94" customWidth="1"/>
    <col min="16137" max="16383" width="9" style="94"/>
    <col min="16384" max="16384" width="8.1875" style="94" customWidth="1"/>
  </cols>
  <sheetData>
    <row r="1" spans="1:8" ht="16.149999999999999">
      <c r="A1" s="92" t="s">
        <v>20</v>
      </c>
      <c r="B1" s="93" t="s">
        <v>21</v>
      </c>
      <c r="C1" s="92" t="s">
        <v>22</v>
      </c>
      <c r="D1" s="92" t="s">
        <v>20</v>
      </c>
      <c r="E1" s="92" t="s">
        <v>23</v>
      </c>
      <c r="F1" s="92" t="s">
        <v>21</v>
      </c>
      <c r="G1" s="92" t="s">
        <v>24</v>
      </c>
      <c r="H1" s="92" t="s">
        <v>25</v>
      </c>
    </row>
    <row r="2" spans="1:8" ht="16.149999999999999">
      <c r="A2" s="95" t="s">
        <v>26</v>
      </c>
      <c r="B2" s="94" t="s">
        <v>27</v>
      </c>
      <c r="C2" s="92">
        <v>2</v>
      </c>
      <c r="D2" s="96" t="s">
        <v>26</v>
      </c>
      <c r="F2" s="94" t="s">
        <v>27</v>
      </c>
      <c r="G2" s="95" t="s">
        <v>28</v>
      </c>
      <c r="H2" s="95" t="s">
        <v>29</v>
      </c>
    </row>
    <row r="3" spans="1:8" ht="16.149999999999999">
      <c r="A3" s="95" t="s">
        <v>30</v>
      </c>
      <c r="B3" s="94" t="s">
        <v>31</v>
      </c>
      <c r="C3" s="92">
        <v>3</v>
      </c>
      <c r="D3" s="96" t="s">
        <v>30</v>
      </c>
      <c r="G3" s="95"/>
    </row>
    <row r="4" spans="1:8" ht="16.149999999999999">
      <c r="A4" s="95" t="s">
        <v>32</v>
      </c>
      <c r="B4" s="94" t="s">
        <v>33</v>
      </c>
      <c r="C4" s="92">
        <v>4</v>
      </c>
      <c r="E4" s="95" t="s">
        <v>34</v>
      </c>
      <c r="F4" s="94" t="s">
        <v>35</v>
      </c>
      <c r="G4" s="95" t="s">
        <v>36</v>
      </c>
      <c r="H4" s="95" t="s">
        <v>37</v>
      </c>
    </row>
    <row r="5" spans="1:8" ht="16.149999999999999">
      <c r="A5" s="95" t="s">
        <v>38</v>
      </c>
      <c r="B5" s="94" t="s">
        <v>31</v>
      </c>
      <c r="C5" s="92">
        <v>5</v>
      </c>
      <c r="E5" s="95" t="s">
        <v>39</v>
      </c>
      <c r="F5" s="94" t="s">
        <v>40</v>
      </c>
      <c r="G5" s="95" t="s">
        <v>41</v>
      </c>
      <c r="H5" s="95" t="s">
        <v>42</v>
      </c>
    </row>
    <row r="6" spans="1:8" ht="16.149999999999999">
      <c r="A6" s="95" t="s">
        <v>43</v>
      </c>
      <c r="B6" s="94" t="s">
        <v>31</v>
      </c>
      <c r="C6" s="92">
        <v>6</v>
      </c>
      <c r="E6" s="95" t="s">
        <v>44</v>
      </c>
      <c r="F6" s="94" t="s">
        <v>40</v>
      </c>
      <c r="G6" s="95" t="s">
        <v>45</v>
      </c>
      <c r="H6" s="95" t="s">
        <v>46</v>
      </c>
    </row>
    <row r="7" spans="1:8" ht="16.149999999999999">
      <c r="A7" s="95" t="s">
        <v>47</v>
      </c>
      <c r="B7" s="94" t="s">
        <v>48</v>
      </c>
      <c r="C7" s="92">
        <v>7</v>
      </c>
      <c r="E7" s="95" t="s">
        <v>49</v>
      </c>
      <c r="F7" s="94" t="s">
        <v>48</v>
      </c>
      <c r="G7" s="95" t="s">
        <v>28</v>
      </c>
    </row>
    <row r="8" spans="1:8" ht="16.149999999999999">
      <c r="C8" s="92">
        <v>8</v>
      </c>
      <c r="D8" s="96" t="s">
        <v>32</v>
      </c>
      <c r="G8" s="95"/>
    </row>
    <row r="9" spans="1:8" ht="16.149999999999999">
      <c r="C9" s="92">
        <v>9</v>
      </c>
      <c r="E9" s="95" t="s">
        <v>50</v>
      </c>
      <c r="F9" s="94" t="s">
        <v>48</v>
      </c>
      <c r="G9" s="95" t="s">
        <v>28</v>
      </c>
    </row>
    <row r="10" spans="1:8" ht="16.149999999999999">
      <c r="C10" s="92">
        <v>10</v>
      </c>
      <c r="E10" s="95" t="s">
        <v>51</v>
      </c>
      <c r="F10" s="94" t="s">
        <v>52</v>
      </c>
      <c r="G10" s="95" t="s">
        <v>36</v>
      </c>
    </row>
    <row r="11" spans="1:8" ht="16.149999999999999">
      <c r="C11" s="92">
        <v>11</v>
      </c>
      <c r="E11" s="95" t="s">
        <v>53</v>
      </c>
      <c r="F11" s="94" t="s">
        <v>52</v>
      </c>
      <c r="G11" s="95" t="s">
        <v>41</v>
      </c>
    </row>
    <row r="12" spans="1:8" ht="16.149999999999999">
      <c r="C12" s="92">
        <v>12</v>
      </c>
      <c r="D12" s="96" t="s">
        <v>38</v>
      </c>
      <c r="G12" s="95"/>
    </row>
    <row r="13" spans="1:8" ht="16.149999999999999">
      <c r="C13" s="92">
        <v>13</v>
      </c>
      <c r="E13" s="95" t="s">
        <v>54</v>
      </c>
      <c r="F13" s="94" t="s">
        <v>27</v>
      </c>
      <c r="G13" s="95" t="s">
        <v>28</v>
      </c>
    </row>
    <row r="14" spans="1:8" ht="16.149999999999999">
      <c r="C14" s="92">
        <v>14</v>
      </c>
      <c r="E14" s="95" t="s">
        <v>55</v>
      </c>
      <c r="F14" s="94" t="s">
        <v>27</v>
      </c>
      <c r="G14" s="95" t="s">
        <v>56</v>
      </c>
      <c r="H14" s="95" t="s">
        <v>57</v>
      </c>
    </row>
    <row r="15" spans="1:8" ht="16.149999999999999">
      <c r="C15" s="92">
        <v>15</v>
      </c>
      <c r="E15" s="95" t="s">
        <v>58</v>
      </c>
      <c r="F15" s="94" t="s">
        <v>35</v>
      </c>
      <c r="G15" s="95" t="s">
        <v>36</v>
      </c>
    </row>
    <row r="16" spans="1:8" ht="16.149999999999999">
      <c r="C16" s="92">
        <v>16</v>
      </c>
      <c r="D16" s="96" t="s">
        <v>43</v>
      </c>
      <c r="G16" s="95"/>
    </row>
    <row r="17" spans="1:7" ht="16.149999999999999">
      <c r="C17" s="92">
        <v>17</v>
      </c>
      <c r="E17" s="95" t="s">
        <v>59</v>
      </c>
      <c r="F17" s="94" t="s">
        <v>35</v>
      </c>
      <c r="G17" s="95" t="s">
        <v>41</v>
      </c>
    </row>
    <row r="18" spans="1:7" ht="16.149999999999999">
      <c r="C18" s="92">
        <v>18</v>
      </c>
      <c r="E18" s="95" t="s">
        <v>60</v>
      </c>
      <c r="F18" s="94" t="s">
        <v>35</v>
      </c>
      <c r="G18" s="95" t="s">
        <v>56</v>
      </c>
    </row>
    <row r="19" spans="1:7" ht="16.149999999999999">
      <c r="C19" s="92">
        <v>19</v>
      </c>
      <c r="D19" s="96" t="s">
        <v>47</v>
      </c>
      <c r="F19" s="94" t="s">
        <v>48</v>
      </c>
      <c r="G19" s="95" t="s">
        <v>36</v>
      </c>
    </row>
    <row r="21" spans="1:7" ht="13.9">
      <c r="A21" s="106" t="s">
        <v>161</v>
      </c>
      <c r="C21" t="s">
        <v>272</v>
      </c>
    </row>
    <row r="23" spans="1:7" ht="30">
      <c r="A23" s="129" t="s">
        <v>273</v>
      </c>
    </row>
    <row r="24" spans="1:7">
      <c r="A24"/>
    </row>
    <row r="25" spans="1:7" ht="22.5">
      <c r="A25" s="130" t="s">
        <v>274</v>
      </c>
    </row>
    <row r="26" spans="1:7">
      <c r="A26"/>
    </row>
    <row r="27" spans="1:7" ht="17.25">
      <c r="A27" s="131" t="s">
        <v>275</v>
      </c>
    </row>
    <row r="28" spans="1:7">
      <c r="A28" s="133"/>
    </row>
    <row r="29" spans="1:7">
      <c r="A29" s="133" t="s">
        <v>276</v>
      </c>
    </row>
    <row r="30" spans="1:7">
      <c r="A30" s="133" t="s">
        <v>277</v>
      </c>
    </row>
    <row r="31" spans="1:7">
      <c r="A31" s="133" t="s">
        <v>278</v>
      </c>
    </row>
    <row r="32" spans="1:7">
      <c r="A32"/>
    </row>
    <row r="33" spans="1:1" ht="17.25">
      <c r="A33" s="131" t="s">
        <v>279</v>
      </c>
    </row>
    <row r="34" spans="1:1">
      <c r="A34" s="133"/>
    </row>
    <row r="35" spans="1:1">
      <c r="A35" s="133" t="s">
        <v>280</v>
      </c>
    </row>
    <row r="36" spans="1:1">
      <c r="A36" s="133" t="s">
        <v>281</v>
      </c>
    </row>
    <row r="37" spans="1:1">
      <c r="A37" s="133" t="s">
        <v>282</v>
      </c>
    </row>
    <row r="38" spans="1:1">
      <c r="A38" s="133" t="s">
        <v>283</v>
      </c>
    </row>
    <row r="39" spans="1:1">
      <c r="A39"/>
    </row>
    <row r="40" spans="1:1">
      <c r="A40"/>
    </row>
    <row r="41" spans="1:1">
      <c r="A41"/>
    </row>
    <row r="42" spans="1:1" ht="22.5">
      <c r="A42" s="130" t="s">
        <v>284</v>
      </c>
    </row>
    <row r="43" spans="1:1">
      <c r="A43"/>
    </row>
    <row r="44" spans="1:1" ht="17.25">
      <c r="A44" s="131" t="s">
        <v>285</v>
      </c>
    </row>
    <row r="45" spans="1:1">
      <c r="A45" s="133"/>
    </row>
    <row r="46" spans="1:1">
      <c r="A46" s="133" t="s">
        <v>286</v>
      </c>
    </row>
    <row r="47" spans="1:1">
      <c r="A47" s="133" t="s">
        <v>287</v>
      </c>
    </row>
    <row r="48" spans="1:1">
      <c r="A48" s="133" t="s">
        <v>288</v>
      </c>
    </row>
    <row r="49" spans="1:1">
      <c r="A49"/>
    </row>
    <row r="50" spans="1:1" ht="17.25">
      <c r="A50" s="131" t="s">
        <v>289</v>
      </c>
    </row>
    <row r="51" spans="1:1">
      <c r="A51" s="133"/>
    </row>
    <row r="52" spans="1:1">
      <c r="A52" s="133" t="s">
        <v>290</v>
      </c>
    </row>
    <row r="53" spans="1:1">
      <c r="A53" s="133" t="s">
        <v>291</v>
      </c>
    </row>
    <row r="54" spans="1:1">
      <c r="A54" s="133" t="s">
        <v>292</v>
      </c>
    </row>
    <row r="55" spans="1:1">
      <c r="A55"/>
    </row>
    <row r="56" spans="1:1">
      <c r="A56"/>
    </row>
    <row r="57" spans="1:1">
      <c r="A57"/>
    </row>
    <row r="58" spans="1:1" ht="22.5">
      <c r="A58" s="130" t="s">
        <v>293</v>
      </c>
    </row>
    <row r="59" spans="1:1">
      <c r="A59"/>
    </row>
    <row r="60" spans="1:1" ht="17.25">
      <c r="A60" s="131" t="s">
        <v>294</v>
      </c>
    </row>
    <row r="61" spans="1:1">
      <c r="A61" s="133"/>
    </row>
    <row r="62" spans="1:1">
      <c r="A62" s="133" t="s">
        <v>295</v>
      </c>
    </row>
    <row r="63" spans="1:1">
      <c r="A63" s="133" t="s">
        <v>296</v>
      </c>
    </row>
    <row r="64" spans="1:1">
      <c r="A64" s="133" t="s">
        <v>297</v>
      </c>
    </row>
    <row r="65" spans="1:1">
      <c r="A65"/>
    </row>
    <row r="66" spans="1:1" ht="17.25">
      <c r="A66" s="131" t="s">
        <v>298</v>
      </c>
    </row>
    <row r="67" spans="1:1">
      <c r="A67" s="133"/>
    </row>
    <row r="68" spans="1:1">
      <c r="A68" s="133" t="s">
        <v>299</v>
      </c>
    </row>
    <row r="69" spans="1:1">
      <c r="A69" s="133" t="s">
        <v>300</v>
      </c>
    </row>
    <row r="70" spans="1:1">
      <c r="A70" s="133" t="s">
        <v>301</v>
      </c>
    </row>
    <row r="71" spans="1:1">
      <c r="A71" s="133" t="s">
        <v>302</v>
      </c>
    </row>
    <row r="72" spans="1:1">
      <c r="A72"/>
    </row>
    <row r="73" spans="1:1">
      <c r="A73"/>
    </row>
    <row r="74" spans="1:1">
      <c r="A74"/>
    </row>
    <row r="75" spans="1:1" ht="22.5">
      <c r="A75" s="130" t="s">
        <v>303</v>
      </c>
    </row>
    <row r="76" spans="1:1">
      <c r="A76"/>
    </row>
    <row r="77" spans="1:1" ht="17.25">
      <c r="A77" s="131" t="s">
        <v>304</v>
      </c>
    </row>
    <row r="78" spans="1:1">
      <c r="A78" s="133"/>
    </row>
    <row r="79" spans="1:1">
      <c r="A79" s="133" t="s">
        <v>305</v>
      </c>
    </row>
    <row r="80" spans="1:1">
      <c r="A80" s="133" t="s">
        <v>306</v>
      </c>
    </row>
    <row r="81" spans="1:1">
      <c r="A81"/>
    </row>
    <row r="82" spans="1:1" ht="17.25">
      <c r="A82" s="131" t="s">
        <v>307</v>
      </c>
    </row>
    <row r="83" spans="1:1">
      <c r="A83" s="133"/>
    </row>
    <row r="84" spans="1:1">
      <c r="A84" s="133" t="s">
        <v>308</v>
      </c>
    </row>
    <row r="85" spans="1:1">
      <c r="A85" s="133" t="s">
        <v>309</v>
      </c>
    </row>
    <row r="86" spans="1:1">
      <c r="A86" s="133" t="s">
        <v>310</v>
      </c>
    </row>
    <row r="87" spans="1:1">
      <c r="A87"/>
    </row>
    <row r="88" spans="1:1">
      <c r="A88"/>
    </row>
    <row r="89" spans="1:1">
      <c r="A89"/>
    </row>
    <row r="90" spans="1:1" ht="22.5">
      <c r="A90" s="130" t="s">
        <v>311</v>
      </c>
    </row>
    <row r="91" spans="1:1">
      <c r="A91"/>
    </row>
    <row r="92" spans="1:1" ht="17.25">
      <c r="A92" s="131" t="s">
        <v>312</v>
      </c>
    </row>
    <row r="93" spans="1:1">
      <c r="A93" s="133"/>
    </row>
    <row r="94" spans="1:1">
      <c r="A94" s="133" t="s">
        <v>313</v>
      </c>
    </row>
    <row r="95" spans="1:1">
      <c r="A95" s="133" t="s">
        <v>314</v>
      </c>
    </row>
    <row r="96" spans="1:1">
      <c r="A96" s="133" t="s">
        <v>315</v>
      </c>
    </row>
    <row r="97" spans="1:1">
      <c r="A97"/>
    </row>
    <row r="98" spans="1:1" ht="17.25">
      <c r="A98" s="131" t="s">
        <v>316</v>
      </c>
    </row>
    <row r="99" spans="1:1">
      <c r="A99" s="133"/>
    </row>
    <row r="100" spans="1:1">
      <c r="A100" s="133" t="s">
        <v>317</v>
      </c>
    </row>
    <row r="101" spans="1:1">
      <c r="A101" s="133" t="s">
        <v>318</v>
      </c>
    </row>
    <row r="102" spans="1:1">
      <c r="A102" s="133" t="s">
        <v>319</v>
      </c>
    </row>
    <row r="103" spans="1:1">
      <c r="A103" s="133" t="s">
        <v>320</v>
      </c>
    </row>
    <row r="104" spans="1:1">
      <c r="A104"/>
    </row>
    <row r="105" spans="1:1">
      <c r="A105"/>
    </row>
    <row r="106" spans="1:1">
      <c r="A106"/>
    </row>
    <row r="107" spans="1:1" ht="22.5">
      <c r="A107" s="130" t="s">
        <v>321</v>
      </c>
    </row>
    <row r="108" spans="1:1">
      <c r="A108"/>
    </row>
    <row r="109" spans="1:1" ht="17.25">
      <c r="A109" s="131" t="s">
        <v>322</v>
      </c>
    </row>
    <row r="110" spans="1:1">
      <c r="A110" s="133"/>
    </row>
    <row r="111" spans="1:1">
      <c r="A111" s="133" t="s">
        <v>323</v>
      </c>
    </row>
    <row r="112" spans="1:1">
      <c r="A112" s="133" t="s">
        <v>324</v>
      </c>
    </row>
    <row r="113" spans="1:1">
      <c r="A113" s="133" t="s">
        <v>325</v>
      </c>
    </row>
    <row r="114" spans="1:1">
      <c r="A114"/>
    </row>
    <row r="115" spans="1:1" ht="17.25">
      <c r="A115" s="131" t="s">
        <v>326</v>
      </c>
    </row>
    <row r="116" spans="1:1">
      <c r="A116" s="133"/>
    </row>
    <row r="117" spans="1:1">
      <c r="A117" s="133" t="s">
        <v>327</v>
      </c>
    </row>
    <row r="118" spans="1:1">
      <c r="A118" s="133" t="s">
        <v>328</v>
      </c>
    </row>
    <row r="119" spans="1:1">
      <c r="A119" s="133" t="s">
        <v>329</v>
      </c>
    </row>
    <row r="120" spans="1:1">
      <c r="A120"/>
    </row>
    <row r="121" spans="1:1">
      <c r="A121"/>
    </row>
    <row r="122" spans="1:1">
      <c r="A122"/>
    </row>
    <row r="123" spans="1:1" ht="17.25">
      <c r="A123" s="131" t="s">
        <v>330</v>
      </c>
    </row>
    <row r="124" spans="1:1">
      <c r="A124"/>
    </row>
    <row r="125" spans="1:1" ht="13.9">
      <c r="A125" t="s">
        <v>331</v>
      </c>
    </row>
    <row r="126" spans="1:1" ht="13.9">
      <c r="A126" t="s">
        <v>332</v>
      </c>
    </row>
    <row r="127" spans="1:1" ht="13.9">
      <c r="A127" t="s">
        <v>333</v>
      </c>
    </row>
    <row r="128" spans="1:1" ht="13.9">
      <c r="A128" t="s">
        <v>334</v>
      </c>
    </row>
    <row r="129" spans="1:1" ht="13.9">
      <c r="A129" t="s">
        <v>335</v>
      </c>
    </row>
    <row r="130" spans="1:1" ht="13.9">
      <c r="A130" t="s">
        <v>336</v>
      </c>
    </row>
    <row r="131" spans="1:1">
      <c r="A131"/>
    </row>
    <row r="132" spans="1:1" ht="13.9">
      <c r="A132" t="s">
        <v>337</v>
      </c>
    </row>
  </sheetData>
  <phoneticPr fontId="25"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D1FE7-DAE9-43E8-8CD7-19108709AA5D}">
  <dimension ref="A1:M137"/>
  <sheetViews>
    <sheetView workbookViewId="0">
      <selection activeCell="D8" sqref="D8"/>
    </sheetView>
  </sheetViews>
  <sheetFormatPr defaultColWidth="8.8125" defaultRowHeight="13.5"/>
  <cols>
    <col min="1" max="1" width="18.5" style="94" customWidth="1"/>
    <col min="2" max="2" width="10.3125" style="94" customWidth="1"/>
    <col min="3" max="3" width="11.3125" style="94" customWidth="1"/>
    <col min="4" max="9" width="9" style="94"/>
    <col min="10" max="10" width="9.6875" style="94" customWidth="1"/>
    <col min="11" max="11" width="13" style="94" customWidth="1"/>
    <col min="12" max="12" width="8.6875" style="94" bestFit="1" customWidth="1"/>
    <col min="13" max="256" width="9" style="94"/>
    <col min="257" max="257" width="18.5" style="94" customWidth="1"/>
    <col min="258" max="258" width="10.3125" style="94" customWidth="1"/>
    <col min="259" max="259" width="11.3125" style="94" customWidth="1"/>
    <col min="260" max="265" width="9" style="94"/>
    <col min="266" max="266" width="9.6875" style="94" customWidth="1"/>
    <col min="267" max="267" width="13" style="94" customWidth="1"/>
    <col min="268" max="512" width="9" style="94"/>
    <col min="513" max="513" width="18.5" style="94" customWidth="1"/>
    <col min="514" max="514" width="10.3125" style="94" customWidth="1"/>
    <col min="515" max="515" width="11.3125" style="94" customWidth="1"/>
    <col min="516" max="521" width="9" style="94"/>
    <col min="522" max="522" width="9.6875" style="94" customWidth="1"/>
    <col min="523" max="523" width="13" style="94" customWidth="1"/>
    <col min="524" max="768" width="9" style="94"/>
    <col min="769" max="769" width="18.5" style="94" customWidth="1"/>
    <col min="770" max="770" width="10.3125" style="94" customWidth="1"/>
    <col min="771" max="771" width="11.3125" style="94" customWidth="1"/>
    <col min="772" max="777" width="9" style="94"/>
    <col min="778" max="778" width="9.6875" style="94" customWidth="1"/>
    <col min="779" max="779" width="13" style="94" customWidth="1"/>
    <col min="780" max="1024" width="9" style="94"/>
    <col min="1025" max="1025" width="18.5" style="94" customWidth="1"/>
    <col min="1026" max="1026" width="10.3125" style="94" customWidth="1"/>
    <col min="1027" max="1027" width="11.3125" style="94" customWidth="1"/>
    <col min="1028" max="1033" width="9" style="94"/>
    <col min="1034" max="1034" width="9.6875" style="94" customWidth="1"/>
    <col min="1035" max="1035" width="13" style="94" customWidth="1"/>
    <col min="1036" max="1280" width="9" style="94"/>
    <col min="1281" max="1281" width="18.5" style="94" customWidth="1"/>
    <col min="1282" max="1282" width="10.3125" style="94" customWidth="1"/>
    <col min="1283" max="1283" width="11.3125" style="94" customWidth="1"/>
    <col min="1284" max="1289" width="9" style="94"/>
    <col min="1290" max="1290" width="9.6875" style="94" customWidth="1"/>
    <col min="1291" max="1291" width="13" style="94" customWidth="1"/>
    <col min="1292" max="1536" width="9" style="94"/>
    <col min="1537" max="1537" width="18.5" style="94" customWidth="1"/>
    <col min="1538" max="1538" width="10.3125" style="94" customWidth="1"/>
    <col min="1539" max="1539" width="11.3125" style="94" customWidth="1"/>
    <col min="1540" max="1545" width="9" style="94"/>
    <col min="1546" max="1546" width="9.6875" style="94" customWidth="1"/>
    <col min="1547" max="1547" width="13" style="94" customWidth="1"/>
    <col min="1548" max="1792" width="9" style="94"/>
    <col min="1793" max="1793" width="18.5" style="94" customWidth="1"/>
    <col min="1794" max="1794" width="10.3125" style="94" customWidth="1"/>
    <col min="1795" max="1795" width="11.3125" style="94" customWidth="1"/>
    <col min="1796" max="1801" width="9" style="94"/>
    <col min="1802" max="1802" width="9.6875" style="94" customWidth="1"/>
    <col min="1803" max="1803" width="13" style="94" customWidth="1"/>
    <col min="1804" max="2048" width="9" style="94"/>
    <col min="2049" max="2049" width="18.5" style="94" customWidth="1"/>
    <col min="2050" max="2050" width="10.3125" style="94" customWidth="1"/>
    <col min="2051" max="2051" width="11.3125" style="94" customWidth="1"/>
    <col min="2052" max="2057" width="9" style="94"/>
    <col min="2058" max="2058" width="9.6875" style="94" customWidth="1"/>
    <col min="2059" max="2059" width="13" style="94" customWidth="1"/>
    <col min="2060" max="2304" width="9" style="94"/>
    <col min="2305" max="2305" width="18.5" style="94" customWidth="1"/>
    <col min="2306" max="2306" width="10.3125" style="94" customWidth="1"/>
    <col min="2307" max="2307" width="11.3125" style="94" customWidth="1"/>
    <col min="2308" max="2313" width="9" style="94"/>
    <col min="2314" max="2314" width="9.6875" style="94" customWidth="1"/>
    <col min="2315" max="2315" width="13" style="94" customWidth="1"/>
    <col min="2316" max="2560" width="9" style="94"/>
    <col min="2561" max="2561" width="18.5" style="94" customWidth="1"/>
    <col min="2562" max="2562" width="10.3125" style="94" customWidth="1"/>
    <col min="2563" max="2563" width="11.3125" style="94" customWidth="1"/>
    <col min="2564" max="2569" width="9" style="94"/>
    <col min="2570" max="2570" width="9.6875" style="94" customWidth="1"/>
    <col min="2571" max="2571" width="13" style="94" customWidth="1"/>
    <col min="2572" max="2816" width="9" style="94"/>
    <col min="2817" max="2817" width="18.5" style="94" customWidth="1"/>
    <col min="2818" max="2818" width="10.3125" style="94" customWidth="1"/>
    <col min="2819" max="2819" width="11.3125" style="94" customWidth="1"/>
    <col min="2820" max="2825" width="9" style="94"/>
    <col min="2826" max="2826" width="9.6875" style="94" customWidth="1"/>
    <col min="2827" max="2827" width="13" style="94" customWidth="1"/>
    <col min="2828" max="3072" width="9" style="94"/>
    <col min="3073" max="3073" width="18.5" style="94" customWidth="1"/>
    <col min="3074" max="3074" width="10.3125" style="94" customWidth="1"/>
    <col min="3075" max="3075" width="11.3125" style="94" customWidth="1"/>
    <col min="3076" max="3081" width="9" style="94"/>
    <col min="3082" max="3082" width="9.6875" style="94" customWidth="1"/>
    <col min="3083" max="3083" width="13" style="94" customWidth="1"/>
    <col min="3084" max="3328" width="9" style="94"/>
    <col min="3329" max="3329" width="18.5" style="94" customWidth="1"/>
    <col min="3330" max="3330" width="10.3125" style="94" customWidth="1"/>
    <col min="3331" max="3331" width="11.3125" style="94" customWidth="1"/>
    <col min="3332" max="3337" width="9" style="94"/>
    <col min="3338" max="3338" width="9.6875" style="94" customWidth="1"/>
    <col min="3339" max="3339" width="13" style="94" customWidth="1"/>
    <col min="3340" max="3584" width="9" style="94"/>
    <col min="3585" max="3585" width="18.5" style="94" customWidth="1"/>
    <col min="3586" max="3586" width="10.3125" style="94" customWidth="1"/>
    <col min="3587" max="3587" width="11.3125" style="94" customWidth="1"/>
    <col min="3588" max="3593" width="9" style="94"/>
    <col min="3594" max="3594" width="9.6875" style="94" customWidth="1"/>
    <col min="3595" max="3595" width="13" style="94" customWidth="1"/>
    <col min="3596" max="3840" width="9" style="94"/>
    <col min="3841" max="3841" width="18.5" style="94" customWidth="1"/>
    <col min="3842" max="3842" width="10.3125" style="94" customWidth="1"/>
    <col min="3843" max="3843" width="11.3125" style="94" customWidth="1"/>
    <col min="3844" max="3849" width="9" style="94"/>
    <col min="3850" max="3850" width="9.6875" style="94" customWidth="1"/>
    <col min="3851" max="3851" width="13" style="94" customWidth="1"/>
    <col min="3852" max="4096" width="9" style="94"/>
    <col min="4097" max="4097" width="18.5" style="94" customWidth="1"/>
    <col min="4098" max="4098" width="10.3125" style="94" customWidth="1"/>
    <col min="4099" max="4099" width="11.3125" style="94" customWidth="1"/>
    <col min="4100" max="4105" width="9" style="94"/>
    <col min="4106" max="4106" width="9.6875" style="94" customWidth="1"/>
    <col min="4107" max="4107" width="13" style="94" customWidth="1"/>
    <col min="4108" max="4352" width="9" style="94"/>
    <col min="4353" max="4353" width="18.5" style="94" customWidth="1"/>
    <col min="4354" max="4354" width="10.3125" style="94" customWidth="1"/>
    <col min="4355" max="4355" width="11.3125" style="94" customWidth="1"/>
    <col min="4356" max="4361" width="9" style="94"/>
    <col min="4362" max="4362" width="9.6875" style="94" customWidth="1"/>
    <col min="4363" max="4363" width="13" style="94" customWidth="1"/>
    <col min="4364" max="4608" width="9" style="94"/>
    <col min="4609" max="4609" width="18.5" style="94" customWidth="1"/>
    <col min="4610" max="4610" width="10.3125" style="94" customWidth="1"/>
    <col min="4611" max="4611" width="11.3125" style="94" customWidth="1"/>
    <col min="4612" max="4617" width="9" style="94"/>
    <col min="4618" max="4618" width="9.6875" style="94" customWidth="1"/>
    <col min="4619" max="4619" width="13" style="94" customWidth="1"/>
    <col min="4620" max="4864" width="9" style="94"/>
    <col min="4865" max="4865" width="18.5" style="94" customWidth="1"/>
    <col min="4866" max="4866" width="10.3125" style="94" customWidth="1"/>
    <col min="4867" max="4867" width="11.3125" style="94" customWidth="1"/>
    <col min="4868" max="4873" width="9" style="94"/>
    <col min="4874" max="4874" width="9.6875" style="94" customWidth="1"/>
    <col min="4875" max="4875" width="13" style="94" customWidth="1"/>
    <col min="4876" max="5120" width="9" style="94"/>
    <col min="5121" max="5121" width="18.5" style="94" customWidth="1"/>
    <col min="5122" max="5122" width="10.3125" style="94" customWidth="1"/>
    <col min="5123" max="5123" width="11.3125" style="94" customWidth="1"/>
    <col min="5124" max="5129" width="9" style="94"/>
    <col min="5130" max="5130" width="9.6875" style="94" customWidth="1"/>
    <col min="5131" max="5131" width="13" style="94" customWidth="1"/>
    <col min="5132" max="5376" width="9" style="94"/>
    <col min="5377" max="5377" width="18.5" style="94" customWidth="1"/>
    <col min="5378" max="5378" width="10.3125" style="94" customWidth="1"/>
    <col min="5379" max="5379" width="11.3125" style="94" customWidth="1"/>
    <col min="5380" max="5385" width="9" style="94"/>
    <col min="5386" max="5386" width="9.6875" style="94" customWidth="1"/>
    <col min="5387" max="5387" width="13" style="94" customWidth="1"/>
    <col min="5388" max="5632" width="9" style="94"/>
    <col min="5633" max="5633" width="18.5" style="94" customWidth="1"/>
    <col min="5634" max="5634" width="10.3125" style="94" customWidth="1"/>
    <col min="5635" max="5635" width="11.3125" style="94" customWidth="1"/>
    <col min="5636" max="5641" width="9" style="94"/>
    <col min="5642" max="5642" width="9.6875" style="94" customWidth="1"/>
    <col min="5643" max="5643" width="13" style="94" customWidth="1"/>
    <col min="5644" max="5888" width="9" style="94"/>
    <col min="5889" max="5889" width="18.5" style="94" customWidth="1"/>
    <col min="5890" max="5890" width="10.3125" style="94" customWidth="1"/>
    <col min="5891" max="5891" width="11.3125" style="94" customWidth="1"/>
    <col min="5892" max="5897" width="9" style="94"/>
    <col min="5898" max="5898" width="9.6875" style="94" customWidth="1"/>
    <col min="5899" max="5899" width="13" style="94" customWidth="1"/>
    <col min="5900" max="6144" width="9" style="94"/>
    <col min="6145" max="6145" width="18.5" style="94" customWidth="1"/>
    <col min="6146" max="6146" width="10.3125" style="94" customWidth="1"/>
    <col min="6147" max="6147" width="11.3125" style="94" customWidth="1"/>
    <col min="6148" max="6153" width="9" style="94"/>
    <col min="6154" max="6154" width="9.6875" style="94" customWidth="1"/>
    <col min="6155" max="6155" width="13" style="94" customWidth="1"/>
    <col min="6156" max="6400" width="9" style="94"/>
    <col min="6401" max="6401" width="18.5" style="94" customWidth="1"/>
    <col min="6402" max="6402" width="10.3125" style="94" customWidth="1"/>
    <col min="6403" max="6403" width="11.3125" style="94" customWidth="1"/>
    <col min="6404" max="6409" width="9" style="94"/>
    <col min="6410" max="6410" width="9.6875" style="94" customWidth="1"/>
    <col min="6411" max="6411" width="13" style="94" customWidth="1"/>
    <col min="6412" max="6656" width="9" style="94"/>
    <col min="6657" max="6657" width="18.5" style="94" customWidth="1"/>
    <col min="6658" max="6658" width="10.3125" style="94" customWidth="1"/>
    <col min="6659" max="6659" width="11.3125" style="94" customWidth="1"/>
    <col min="6660" max="6665" width="9" style="94"/>
    <col min="6666" max="6666" width="9.6875" style="94" customWidth="1"/>
    <col min="6667" max="6667" width="13" style="94" customWidth="1"/>
    <col min="6668" max="6912" width="9" style="94"/>
    <col min="6913" max="6913" width="18.5" style="94" customWidth="1"/>
    <col min="6914" max="6914" width="10.3125" style="94" customWidth="1"/>
    <col min="6915" max="6915" width="11.3125" style="94" customWidth="1"/>
    <col min="6916" max="6921" width="9" style="94"/>
    <col min="6922" max="6922" width="9.6875" style="94" customWidth="1"/>
    <col min="6923" max="6923" width="13" style="94" customWidth="1"/>
    <col min="6924" max="7168" width="9" style="94"/>
    <col min="7169" max="7169" width="18.5" style="94" customWidth="1"/>
    <col min="7170" max="7170" width="10.3125" style="94" customWidth="1"/>
    <col min="7171" max="7171" width="11.3125" style="94" customWidth="1"/>
    <col min="7172" max="7177" width="9" style="94"/>
    <col min="7178" max="7178" width="9.6875" style="94" customWidth="1"/>
    <col min="7179" max="7179" width="13" style="94" customWidth="1"/>
    <col min="7180" max="7424" width="9" style="94"/>
    <col min="7425" max="7425" width="18.5" style="94" customWidth="1"/>
    <col min="7426" max="7426" width="10.3125" style="94" customWidth="1"/>
    <col min="7427" max="7427" width="11.3125" style="94" customWidth="1"/>
    <col min="7428" max="7433" width="9" style="94"/>
    <col min="7434" max="7434" width="9.6875" style="94" customWidth="1"/>
    <col min="7435" max="7435" width="13" style="94" customWidth="1"/>
    <col min="7436" max="7680" width="9" style="94"/>
    <col min="7681" max="7681" width="18.5" style="94" customWidth="1"/>
    <col min="7682" max="7682" width="10.3125" style="94" customWidth="1"/>
    <col min="7683" max="7683" width="11.3125" style="94" customWidth="1"/>
    <col min="7684" max="7689" width="9" style="94"/>
    <col min="7690" max="7690" width="9.6875" style="94" customWidth="1"/>
    <col min="7691" max="7691" width="13" style="94" customWidth="1"/>
    <col min="7692" max="7936" width="9" style="94"/>
    <col min="7937" max="7937" width="18.5" style="94" customWidth="1"/>
    <col min="7938" max="7938" width="10.3125" style="94" customWidth="1"/>
    <col min="7939" max="7939" width="11.3125" style="94" customWidth="1"/>
    <col min="7940" max="7945" width="9" style="94"/>
    <col min="7946" max="7946" width="9.6875" style="94" customWidth="1"/>
    <col min="7947" max="7947" width="13" style="94" customWidth="1"/>
    <col min="7948" max="8192" width="9" style="94"/>
    <col min="8193" max="8193" width="18.5" style="94" customWidth="1"/>
    <col min="8194" max="8194" width="10.3125" style="94" customWidth="1"/>
    <col min="8195" max="8195" width="11.3125" style="94" customWidth="1"/>
    <col min="8196" max="8201" width="9" style="94"/>
    <col min="8202" max="8202" width="9.6875" style="94" customWidth="1"/>
    <col min="8203" max="8203" width="13" style="94" customWidth="1"/>
    <col min="8204" max="8448" width="9" style="94"/>
    <col min="8449" max="8449" width="18.5" style="94" customWidth="1"/>
    <col min="8450" max="8450" width="10.3125" style="94" customWidth="1"/>
    <col min="8451" max="8451" width="11.3125" style="94" customWidth="1"/>
    <col min="8452" max="8457" width="9" style="94"/>
    <col min="8458" max="8458" width="9.6875" style="94" customWidth="1"/>
    <col min="8459" max="8459" width="13" style="94" customWidth="1"/>
    <col min="8460" max="8704" width="9" style="94"/>
    <col min="8705" max="8705" width="18.5" style="94" customWidth="1"/>
    <col min="8706" max="8706" width="10.3125" style="94" customWidth="1"/>
    <col min="8707" max="8707" width="11.3125" style="94" customWidth="1"/>
    <col min="8708" max="8713" width="9" style="94"/>
    <col min="8714" max="8714" width="9.6875" style="94" customWidth="1"/>
    <col min="8715" max="8715" width="13" style="94" customWidth="1"/>
    <col min="8716" max="8960" width="9" style="94"/>
    <col min="8961" max="8961" width="18.5" style="94" customWidth="1"/>
    <col min="8962" max="8962" width="10.3125" style="94" customWidth="1"/>
    <col min="8963" max="8963" width="11.3125" style="94" customWidth="1"/>
    <col min="8964" max="8969" width="9" style="94"/>
    <col min="8970" max="8970" width="9.6875" style="94" customWidth="1"/>
    <col min="8971" max="8971" width="13" style="94" customWidth="1"/>
    <col min="8972" max="9216" width="9" style="94"/>
    <col min="9217" max="9217" width="18.5" style="94" customWidth="1"/>
    <col min="9218" max="9218" width="10.3125" style="94" customWidth="1"/>
    <col min="9219" max="9219" width="11.3125" style="94" customWidth="1"/>
    <col min="9220" max="9225" width="9" style="94"/>
    <col min="9226" max="9226" width="9.6875" style="94" customWidth="1"/>
    <col min="9227" max="9227" width="13" style="94" customWidth="1"/>
    <col min="9228" max="9472" width="9" style="94"/>
    <col min="9473" max="9473" width="18.5" style="94" customWidth="1"/>
    <col min="9474" max="9474" width="10.3125" style="94" customWidth="1"/>
    <col min="9475" max="9475" width="11.3125" style="94" customWidth="1"/>
    <col min="9476" max="9481" width="9" style="94"/>
    <col min="9482" max="9482" width="9.6875" style="94" customWidth="1"/>
    <col min="9483" max="9483" width="13" style="94" customWidth="1"/>
    <col min="9484" max="9728" width="9" style="94"/>
    <col min="9729" max="9729" width="18.5" style="94" customWidth="1"/>
    <col min="9730" max="9730" width="10.3125" style="94" customWidth="1"/>
    <col min="9731" max="9731" width="11.3125" style="94" customWidth="1"/>
    <col min="9732" max="9737" width="9" style="94"/>
    <col min="9738" max="9738" width="9.6875" style="94" customWidth="1"/>
    <col min="9739" max="9739" width="13" style="94" customWidth="1"/>
    <col min="9740" max="9984" width="9" style="94"/>
    <col min="9985" max="9985" width="18.5" style="94" customWidth="1"/>
    <col min="9986" max="9986" width="10.3125" style="94" customWidth="1"/>
    <col min="9987" max="9987" width="11.3125" style="94" customWidth="1"/>
    <col min="9988" max="9993" width="9" style="94"/>
    <col min="9994" max="9994" width="9.6875" style="94" customWidth="1"/>
    <col min="9995" max="9995" width="13" style="94" customWidth="1"/>
    <col min="9996" max="10240" width="9" style="94"/>
    <col min="10241" max="10241" width="18.5" style="94" customWidth="1"/>
    <col min="10242" max="10242" width="10.3125" style="94" customWidth="1"/>
    <col min="10243" max="10243" width="11.3125" style="94" customWidth="1"/>
    <col min="10244" max="10249" width="9" style="94"/>
    <col min="10250" max="10250" width="9.6875" style="94" customWidth="1"/>
    <col min="10251" max="10251" width="13" style="94" customWidth="1"/>
    <col min="10252" max="10496" width="9" style="94"/>
    <col min="10497" max="10497" width="18.5" style="94" customWidth="1"/>
    <col min="10498" max="10498" width="10.3125" style="94" customWidth="1"/>
    <col min="10499" max="10499" width="11.3125" style="94" customWidth="1"/>
    <col min="10500" max="10505" width="9" style="94"/>
    <col min="10506" max="10506" width="9.6875" style="94" customWidth="1"/>
    <col min="10507" max="10507" width="13" style="94" customWidth="1"/>
    <col min="10508" max="10752" width="9" style="94"/>
    <col min="10753" max="10753" width="18.5" style="94" customWidth="1"/>
    <col min="10754" max="10754" width="10.3125" style="94" customWidth="1"/>
    <col min="10755" max="10755" width="11.3125" style="94" customWidth="1"/>
    <col min="10756" max="10761" width="9" style="94"/>
    <col min="10762" max="10762" width="9.6875" style="94" customWidth="1"/>
    <col min="10763" max="10763" width="13" style="94" customWidth="1"/>
    <col min="10764" max="11008" width="9" style="94"/>
    <col min="11009" max="11009" width="18.5" style="94" customWidth="1"/>
    <col min="11010" max="11010" width="10.3125" style="94" customWidth="1"/>
    <col min="11011" max="11011" width="11.3125" style="94" customWidth="1"/>
    <col min="11012" max="11017" width="9" style="94"/>
    <col min="11018" max="11018" width="9.6875" style="94" customWidth="1"/>
    <col min="11019" max="11019" width="13" style="94" customWidth="1"/>
    <col min="11020" max="11264" width="9" style="94"/>
    <col min="11265" max="11265" width="18.5" style="94" customWidth="1"/>
    <col min="11266" max="11266" width="10.3125" style="94" customWidth="1"/>
    <col min="11267" max="11267" width="11.3125" style="94" customWidth="1"/>
    <col min="11268" max="11273" width="9" style="94"/>
    <col min="11274" max="11274" width="9.6875" style="94" customWidth="1"/>
    <col min="11275" max="11275" width="13" style="94" customWidth="1"/>
    <col min="11276" max="11520" width="9" style="94"/>
    <col min="11521" max="11521" width="18.5" style="94" customWidth="1"/>
    <col min="11522" max="11522" width="10.3125" style="94" customWidth="1"/>
    <col min="11523" max="11523" width="11.3125" style="94" customWidth="1"/>
    <col min="11524" max="11529" width="9" style="94"/>
    <col min="11530" max="11530" width="9.6875" style="94" customWidth="1"/>
    <col min="11531" max="11531" width="13" style="94" customWidth="1"/>
    <col min="11532" max="11776" width="9" style="94"/>
    <col min="11777" max="11777" width="18.5" style="94" customWidth="1"/>
    <col min="11778" max="11778" width="10.3125" style="94" customWidth="1"/>
    <col min="11779" max="11779" width="11.3125" style="94" customWidth="1"/>
    <col min="11780" max="11785" width="9" style="94"/>
    <col min="11786" max="11786" width="9.6875" style="94" customWidth="1"/>
    <col min="11787" max="11787" width="13" style="94" customWidth="1"/>
    <col min="11788" max="12032" width="9" style="94"/>
    <col min="12033" max="12033" width="18.5" style="94" customWidth="1"/>
    <col min="12034" max="12034" width="10.3125" style="94" customWidth="1"/>
    <col min="12035" max="12035" width="11.3125" style="94" customWidth="1"/>
    <col min="12036" max="12041" width="9" style="94"/>
    <col min="12042" max="12042" width="9.6875" style="94" customWidth="1"/>
    <col min="12043" max="12043" width="13" style="94" customWidth="1"/>
    <col min="12044" max="12288" width="9" style="94"/>
    <col min="12289" max="12289" width="18.5" style="94" customWidth="1"/>
    <col min="12290" max="12290" width="10.3125" style="94" customWidth="1"/>
    <col min="12291" max="12291" width="11.3125" style="94" customWidth="1"/>
    <col min="12292" max="12297" width="9" style="94"/>
    <col min="12298" max="12298" width="9.6875" style="94" customWidth="1"/>
    <col min="12299" max="12299" width="13" style="94" customWidth="1"/>
    <col min="12300" max="12544" width="9" style="94"/>
    <col min="12545" max="12545" width="18.5" style="94" customWidth="1"/>
    <col min="12546" max="12546" width="10.3125" style="94" customWidth="1"/>
    <col min="12547" max="12547" width="11.3125" style="94" customWidth="1"/>
    <col min="12548" max="12553" width="9" style="94"/>
    <col min="12554" max="12554" width="9.6875" style="94" customWidth="1"/>
    <col min="12555" max="12555" width="13" style="94" customWidth="1"/>
    <col min="12556" max="12800" width="9" style="94"/>
    <col min="12801" max="12801" width="18.5" style="94" customWidth="1"/>
    <col min="12802" max="12802" width="10.3125" style="94" customWidth="1"/>
    <col min="12803" max="12803" width="11.3125" style="94" customWidth="1"/>
    <col min="12804" max="12809" width="9" style="94"/>
    <col min="12810" max="12810" width="9.6875" style="94" customWidth="1"/>
    <col min="12811" max="12811" width="13" style="94" customWidth="1"/>
    <col min="12812" max="13056" width="9" style="94"/>
    <col min="13057" max="13057" width="18.5" style="94" customWidth="1"/>
    <col min="13058" max="13058" width="10.3125" style="94" customWidth="1"/>
    <col min="13059" max="13059" width="11.3125" style="94" customWidth="1"/>
    <col min="13060" max="13065" width="9" style="94"/>
    <col min="13066" max="13066" width="9.6875" style="94" customWidth="1"/>
    <col min="13067" max="13067" width="13" style="94" customWidth="1"/>
    <col min="13068" max="13312" width="9" style="94"/>
    <col min="13313" max="13313" width="18.5" style="94" customWidth="1"/>
    <col min="13314" max="13314" width="10.3125" style="94" customWidth="1"/>
    <col min="13315" max="13315" width="11.3125" style="94" customWidth="1"/>
    <col min="13316" max="13321" width="9" style="94"/>
    <col min="13322" max="13322" width="9.6875" style="94" customWidth="1"/>
    <col min="13323" max="13323" width="13" style="94" customWidth="1"/>
    <col min="13324" max="13568" width="9" style="94"/>
    <col min="13569" max="13569" width="18.5" style="94" customWidth="1"/>
    <col min="13570" max="13570" width="10.3125" style="94" customWidth="1"/>
    <col min="13571" max="13571" width="11.3125" style="94" customWidth="1"/>
    <col min="13572" max="13577" width="9" style="94"/>
    <col min="13578" max="13578" width="9.6875" style="94" customWidth="1"/>
    <col min="13579" max="13579" width="13" style="94" customWidth="1"/>
    <col min="13580" max="13824" width="9" style="94"/>
    <col min="13825" max="13825" width="18.5" style="94" customWidth="1"/>
    <col min="13826" max="13826" width="10.3125" style="94" customWidth="1"/>
    <col min="13827" max="13827" width="11.3125" style="94" customWidth="1"/>
    <col min="13828" max="13833" width="9" style="94"/>
    <col min="13834" max="13834" width="9.6875" style="94" customWidth="1"/>
    <col min="13835" max="13835" width="13" style="94" customWidth="1"/>
    <col min="13836" max="14080" width="9" style="94"/>
    <col min="14081" max="14081" width="18.5" style="94" customWidth="1"/>
    <col min="14082" max="14082" width="10.3125" style="94" customWidth="1"/>
    <col min="14083" max="14083" width="11.3125" style="94" customWidth="1"/>
    <col min="14084" max="14089" width="9" style="94"/>
    <col min="14090" max="14090" width="9.6875" style="94" customWidth="1"/>
    <col min="14091" max="14091" width="13" style="94" customWidth="1"/>
    <col min="14092" max="14336" width="9" style="94"/>
    <col min="14337" max="14337" width="18.5" style="94" customWidth="1"/>
    <col min="14338" max="14338" width="10.3125" style="94" customWidth="1"/>
    <col min="14339" max="14339" width="11.3125" style="94" customWidth="1"/>
    <col min="14340" max="14345" width="9" style="94"/>
    <col min="14346" max="14346" width="9.6875" style="94" customWidth="1"/>
    <col min="14347" max="14347" width="13" style="94" customWidth="1"/>
    <col min="14348" max="14592" width="9" style="94"/>
    <col min="14593" max="14593" width="18.5" style="94" customWidth="1"/>
    <col min="14594" max="14594" width="10.3125" style="94" customWidth="1"/>
    <col min="14595" max="14595" width="11.3125" style="94" customWidth="1"/>
    <col min="14596" max="14601" width="9" style="94"/>
    <col min="14602" max="14602" width="9.6875" style="94" customWidth="1"/>
    <col min="14603" max="14603" width="13" style="94" customWidth="1"/>
    <col min="14604" max="14848" width="9" style="94"/>
    <col min="14849" max="14849" width="18.5" style="94" customWidth="1"/>
    <col min="14850" max="14850" width="10.3125" style="94" customWidth="1"/>
    <col min="14851" max="14851" width="11.3125" style="94" customWidth="1"/>
    <col min="14852" max="14857" width="9" style="94"/>
    <col min="14858" max="14858" width="9.6875" style="94" customWidth="1"/>
    <col min="14859" max="14859" width="13" style="94" customWidth="1"/>
    <col min="14860" max="15104" width="9" style="94"/>
    <col min="15105" max="15105" width="18.5" style="94" customWidth="1"/>
    <col min="15106" max="15106" width="10.3125" style="94" customWidth="1"/>
    <col min="15107" max="15107" width="11.3125" style="94" customWidth="1"/>
    <col min="15108" max="15113" width="9" style="94"/>
    <col min="15114" max="15114" width="9.6875" style="94" customWidth="1"/>
    <col min="15115" max="15115" width="13" style="94" customWidth="1"/>
    <col min="15116" max="15360" width="9" style="94"/>
    <col min="15361" max="15361" width="18.5" style="94" customWidth="1"/>
    <col min="15362" max="15362" width="10.3125" style="94" customWidth="1"/>
    <col min="15363" max="15363" width="11.3125" style="94" customWidth="1"/>
    <col min="15364" max="15369" width="9" style="94"/>
    <col min="15370" max="15370" width="9.6875" style="94" customWidth="1"/>
    <col min="15371" max="15371" width="13" style="94" customWidth="1"/>
    <col min="15372" max="15616" width="9" style="94"/>
    <col min="15617" max="15617" width="18.5" style="94" customWidth="1"/>
    <col min="15618" max="15618" width="10.3125" style="94" customWidth="1"/>
    <col min="15619" max="15619" width="11.3125" style="94" customWidth="1"/>
    <col min="15620" max="15625" width="9" style="94"/>
    <col min="15626" max="15626" width="9.6875" style="94" customWidth="1"/>
    <col min="15627" max="15627" width="13" style="94" customWidth="1"/>
    <col min="15628" max="15872" width="9" style="94"/>
    <col min="15873" max="15873" width="18.5" style="94" customWidth="1"/>
    <col min="15874" max="15874" width="10.3125" style="94" customWidth="1"/>
    <col min="15875" max="15875" width="11.3125" style="94" customWidth="1"/>
    <col min="15876" max="15881" width="9" style="94"/>
    <col min="15882" max="15882" width="9.6875" style="94" customWidth="1"/>
    <col min="15883" max="15883" width="13" style="94" customWidth="1"/>
    <col min="15884" max="16128" width="9" style="94"/>
    <col min="16129" max="16129" width="18.5" style="94" customWidth="1"/>
    <col min="16130" max="16130" width="10.3125" style="94" customWidth="1"/>
    <col min="16131" max="16131" width="11.3125" style="94" customWidth="1"/>
    <col min="16132" max="16137" width="9" style="94"/>
    <col min="16138" max="16138" width="9.6875" style="94" customWidth="1"/>
    <col min="16139" max="16139" width="13" style="94" customWidth="1"/>
    <col min="16140" max="16384" width="9" style="94"/>
  </cols>
  <sheetData>
    <row r="1" spans="1:12" ht="13.9" thickBot="1">
      <c r="A1" s="97" t="s">
        <v>61</v>
      </c>
      <c r="B1" s="97" t="s">
        <v>62</v>
      </c>
      <c r="C1" s="97" t="s">
        <v>63</v>
      </c>
      <c r="E1" s="98" t="s">
        <v>64</v>
      </c>
      <c r="F1" s="98" t="s">
        <v>65</v>
      </c>
      <c r="G1" s="98" t="s">
        <v>66</v>
      </c>
      <c r="J1" s="99" t="s">
        <v>67</v>
      </c>
      <c r="K1" s="99" t="s">
        <v>68</v>
      </c>
      <c r="L1" s="99" t="s">
        <v>69</v>
      </c>
    </row>
    <row r="2" spans="1:12" ht="14.25" thickBot="1">
      <c r="A2" s="100" t="s">
        <v>70</v>
      </c>
      <c r="B2" s="101">
        <v>1</v>
      </c>
      <c r="C2" s="101" t="s">
        <v>71</v>
      </c>
      <c r="E2" s="94">
        <f>F2-1</f>
        <v>0</v>
      </c>
      <c r="F2" s="94">
        <f>B2</f>
        <v>1</v>
      </c>
      <c r="G2" s="94">
        <f>B2+3</f>
        <v>4</v>
      </c>
      <c r="J2" s="102">
        <f>(E2+4*F2+G2)/6</f>
        <v>1.3333333333333333</v>
      </c>
      <c r="K2" s="102">
        <f>SQRT((G2-E2)/6)</f>
        <v>0.81649658092772603</v>
      </c>
      <c r="L2" s="102">
        <f>J2+2*K2</f>
        <v>2.9663264951887856</v>
      </c>
    </row>
    <row r="3" spans="1:12" ht="14.25" thickBot="1">
      <c r="A3" s="100" t="s">
        <v>72</v>
      </c>
      <c r="B3" s="101">
        <v>4</v>
      </c>
      <c r="C3" s="101" t="s">
        <v>73</v>
      </c>
      <c r="E3" s="94">
        <f t="shared" ref="E3:E15" si="0">F3-1</f>
        <v>3</v>
      </c>
      <c r="F3" s="94">
        <f t="shared" ref="F3:F15" si="1">B3</f>
        <v>4</v>
      </c>
      <c r="G3" s="94">
        <v>10</v>
      </c>
      <c r="J3" s="102">
        <f t="shared" ref="J3:J15" si="2">(E3+4*F3+G3)/6</f>
        <v>4.833333333333333</v>
      </c>
      <c r="K3" s="102">
        <f t="shared" ref="K3:K15" si="3">SQRT((G3-E3)/6)</f>
        <v>1.0801234497346435</v>
      </c>
      <c r="L3" s="102">
        <f t="shared" ref="L3:L15" si="4">J3+2*K3</f>
        <v>6.9935802328026195</v>
      </c>
    </row>
    <row r="4" spans="1:12" ht="14.25" thickBot="1">
      <c r="A4" s="100" t="s">
        <v>74</v>
      </c>
      <c r="B4" s="101">
        <v>10</v>
      </c>
      <c r="C4" s="101" t="s">
        <v>75</v>
      </c>
      <c r="E4" s="94">
        <v>3</v>
      </c>
      <c r="F4" s="94">
        <f t="shared" si="1"/>
        <v>10</v>
      </c>
      <c r="G4" s="94">
        <f t="shared" ref="G4:G15" si="5">B4+3</f>
        <v>13</v>
      </c>
      <c r="J4" s="102">
        <f t="shared" si="2"/>
        <v>9.3333333333333339</v>
      </c>
      <c r="K4" s="102">
        <f t="shared" si="3"/>
        <v>1.2909944487358056</v>
      </c>
      <c r="L4" s="102">
        <f t="shared" si="4"/>
        <v>11.915322230804945</v>
      </c>
    </row>
    <row r="5" spans="1:12" ht="14.25" thickBot="1">
      <c r="A5" s="100" t="s">
        <v>76</v>
      </c>
      <c r="B5" s="101">
        <v>6</v>
      </c>
      <c r="C5" s="101" t="s">
        <v>77</v>
      </c>
      <c r="E5" s="94">
        <f t="shared" si="0"/>
        <v>5</v>
      </c>
      <c r="F5" s="94">
        <f t="shared" si="1"/>
        <v>6</v>
      </c>
      <c r="G5" s="94">
        <f t="shared" si="5"/>
        <v>9</v>
      </c>
      <c r="J5" s="102">
        <f t="shared" si="2"/>
        <v>6.333333333333333</v>
      </c>
      <c r="K5" s="102">
        <f t="shared" si="3"/>
        <v>0.81649658092772603</v>
      </c>
      <c r="L5" s="102">
        <f t="shared" si="4"/>
        <v>7.9663264951887847</v>
      </c>
    </row>
    <row r="6" spans="1:12" ht="14.25" thickBot="1">
      <c r="A6" s="100" t="s">
        <v>78</v>
      </c>
      <c r="B6" s="101">
        <v>4</v>
      </c>
      <c r="C6" s="101" t="s">
        <v>77</v>
      </c>
      <c r="E6" s="94">
        <f t="shared" si="0"/>
        <v>3</v>
      </c>
      <c r="F6" s="94">
        <f t="shared" si="1"/>
        <v>4</v>
      </c>
      <c r="G6" s="94">
        <v>8</v>
      </c>
      <c r="J6" s="102">
        <f t="shared" si="2"/>
        <v>4.5</v>
      </c>
      <c r="K6" s="102">
        <f t="shared" si="3"/>
        <v>0.9128709291752769</v>
      </c>
      <c r="L6" s="102">
        <f t="shared" si="4"/>
        <v>6.325741858350554</v>
      </c>
    </row>
    <row r="7" spans="1:12" ht="14.25" thickBot="1">
      <c r="A7" s="100" t="s">
        <v>79</v>
      </c>
      <c r="B7" s="101">
        <v>5</v>
      </c>
      <c r="C7" s="101" t="s">
        <v>80</v>
      </c>
      <c r="E7" s="94">
        <f t="shared" si="0"/>
        <v>4</v>
      </c>
      <c r="F7" s="94">
        <f t="shared" si="1"/>
        <v>5</v>
      </c>
      <c r="G7" s="94">
        <f t="shared" si="5"/>
        <v>8</v>
      </c>
      <c r="J7" s="102">
        <f t="shared" si="2"/>
        <v>5.333333333333333</v>
      </c>
      <c r="K7" s="102">
        <f t="shared" si="3"/>
        <v>0.81649658092772603</v>
      </c>
      <c r="L7" s="102">
        <f t="shared" si="4"/>
        <v>6.9663264951887847</v>
      </c>
    </row>
    <row r="8" spans="1:12" ht="14.25" thickBot="1">
      <c r="A8" s="100" t="s">
        <v>81</v>
      </c>
      <c r="B8" s="101">
        <v>7</v>
      </c>
      <c r="C8" s="101" t="s">
        <v>82</v>
      </c>
      <c r="E8" s="94">
        <f t="shared" si="0"/>
        <v>6</v>
      </c>
      <c r="F8" s="94">
        <f t="shared" si="1"/>
        <v>7</v>
      </c>
      <c r="G8" s="94">
        <v>12</v>
      </c>
      <c r="J8" s="102">
        <f t="shared" si="2"/>
        <v>7.666666666666667</v>
      </c>
      <c r="K8" s="102">
        <f t="shared" si="3"/>
        <v>1</v>
      </c>
      <c r="L8" s="102">
        <f t="shared" si="4"/>
        <v>9.6666666666666679</v>
      </c>
    </row>
    <row r="9" spans="1:12" ht="14.25" thickBot="1">
      <c r="A9" s="100" t="s">
        <v>83</v>
      </c>
      <c r="B9" s="101">
        <v>9</v>
      </c>
      <c r="C9" s="101" t="s">
        <v>84</v>
      </c>
      <c r="E9" s="94">
        <f t="shared" si="0"/>
        <v>8</v>
      </c>
      <c r="F9" s="94">
        <f t="shared" si="1"/>
        <v>9</v>
      </c>
      <c r="G9" s="94">
        <v>14</v>
      </c>
      <c r="J9" s="102">
        <f t="shared" si="2"/>
        <v>9.6666666666666661</v>
      </c>
      <c r="K9" s="102">
        <f t="shared" si="3"/>
        <v>1</v>
      </c>
      <c r="L9" s="102">
        <f t="shared" si="4"/>
        <v>11.666666666666666</v>
      </c>
    </row>
    <row r="10" spans="1:12" ht="14.25" thickBot="1">
      <c r="A10" s="100" t="s">
        <v>85</v>
      </c>
      <c r="B10" s="101">
        <v>7</v>
      </c>
      <c r="C10" s="101" t="s">
        <v>77</v>
      </c>
      <c r="E10" s="94">
        <f t="shared" si="0"/>
        <v>6</v>
      </c>
      <c r="F10" s="94">
        <f t="shared" si="1"/>
        <v>7</v>
      </c>
      <c r="G10" s="94">
        <f t="shared" si="5"/>
        <v>10</v>
      </c>
      <c r="J10" s="102">
        <f t="shared" si="2"/>
        <v>7.333333333333333</v>
      </c>
      <c r="K10" s="102">
        <f t="shared" si="3"/>
        <v>0.81649658092772603</v>
      </c>
      <c r="L10" s="102">
        <f t="shared" si="4"/>
        <v>8.9663264951887847</v>
      </c>
    </row>
    <row r="11" spans="1:12" ht="14.25" thickBot="1">
      <c r="A11" s="100" t="s">
        <v>86</v>
      </c>
      <c r="B11" s="101">
        <v>8</v>
      </c>
      <c r="C11" s="101" t="s">
        <v>87</v>
      </c>
      <c r="E11" s="94">
        <f t="shared" si="0"/>
        <v>7</v>
      </c>
      <c r="F11" s="94">
        <f t="shared" si="1"/>
        <v>8</v>
      </c>
      <c r="G11" s="94">
        <f t="shared" si="5"/>
        <v>11</v>
      </c>
      <c r="J11" s="102">
        <f t="shared" si="2"/>
        <v>8.3333333333333339</v>
      </c>
      <c r="K11" s="102">
        <f t="shared" si="3"/>
        <v>0.81649658092772603</v>
      </c>
      <c r="L11" s="102">
        <f t="shared" si="4"/>
        <v>9.9663264951887864</v>
      </c>
    </row>
    <row r="12" spans="1:12" ht="14.25" thickBot="1">
      <c r="A12" s="100" t="s">
        <v>88</v>
      </c>
      <c r="B12" s="101">
        <v>4</v>
      </c>
      <c r="C12" s="101" t="s">
        <v>89</v>
      </c>
      <c r="E12" s="94">
        <f t="shared" si="0"/>
        <v>3</v>
      </c>
      <c r="F12" s="94">
        <f t="shared" si="1"/>
        <v>4</v>
      </c>
      <c r="G12" s="94">
        <f t="shared" si="5"/>
        <v>7</v>
      </c>
      <c r="J12" s="102">
        <f t="shared" si="2"/>
        <v>4.333333333333333</v>
      </c>
      <c r="K12" s="102">
        <f t="shared" si="3"/>
        <v>0.81649658092772603</v>
      </c>
      <c r="L12" s="102">
        <f t="shared" si="4"/>
        <v>5.9663264951887847</v>
      </c>
    </row>
    <row r="13" spans="1:12" ht="14.25" thickBot="1">
      <c r="A13" s="100" t="s">
        <v>90</v>
      </c>
      <c r="B13" s="101">
        <v>5</v>
      </c>
      <c r="C13" s="101" t="s">
        <v>89</v>
      </c>
      <c r="E13" s="94">
        <f t="shared" si="0"/>
        <v>4</v>
      </c>
      <c r="F13" s="94">
        <f t="shared" si="1"/>
        <v>5</v>
      </c>
      <c r="G13" s="94">
        <f t="shared" si="5"/>
        <v>8</v>
      </c>
      <c r="J13" s="102">
        <f t="shared" si="2"/>
        <v>5.333333333333333</v>
      </c>
      <c r="K13" s="102">
        <f t="shared" si="3"/>
        <v>0.81649658092772603</v>
      </c>
      <c r="L13" s="102">
        <f t="shared" si="4"/>
        <v>6.9663264951887847</v>
      </c>
    </row>
    <row r="14" spans="1:12" ht="14.25" thickBot="1">
      <c r="A14" s="100" t="s">
        <v>91</v>
      </c>
      <c r="B14" s="101">
        <v>2</v>
      </c>
      <c r="C14" s="101" t="s">
        <v>92</v>
      </c>
      <c r="E14" s="94">
        <f t="shared" si="0"/>
        <v>1</v>
      </c>
      <c r="F14" s="94">
        <f t="shared" si="1"/>
        <v>2</v>
      </c>
      <c r="G14" s="94">
        <f t="shared" si="5"/>
        <v>5</v>
      </c>
      <c r="J14" s="102">
        <f t="shared" si="2"/>
        <v>2.3333333333333335</v>
      </c>
      <c r="K14" s="102">
        <f t="shared" si="3"/>
        <v>0.81649658092772603</v>
      </c>
      <c r="L14" s="102">
        <f t="shared" si="4"/>
        <v>3.9663264951887856</v>
      </c>
    </row>
    <row r="15" spans="1:12" ht="14.25" thickBot="1">
      <c r="A15" s="100" t="s">
        <v>93</v>
      </c>
      <c r="B15" s="101">
        <v>6</v>
      </c>
      <c r="C15" s="101" t="s">
        <v>94</v>
      </c>
      <c r="E15" s="94">
        <f t="shared" si="0"/>
        <v>5</v>
      </c>
      <c r="F15" s="94">
        <f t="shared" si="1"/>
        <v>6</v>
      </c>
      <c r="G15" s="94">
        <f t="shared" si="5"/>
        <v>9</v>
      </c>
      <c r="J15" s="102">
        <f t="shared" si="2"/>
        <v>6.333333333333333</v>
      </c>
      <c r="K15" s="102">
        <f t="shared" si="3"/>
        <v>0.81649658092772603</v>
      </c>
      <c r="L15" s="102">
        <f t="shared" si="4"/>
        <v>7.9663264951887847</v>
      </c>
    </row>
    <row r="17" spans="1:13">
      <c r="M17" s="125"/>
    </row>
    <row r="18" spans="1:13" ht="13.9">
      <c r="A18" s="94" t="s">
        <v>633</v>
      </c>
      <c r="B18" t="s">
        <v>634</v>
      </c>
      <c r="M18" s="125"/>
    </row>
    <row r="20" spans="1:13" ht="13.9">
      <c r="A20" t="s">
        <v>555</v>
      </c>
      <c r="B20"/>
      <c r="C20"/>
      <c r="D20"/>
      <c r="E20"/>
      <c r="F20"/>
    </row>
    <row r="21" spans="1:13">
      <c r="A21"/>
      <c r="B21"/>
      <c r="C21"/>
      <c r="D21"/>
      <c r="E21"/>
      <c r="F21"/>
    </row>
    <row r="22" spans="1:13">
      <c r="A22"/>
      <c r="B22"/>
      <c r="C22"/>
      <c r="D22"/>
      <c r="E22"/>
      <c r="F22"/>
    </row>
    <row r="23" spans="1:13">
      <c r="A23"/>
      <c r="B23"/>
      <c r="C23"/>
      <c r="D23"/>
      <c r="E23"/>
      <c r="F23"/>
    </row>
    <row r="24" spans="1:13" ht="17.25">
      <c r="A24" s="131" t="s">
        <v>556</v>
      </c>
      <c r="B24"/>
      <c r="C24"/>
      <c r="D24"/>
      <c r="E24"/>
      <c r="F24"/>
    </row>
    <row r="25" spans="1:13">
      <c r="A25"/>
      <c r="B25"/>
      <c r="C25"/>
      <c r="D25"/>
      <c r="E25"/>
      <c r="F25"/>
    </row>
    <row r="26" spans="1:13">
      <c r="A26" t="s">
        <v>557</v>
      </c>
      <c r="B26"/>
      <c r="C26"/>
      <c r="D26"/>
      <c r="E26"/>
      <c r="F26"/>
    </row>
    <row r="27" spans="1:13">
      <c r="A27"/>
      <c r="B27"/>
      <c r="C27"/>
      <c r="D27"/>
      <c r="E27"/>
      <c r="F27"/>
    </row>
    <row r="28" spans="1:13" ht="13.9">
      <c r="A28" s="136" t="s">
        <v>558</v>
      </c>
      <c r="B28" s="136" t="s">
        <v>559</v>
      </c>
      <c r="C28" s="136" t="s">
        <v>63</v>
      </c>
      <c r="D28"/>
      <c r="E28"/>
      <c r="F28"/>
    </row>
    <row r="29" spans="1:13">
      <c r="A29" s="137" t="s">
        <v>70</v>
      </c>
      <c r="B29" s="137">
        <v>1</v>
      </c>
      <c r="C29" s="137" t="s">
        <v>560</v>
      </c>
      <c r="D29"/>
      <c r="E29"/>
      <c r="F29"/>
    </row>
    <row r="30" spans="1:13">
      <c r="A30" s="137" t="s">
        <v>72</v>
      </c>
      <c r="B30" s="137">
        <v>4</v>
      </c>
      <c r="C30" s="137" t="s">
        <v>73</v>
      </c>
      <c r="D30"/>
      <c r="E30"/>
      <c r="F30"/>
    </row>
    <row r="31" spans="1:13">
      <c r="A31" s="137" t="s">
        <v>74</v>
      </c>
      <c r="B31" s="137">
        <v>10</v>
      </c>
      <c r="C31" s="137" t="s">
        <v>75</v>
      </c>
      <c r="D31"/>
      <c r="E31"/>
      <c r="F31"/>
    </row>
    <row r="32" spans="1:13">
      <c r="A32" s="137" t="s">
        <v>76</v>
      </c>
      <c r="B32" s="137">
        <v>6</v>
      </c>
      <c r="C32" s="137" t="s">
        <v>77</v>
      </c>
      <c r="D32"/>
      <c r="E32"/>
      <c r="F32"/>
    </row>
    <row r="33" spans="1:6">
      <c r="A33" s="137" t="s">
        <v>561</v>
      </c>
      <c r="B33" s="137">
        <v>4</v>
      </c>
      <c r="C33" s="137" t="s">
        <v>77</v>
      </c>
      <c r="D33"/>
      <c r="E33"/>
      <c r="F33"/>
    </row>
    <row r="34" spans="1:6">
      <c r="A34" s="137" t="s">
        <v>562</v>
      </c>
      <c r="B34" s="137">
        <v>5</v>
      </c>
      <c r="C34" s="137" t="s">
        <v>80</v>
      </c>
      <c r="D34"/>
      <c r="E34"/>
      <c r="F34"/>
    </row>
    <row r="35" spans="1:6" ht="27">
      <c r="A35" s="137" t="s">
        <v>563</v>
      </c>
      <c r="B35" s="137">
        <v>7</v>
      </c>
      <c r="C35" s="137" t="s">
        <v>82</v>
      </c>
      <c r="D35"/>
      <c r="E35"/>
      <c r="F35"/>
    </row>
    <row r="36" spans="1:6">
      <c r="A36" s="137" t="s">
        <v>564</v>
      </c>
      <c r="B36" s="137">
        <v>9</v>
      </c>
      <c r="C36" s="137" t="s">
        <v>84</v>
      </c>
      <c r="D36"/>
      <c r="E36"/>
      <c r="F36"/>
    </row>
    <row r="37" spans="1:6">
      <c r="A37" s="137" t="s">
        <v>85</v>
      </c>
      <c r="B37" s="137">
        <v>7</v>
      </c>
      <c r="C37" s="137" t="s">
        <v>77</v>
      </c>
      <c r="D37"/>
      <c r="E37"/>
      <c r="F37"/>
    </row>
    <row r="38" spans="1:6">
      <c r="A38" s="137" t="s">
        <v>565</v>
      </c>
      <c r="B38" s="137">
        <v>8</v>
      </c>
      <c r="C38" s="137" t="s">
        <v>87</v>
      </c>
      <c r="D38"/>
      <c r="E38"/>
      <c r="F38"/>
    </row>
    <row r="39" spans="1:6">
      <c r="A39" s="137" t="s">
        <v>566</v>
      </c>
      <c r="B39" s="137">
        <v>4</v>
      </c>
      <c r="C39" s="137" t="s">
        <v>89</v>
      </c>
      <c r="D39"/>
      <c r="E39"/>
      <c r="F39"/>
    </row>
    <row r="40" spans="1:6">
      <c r="A40" s="137" t="s">
        <v>90</v>
      </c>
      <c r="B40" s="137">
        <v>5</v>
      </c>
      <c r="C40" s="137" t="s">
        <v>89</v>
      </c>
      <c r="D40"/>
      <c r="E40"/>
      <c r="F40"/>
    </row>
    <row r="41" spans="1:6">
      <c r="A41" s="137" t="s">
        <v>567</v>
      </c>
      <c r="B41" s="137">
        <v>2</v>
      </c>
      <c r="C41" s="137" t="s">
        <v>92</v>
      </c>
      <c r="D41"/>
      <c r="E41"/>
      <c r="F41"/>
    </row>
    <row r="42" spans="1:6">
      <c r="A42" s="137" t="s">
        <v>568</v>
      </c>
      <c r="B42" s="137">
        <v>6</v>
      </c>
      <c r="C42" s="137" t="s">
        <v>94</v>
      </c>
      <c r="D42"/>
      <c r="E42"/>
      <c r="F42"/>
    </row>
    <row r="43" spans="1:6">
      <c r="A43"/>
      <c r="B43"/>
      <c r="C43"/>
      <c r="D43"/>
      <c r="E43"/>
      <c r="F43"/>
    </row>
    <row r="44" spans="1:6">
      <c r="A44"/>
      <c r="B44"/>
      <c r="C44"/>
      <c r="D44"/>
      <c r="E44"/>
      <c r="F44"/>
    </row>
    <row r="45" spans="1:6" ht="17.25">
      <c r="A45" s="131" t="s">
        <v>569</v>
      </c>
      <c r="B45"/>
      <c r="C45"/>
      <c r="D45"/>
      <c r="E45"/>
      <c r="F45"/>
    </row>
    <row r="46" spans="1:6">
      <c r="A46"/>
      <c r="B46"/>
      <c r="C46"/>
      <c r="D46"/>
      <c r="E46"/>
      <c r="F46"/>
    </row>
    <row r="47" spans="1:6" ht="13.9">
      <c r="A47" t="s">
        <v>570</v>
      </c>
      <c r="B47"/>
      <c r="C47"/>
      <c r="D47"/>
      <c r="E47"/>
      <c r="F47"/>
    </row>
    <row r="48" spans="1:6">
      <c r="A48"/>
      <c r="B48"/>
      <c r="C48"/>
      <c r="D48"/>
      <c r="E48"/>
      <c r="F48"/>
    </row>
    <row r="49" spans="1:6" ht="15">
      <c r="A49" s="132" t="s">
        <v>571</v>
      </c>
      <c r="B49"/>
      <c r="C49"/>
      <c r="D49"/>
      <c r="E49"/>
      <c r="F49"/>
    </row>
    <row r="50" spans="1:6">
      <c r="A50" s="133"/>
      <c r="B50"/>
      <c r="C50"/>
      <c r="D50"/>
      <c r="E50"/>
      <c r="F50"/>
    </row>
    <row r="51" spans="1:6" ht="13.9">
      <c r="A51" s="135" t="s">
        <v>572</v>
      </c>
      <c r="B51"/>
      <c r="C51"/>
      <c r="D51"/>
      <c r="E51"/>
      <c r="F51"/>
    </row>
    <row r="52" spans="1:6" ht="13.9">
      <c r="A52" s="135" t="s">
        <v>573</v>
      </c>
      <c r="B52"/>
      <c r="C52"/>
      <c r="D52"/>
      <c r="E52"/>
      <c r="F52"/>
    </row>
    <row r="53" spans="1:6">
      <c r="A53"/>
      <c r="B53"/>
      <c r="C53"/>
      <c r="D53"/>
      <c r="E53"/>
      <c r="F53"/>
    </row>
    <row r="54" spans="1:6">
      <c r="A54" t="s">
        <v>574</v>
      </c>
      <c r="B54"/>
      <c r="C54"/>
      <c r="D54"/>
      <c r="E54"/>
      <c r="F54"/>
    </row>
    <row r="55" spans="1:6">
      <c r="A55" s="133"/>
      <c r="B55"/>
      <c r="C55"/>
      <c r="D55"/>
      <c r="E55"/>
      <c r="F55"/>
    </row>
    <row r="56" spans="1:6" ht="13.9">
      <c r="A56" s="135" t="s">
        <v>575</v>
      </c>
      <c r="B56"/>
      <c r="C56"/>
      <c r="D56"/>
      <c r="E56"/>
      <c r="F56"/>
    </row>
    <row r="57" spans="1:6" ht="13.9">
      <c r="A57" s="135" t="s">
        <v>576</v>
      </c>
      <c r="B57"/>
      <c r="C57"/>
      <c r="D57"/>
      <c r="E57"/>
      <c r="F57"/>
    </row>
    <row r="58" spans="1:6" ht="13.9">
      <c r="A58" s="135" t="s">
        <v>577</v>
      </c>
      <c r="B58"/>
      <c r="C58"/>
      <c r="D58"/>
      <c r="E58"/>
      <c r="F58"/>
    </row>
    <row r="59" spans="1:6" ht="13.9">
      <c r="A59" s="135" t="s">
        <v>578</v>
      </c>
      <c r="B59"/>
      <c r="C59"/>
      <c r="D59"/>
      <c r="E59"/>
      <c r="F59"/>
    </row>
    <row r="60" spans="1:6" ht="13.9">
      <c r="A60" s="135" t="s">
        <v>579</v>
      </c>
      <c r="B60"/>
      <c r="C60"/>
      <c r="D60"/>
      <c r="E60"/>
      <c r="F60"/>
    </row>
    <row r="61" spans="1:6" ht="13.9">
      <c r="A61" s="135" t="s">
        <v>580</v>
      </c>
      <c r="B61"/>
      <c r="C61"/>
      <c r="D61"/>
      <c r="E61"/>
      <c r="F61"/>
    </row>
    <row r="62" spans="1:6" ht="13.9">
      <c r="A62" s="135" t="s">
        <v>581</v>
      </c>
      <c r="B62"/>
      <c r="C62"/>
      <c r="D62"/>
      <c r="E62"/>
      <c r="F62"/>
    </row>
    <row r="63" spans="1:6" ht="13.9">
      <c r="A63" s="135" t="s">
        <v>582</v>
      </c>
      <c r="B63"/>
      <c r="C63"/>
      <c r="D63"/>
      <c r="E63"/>
      <c r="F63"/>
    </row>
    <row r="64" spans="1:6" ht="13.9">
      <c r="A64" s="135" t="s">
        <v>583</v>
      </c>
      <c r="B64"/>
      <c r="C64"/>
      <c r="D64"/>
      <c r="E64"/>
      <c r="F64"/>
    </row>
    <row r="65" spans="1:6" ht="13.9">
      <c r="A65" s="135" t="s">
        <v>584</v>
      </c>
      <c r="B65"/>
      <c r="C65"/>
      <c r="D65"/>
      <c r="E65"/>
      <c r="F65"/>
    </row>
    <row r="66" spans="1:6" ht="13.9">
      <c r="A66" s="135" t="s">
        <v>585</v>
      </c>
      <c r="B66"/>
      <c r="C66"/>
      <c r="D66"/>
      <c r="E66"/>
      <c r="F66"/>
    </row>
    <row r="67" spans="1:6" ht="13.9">
      <c r="A67" s="135" t="s">
        <v>586</v>
      </c>
      <c r="B67"/>
      <c r="C67"/>
      <c r="D67"/>
      <c r="E67"/>
      <c r="F67"/>
    </row>
    <row r="68" spans="1:6" ht="13.9">
      <c r="A68" s="135" t="s">
        <v>587</v>
      </c>
      <c r="B68"/>
      <c r="C68"/>
      <c r="D68"/>
      <c r="E68"/>
      <c r="F68"/>
    </row>
    <row r="69" spans="1:6" ht="13.9">
      <c r="A69" s="135" t="s">
        <v>588</v>
      </c>
      <c r="B69"/>
      <c r="C69"/>
      <c r="D69"/>
      <c r="E69"/>
      <c r="F69"/>
    </row>
    <row r="70" spans="1:6">
      <c r="A70"/>
      <c r="B70"/>
      <c r="C70"/>
      <c r="D70"/>
      <c r="E70"/>
      <c r="F70"/>
    </row>
    <row r="71" spans="1:6" ht="13.9">
      <c r="A71" t="s">
        <v>589</v>
      </c>
      <c r="B71"/>
      <c r="C71"/>
      <c r="D71"/>
      <c r="E71"/>
      <c r="F71"/>
    </row>
    <row r="72" spans="1:6">
      <c r="A72"/>
      <c r="B72"/>
      <c r="C72"/>
      <c r="D72"/>
      <c r="E72"/>
      <c r="F72"/>
    </row>
    <row r="73" spans="1:6">
      <c r="A73"/>
      <c r="B73"/>
      <c r="C73"/>
      <c r="D73"/>
      <c r="E73"/>
      <c r="F73"/>
    </row>
    <row r="74" spans="1:6">
      <c r="A74"/>
      <c r="B74"/>
      <c r="C74"/>
      <c r="D74"/>
      <c r="E74"/>
      <c r="F74"/>
    </row>
    <row r="75" spans="1:6" ht="15">
      <c r="A75" s="132" t="s">
        <v>590</v>
      </c>
      <c r="B75"/>
      <c r="C75"/>
      <c r="D75"/>
      <c r="E75"/>
      <c r="F75"/>
    </row>
    <row r="76" spans="1:6">
      <c r="A76" s="133"/>
      <c r="B76"/>
      <c r="C76"/>
      <c r="D76"/>
      <c r="E76"/>
      <c r="F76"/>
    </row>
    <row r="77" spans="1:6" ht="13.9">
      <c r="A77" s="135" t="s">
        <v>591</v>
      </c>
      <c r="B77"/>
      <c r="C77"/>
      <c r="D77"/>
      <c r="E77"/>
      <c r="F77"/>
    </row>
    <row r="78" spans="1:6" ht="13.9">
      <c r="A78" s="135" t="s">
        <v>592</v>
      </c>
      <c r="B78"/>
      <c r="C78"/>
      <c r="D78"/>
      <c r="E78"/>
      <c r="F78"/>
    </row>
    <row r="79" spans="1:6">
      <c r="A79"/>
      <c r="B79"/>
      <c r="C79"/>
      <c r="D79"/>
      <c r="E79"/>
      <c r="F79"/>
    </row>
    <row r="80" spans="1:6">
      <c r="A80" t="s">
        <v>593</v>
      </c>
      <c r="B80"/>
      <c r="C80"/>
      <c r="D80"/>
      <c r="E80"/>
      <c r="F80"/>
    </row>
    <row r="81" spans="1:6">
      <c r="A81" s="133"/>
      <c r="B81"/>
      <c r="C81"/>
      <c r="D81"/>
      <c r="E81"/>
      <c r="F81"/>
    </row>
    <row r="82" spans="1:6" ht="13.9">
      <c r="A82" s="135" t="s">
        <v>594</v>
      </c>
      <c r="B82"/>
      <c r="C82"/>
      <c r="D82"/>
      <c r="E82"/>
      <c r="F82"/>
    </row>
    <row r="83" spans="1:6" ht="13.9">
      <c r="A83" s="135" t="s">
        <v>595</v>
      </c>
      <c r="B83"/>
      <c r="C83"/>
      <c r="D83"/>
      <c r="E83"/>
      <c r="F83"/>
    </row>
    <row r="84" spans="1:6" ht="13.9">
      <c r="A84" s="135" t="s">
        <v>596</v>
      </c>
      <c r="B84"/>
      <c r="C84"/>
      <c r="D84"/>
      <c r="E84"/>
      <c r="F84"/>
    </row>
    <row r="85" spans="1:6" ht="13.9">
      <c r="A85" s="135" t="s">
        <v>597</v>
      </c>
      <c r="B85"/>
      <c r="C85"/>
      <c r="D85"/>
      <c r="E85"/>
      <c r="F85"/>
    </row>
    <row r="86" spans="1:6" ht="13.9">
      <c r="A86" s="135" t="s">
        <v>598</v>
      </c>
      <c r="B86"/>
      <c r="C86"/>
      <c r="D86"/>
      <c r="E86"/>
      <c r="F86"/>
    </row>
    <row r="87" spans="1:6" ht="13.9">
      <c r="A87" s="135" t="s">
        <v>599</v>
      </c>
      <c r="B87"/>
      <c r="C87"/>
      <c r="D87"/>
      <c r="E87"/>
      <c r="F87"/>
    </row>
    <row r="88" spans="1:6" ht="13.9">
      <c r="A88" s="135" t="s">
        <v>600</v>
      </c>
      <c r="B88"/>
      <c r="C88"/>
      <c r="D88"/>
      <c r="E88"/>
      <c r="F88"/>
    </row>
    <row r="89" spans="1:6" ht="13.9">
      <c r="A89" s="135" t="s">
        <v>601</v>
      </c>
      <c r="B89"/>
      <c r="C89"/>
      <c r="D89"/>
      <c r="E89"/>
      <c r="F89"/>
    </row>
    <row r="90" spans="1:6" ht="13.9">
      <c r="A90" s="135" t="s">
        <v>602</v>
      </c>
      <c r="B90"/>
      <c r="C90"/>
      <c r="D90"/>
      <c r="E90"/>
      <c r="F90"/>
    </row>
    <row r="91" spans="1:6" ht="13.9">
      <c r="A91" s="135" t="s">
        <v>603</v>
      </c>
      <c r="B91"/>
      <c r="C91"/>
      <c r="D91"/>
      <c r="E91"/>
      <c r="F91"/>
    </row>
    <row r="92" spans="1:6" ht="13.9">
      <c r="A92" s="135" t="s">
        <v>604</v>
      </c>
      <c r="B92"/>
      <c r="C92"/>
      <c r="D92"/>
      <c r="E92"/>
      <c r="F92"/>
    </row>
    <row r="93" spans="1:6" ht="13.9">
      <c r="A93" s="135" t="s">
        <v>605</v>
      </c>
      <c r="B93"/>
      <c r="C93"/>
      <c r="D93"/>
      <c r="E93"/>
      <c r="F93"/>
    </row>
    <row r="94" spans="1:6" ht="13.9">
      <c r="A94" s="135" t="s">
        <v>606</v>
      </c>
      <c r="B94"/>
      <c r="C94"/>
      <c r="D94"/>
      <c r="E94"/>
      <c r="F94"/>
    </row>
    <row r="95" spans="1:6" ht="13.9">
      <c r="A95" s="135" t="s">
        <v>607</v>
      </c>
      <c r="B95"/>
      <c r="C95"/>
      <c r="D95"/>
      <c r="E95"/>
      <c r="F95"/>
    </row>
    <row r="96" spans="1:6">
      <c r="A96"/>
      <c r="B96"/>
      <c r="C96"/>
      <c r="D96"/>
      <c r="E96"/>
      <c r="F96"/>
    </row>
    <row r="97" spans="1:6">
      <c r="A97"/>
      <c r="B97"/>
      <c r="C97"/>
      <c r="D97"/>
      <c r="E97"/>
      <c r="F97"/>
    </row>
    <row r="98" spans="1:6">
      <c r="A98"/>
      <c r="B98"/>
      <c r="C98"/>
      <c r="D98"/>
      <c r="E98"/>
      <c r="F98"/>
    </row>
    <row r="99" spans="1:6" ht="17.25">
      <c r="A99" s="131" t="s">
        <v>608</v>
      </c>
      <c r="B99"/>
      <c r="C99"/>
      <c r="D99"/>
      <c r="E99"/>
      <c r="F99"/>
    </row>
    <row r="100" spans="1:6">
      <c r="A100"/>
      <c r="B100"/>
      <c r="C100"/>
      <c r="D100"/>
      <c r="E100"/>
      <c r="F100"/>
    </row>
    <row r="101" spans="1:6">
      <c r="A101" t="s">
        <v>609</v>
      </c>
      <c r="B101"/>
      <c r="C101"/>
      <c r="D101"/>
      <c r="E101"/>
      <c r="F101"/>
    </row>
    <row r="102" spans="1:6">
      <c r="A102"/>
      <c r="B102"/>
      <c r="C102"/>
      <c r="D102"/>
      <c r="E102"/>
      <c r="F102"/>
    </row>
    <row r="103" spans="1:6" ht="13.9">
      <c r="A103" s="136" t="s">
        <v>610</v>
      </c>
      <c r="B103" s="136" t="s">
        <v>611</v>
      </c>
      <c r="C103" s="136" t="s">
        <v>612</v>
      </c>
      <c r="D103" s="136" t="s">
        <v>613</v>
      </c>
      <c r="E103" s="136" t="s">
        <v>614</v>
      </c>
      <c r="F103" s="136" t="s">
        <v>615</v>
      </c>
    </row>
    <row r="104" spans="1:6">
      <c r="A104" s="137" t="s">
        <v>73</v>
      </c>
      <c r="B104" s="137">
        <v>0</v>
      </c>
      <c r="C104" s="137">
        <v>1</v>
      </c>
      <c r="D104" s="137">
        <v>9</v>
      </c>
      <c r="E104" s="137">
        <v>10</v>
      </c>
      <c r="F104" s="137">
        <v>9</v>
      </c>
    </row>
    <row r="105" spans="1:6">
      <c r="A105" s="137" t="s">
        <v>75</v>
      </c>
      <c r="B105" s="137">
        <v>1</v>
      </c>
      <c r="C105" s="137">
        <v>5</v>
      </c>
      <c r="D105" s="137">
        <v>10</v>
      </c>
      <c r="E105" s="137">
        <v>14</v>
      </c>
      <c r="F105" s="137">
        <v>9</v>
      </c>
    </row>
    <row r="106" spans="1:6">
      <c r="A106" s="137" t="s">
        <v>77</v>
      </c>
      <c r="B106" s="137">
        <v>5</v>
      </c>
      <c r="C106" s="137">
        <v>15</v>
      </c>
      <c r="D106" s="137">
        <v>14</v>
      </c>
      <c r="E106" s="137">
        <v>24</v>
      </c>
      <c r="F106" s="137">
        <v>9</v>
      </c>
    </row>
    <row r="107" spans="1:6">
      <c r="A107" s="137" t="s">
        <v>82</v>
      </c>
      <c r="B107" s="137">
        <v>15</v>
      </c>
      <c r="C107" s="137">
        <v>21</v>
      </c>
      <c r="D107" s="137">
        <v>19</v>
      </c>
      <c r="E107" s="137">
        <v>25</v>
      </c>
      <c r="F107" s="137">
        <v>4</v>
      </c>
    </row>
    <row r="108" spans="1:6">
      <c r="A108" s="137" t="s">
        <v>80</v>
      </c>
      <c r="B108" s="137">
        <v>15</v>
      </c>
      <c r="C108" s="137">
        <v>19</v>
      </c>
      <c r="D108" s="137">
        <v>20</v>
      </c>
      <c r="E108" s="137">
        <v>24</v>
      </c>
      <c r="F108" s="137">
        <v>5</v>
      </c>
    </row>
    <row r="109" spans="1:6">
      <c r="A109" s="137" t="s">
        <v>616</v>
      </c>
      <c r="B109" s="137">
        <v>19</v>
      </c>
      <c r="C109" s="137">
        <v>24</v>
      </c>
      <c r="D109" s="137">
        <v>19</v>
      </c>
      <c r="E109" s="137">
        <v>24</v>
      </c>
      <c r="F109" s="137">
        <v>0</v>
      </c>
    </row>
    <row r="110" spans="1:6">
      <c r="A110" s="137" t="s">
        <v>617</v>
      </c>
      <c r="B110" s="137">
        <v>21</v>
      </c>
      <c r="C110" s="137">
        <v>28</v>
      </c>
      <c r="D110" s="137">
        <v>25</v>
      </c>
      <c r="E110" s="137">
        <v>32</v>
      </c>
      <c r="F110" s="137">
        <v>4</v>
      </c>
    </row>
    <row r="111" spans="1:6">
      <c r="A111" s="137" t="s">
        <v>92</v>
      </c>
      <c r="B111" s="137">
        <v>28</v>
      </c>
      <c r="C111" s="137">
        <v>37</v>
      </c>
      <c r="D111" s="137">
        <v>32</v>
      </c>
      <c r="E111" s="137">
        <v>41</v>
      </c>
      <c r="F111" s="137">
        <v>4</v>
      </c>
    </row>
    <row r="112" spans="1:6">
      <c r="A112" s="137" t="s">
        <v>618</v>
      </c>
      <c r="B112" s="137">
        <v>15</v>
      </c>
      <c r="C112" s="137">
        <v>22</v>
      </c>
      <c r="D112" s="137">
        <v>17</v>
      </c>
      <c r="E112" s="137">
        <v>24</v>
      </c>
      <c r="F112" s="137">
        <v>2</v>
      </c>
    </row>
    <row r="113" spans="1:6">
      <c r="A113" s="137" t="s">
        <v>89</v>
      </c>
      <c r="B113" s="137">
        <v>24</v>
      </c>
      <c r="C113" s="137">
        <v>32</v>
      </c>
      <c r="D113" s="137">
        <v>24</v>
      </c>
      <c r="E113" s="137">
        <v>32</v>
      </c>
      <c r="F113" s="137">
        <v>0</v>
      </c>
    </row>
    <row r="114" spans="1:6">
      <c r="A114" s="137" t="s">
        <v>619</v>
      </c>
      <c r="B114" s="137">
        <v>32</v>
      </c>
      <c r="C114" s="137">
        <v>36</v>
      </c>
      <c r="D114" s="137">
        <v>33</v>
      </c>
      <c r="E114" s="137">
        <v>37</v>
      </c>
      <c r="F114" s="137">
        <v>1</v>
      </c>
    </row>
    <row r="115" spans="1:6">
      <c r="A115" s="137" t="s">
        <v>620</v>
      </c>
      <c r="B115" s="137">
        <v>32</v>
      </c>
      <c r="C115" s="137">
        <v>37</v>
      </c>
      <c r="D115" s="137">
        <v>32</v>
      </c>
      <c r="E115" s="137">
        <v>37</v>
      </c>
      <c r="F115" s="137">
        <v>0</v>
      </c>
    </row>
    <row r="116" spans="1:6">
      <c r="A116" s="137" t="s">
        <v>65</v>
      </c>
      <c r="B116" s="137">
        <v>37</v>
      </c>
      <c r="C116" s="137">
        <v>39</v>
      </c>
      <c r="D116" s="137">
        <v>41</v>
      </c>
      <c r="E116" s="137">
        <v>43</v>
      </c>
      <c r="F116" s="137">
        <v>4</v>
      </c>
    </row>
    <row r="117" spans="1:6">
      <c r="A117" s="137" t="s">
        <v>621</v>
      </c>
      <c r="B117" s="137">
        <v>37</v>
      </c>
      <c r="C117" s="137">
        <v>43</v>
      </c>
      <c r="D117" s="137">
        <v>37</v>
      </c>
      <c r="E117" s="137">
        <v>43</v>
      </c>
      <c r="F117" s="137">
        <v>0</v>
      </c>
    </row>
    <row r="118" spans="1:6">
      <c r="A118"/>
      <c r="B118"/>
      <c r="C118"/>
      <c r="D118"/>
      <c r="E118"/>
      <c r="F118"/>
    </row>
    <row r="119" spans="1:6" ht="13.9">
      <c r="A119" t="s">
        <v>622</v>
      </c>
      <c r="B119"/>
      <c r="C119"/>
      <c r="D119"/>
      <c r="E119"/>
      <c r="F119"/>
    </row>
    <row r="120" spans="1:6">
      <c r="A120"/>
      <c r="B120"/>
      <c r="C120"/>
      <c r="D120"/>
      <c r="E120"/>
      <c r="F120"/>
    </row>
    <row r="121" spans="1:6">
      <c r="A121"/>
      <c r="B121"/>
      <c r="C121"/>
      <c r="D121"/>
      <c r="E121"/>
      <c r="F121"/>
    </row>
    <row r="122" spans="1:6">
      <c r="A122"/>
      <c r="B122"/>
      <c r="C122"/>
      <c r="D122"/>
      <c r="E122"/>
      <c r="F122"/>
    </row>
    <row r="123" spans="1:6" ht="17.25">
      <c r="A123" s="131" t="s">
        <v>623</v>
      </c>
      <c r="B123"/>
      <c r="C123"/>
      <c r="D123"/>
      <c r="E123"/>
      <c r="F123"/>
    </row>
    <row r="124" spans="1:6">
      <c r="A124" s="133"/>
      <c r="B124"/>
      <c r="C124"/>
      <c r="D124"/>
      <c r="E124"/>
      <c r="F124"/>
    </row>
    <row r="125" spans="1:6" ht="13.9">
      <c r="A125" s="135" t="s">
        <v>624</v>
      </c>
      <c r="B125"/>
      <c r="C125"/>
      <c r="D125"/>
      <c r="E125"/>
      <c r="F125"/>
    </row>
    <row r="126" spans="1:6">
      <c r="A126" s="140" t="s">
        <v>625</v>
      </c>
      <c r="B126"/>
      <c r="C126"/>
      <c r="D126"/>
      <c r="E126"/>
      <c r="F126"/>
    </row>
    <row r="127" spans="1:6">
      <c r="A127" s="140" t="s">
        <v>626</v>
      </c>
      <c r="B127"/>
      <c r="C127"/>
      <c r="D127"/>
      <c r="E127"/>
      <c r="F127"/>
    </row>
    <row r="128" spans="1:6" ht="13.9">
      <c r="A128" s="140" t="s">
        <v>627</v>
      </c>
      <c r="B128"/>
      <c r="C128"/>
      <c r="D128"/>
      <c r="E128"/>
      <c r="F128"/>
    </row>
    <row r="129" spans="1:6" ht="13.9">
      <c r="A129" s="140" t="s">
        <v>628</v>
      </c>
      <c r="B129"/>
      <c r="C129"/>
      <c r="D129"/>
      <c r="E129"/>
      <c r="F129"/>
    </row>
    <row r="130" spans="1:6" ht="13.9">
      <c r="A130" s="135" t="s">
        <v>629</v>
      </c>
      <c r="B130"/>
      <c r="C130"/>
      <c r="D130"/>
      <c r="E130"/>
      <c r="F130"/>
    </row>
    <row r="131" spans="1:6">
      <c r="A131"/>
      <c r="B131"/>
      <c r="C131"/>
      <c r="D131"/>
      <c r="E131"/>
      <c r="F131"/>
    </row>
    <row r="132" spans="1:6">
      <c r="A132"/>
      <c r="B132"/>
      <c r="C132"/>
      <c r="D132"/>
      <c r="E132"/>
      <c r="F132"/>
    </row>
    <row r="133" spans="1:6">
      <c r="A133"/>
      <c r="B133"/>
      <c r="C133"/>
      <c r="D133"/>
      <c r="E133"/>
      <c r="F133"/>
    </row>
    <row r="134" spans="1:6" ht="17.25">
      <c r="A134" s="131" t="s">
        <v>630</v>
      </c>
      <c r="B134"/>
      <c r="C134"/>
      <c r="D134"/>
      <c r="E134"/>
      <c r="F134"/>
    </row>
    <row r="135" spans="1:6">
      <c r="A135" s="133"/>
      <c r="B135"/>
      <c r="C135"/>
      <c r="D135"/>
      <c r="E135"/>
      <c r="F135"/>
    </row>
    <row r="136" spans="1:6" ht="13.9">
      <c r="A136" s="135" t="s">
        <v>631</v>
      </c>
      <c r="B136"/>
      <c r="C136"/>
      <c r="D136"/>
      <c r="E136"/>
      <c r="F136"/>
    </row>
    <row r="137" spans="1:6" ht="13.9">
      <c r="A137" s="135" t="s">
        <v>632</v>
      </c>
      <c r="B137"/>
      <c r="C137"/>
      <c r="D137"/>
      <c r="E137"/>
      <c r="F137"/>
    </row>
  </sheetData>
  <phoneticPr fontId="25"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AF538-7A8E-4933-B10E-A5E55E383015}">
  <dimension ref="A1:L173"/>
  <sheetViews>
    <sheetView topLeftCell="A4" workbookViewId="0">
      <selection activeCell="A46" sqref="A46"/>
    </sheetView>
  </sheetViews>
  <sheetFormatPr defaultRowHeight="13.5"/>
  <cols>
    <col min="7" max="7" width="14.1875" customWidth="1"/>
    <col min="9" max="9" width="9.1875" customWidth="1"/>
    <col min="10" max="10" width="15.125" customWidth="1"/>
    <col min="11" max="11" width="10.5" customWidth="1"/>
  </cols>
  <sheetData>
    <row r="1" spans="1:12">
      <c r="A1" s="126" t="s">
        <v>24</v>
      </c>
      <c r="B1" s="126" t="s">
        <v>165</v>
      </c>
      <c r="C1" s="126" t="s">
        <v>166</v>
      </c>
      <c r="D1" s="126" t="s">
        <v>167</v>
      </c>
      <c r="E1" s="126" t="s">
        <v>168</v>
      </c>
      <c r="F1" s="126" t="s">
        <v>169</v>
      </c>
      <c r="G1" s="126" t="s">
        <v>170</v>
      </c>
      <c r="H1" s="126" t="s">
        <v>171</v>
      </c>
      <c r="I1" s="126" t="s">
        <v>172</v>
      </c>
      <c r="J1" s="126" t="s">
        <v>173</v>
      </c>
      <c r="K1" s="126" t="s">
        <v>174</v>
      </c>
      <c r="L1" s="126" t="s">
        <v>175</v>
      </c>
    </row>
    <row r="2" spans="1:12">
      <c r="A2" s="127" t="s">
        <v>28</v>
      </c>
      <c r="B2" s="127" t="s">
        <v>176</v>
      </c>
      <c r="C2" s="127"/>
      <c r="D2" s="127" t="s">
        <v>177</v>
      </c>
      <c r="E2" s="127"/>
      <c r="F2" s="127" t="s">
        <v>178</v>
      </c>
      <c r="G2" s="127" t="s">
        <v>179</v>
      </c>
      <c r="H2" s="127"/>
      <c r="I2" s="128"/>
      <c r="J2" s="127" t="s">
        <v>180</v>
      </c>
      <c r="K2" s="127" t="s">
        <v>181</v>
      </c>
      <c r="L2" s="127"/>
    </row>
    <row r="3" spans="1:12">
      <c r="A3" s="127" t="s">
        <v>36</v>
      </c>
      <c r="B3" s="127" t="s">
        <v>176</v>
      </c>
      <c r="C3" s="127"/>
      <c r="D3" s="127" t="s">
        <v>182</v>
      </c>
      <c r="E3" s="127"/>
      <c r="F3" s="127" t="s">
        <v>178</v>
      </c>
      <c r="G3" s="127" t="s">
        <v>183</v>
      </c>
      <c r="H3" s="127"/>
      <c r="I3" s="128"/>
      <c r="J3" s="127" t="s">
        <v>180</v>
      </c>
      <c r="K3" s="127" t="s">
        <v>181</v>
      </c>
      <c r="L3" s="127"/>
    </row>
    <row r="4" spans="1:12">
      <c r="A4" s="127" t="s">
        <v>41</v>
      </c>
      <c r="B4" s="127" t="s">
        <v>176</v>
      </c>
      <c r="C4" s="127"/>
      <c r="D4" s="127" t="s">
        <v>184</v>
      </c>
      <c r="E4" s="127"/>
      <c r="F4" s="127" t="s">
        <v>178</v>
      </c>
      <c r="G4" s="127" t="s">
        <v>185</v>
      </c>
      <c r="H4" s="127"/>
      <c r="I4" s="128"/>
      <c r="J4" s="127" t="s">
        <v>180</v>
      </c>
      <c r="K4" s="127" t="s">
        <v>181</v>
      </c>
      <c r="L4" s="127"/>
    </row>
    <row r="5" spans="1:12">
      <c r="A5" s="127" t="s">
        <v>45</v>
      </c>
      <c r="B5" s="127" t="s">
        <v>176</v>
      </c>
      <c r="C5" s="127"/>
      <c r="D5" s="127" t="s">
        <v>182</v>
      </c>
      <c r="E5" s="127"/>
      <c r="F5" s="127" t="s">
        <v>178</v>
      </c>
      <c r="G5" s="127" t="s">
        <v>186</v>
      </c>
      <c r="H5" s="127"/>
      <c r="I5" s="128"/>
      <c r="J5" s="127" t="s">
        <v>180</v>
      </c>
      <c r="K5" s="127" t="s">
        <v>181</v>
      </c>
      <c r="L5" s="127"/>
    </row>
    <row r="6" spans="1:12">
      <c r="A6" s="127" t="s">
        <v>56</v>
      </c>
      <c r="B6" s="127" t="s">
        <v>176</v>
      </c>
      <c r="C6" s="127"/>
      <c r="D6" s="127" t="s">
        <v>187</v>
      </c>
      <c r="E6" s="127"/>
      <c r="F6" s="127" t="s">
        <v>178</v>
      </c>
      <c r="G6" s="127" t="s">
        <v>188</v>
      </c>
      <c r="H6" s="127"/>
      <c r="I6" s="128"/>
      <c r="J6" s="127" t="s">
        <v>180</v>
      </c>
      <c r="K6" s="127" t="s">
        <v>181</v>
      </c>
      <c r="L6" s="127"/>
    </row>
    <row r="7" spans="1:12">
      <c r="A7" s="127" t="s">
        <v>189</v>
      </c>
      <c r="B7" s="127" t="s">
        <v>190</v>
      </c>
      <c r="C7" s="127"/>
      <c r="D7" s="127" t="s">
        <v>191</v>
      </c>
      <c r="E7" s="127"/>
      <c r="F7" s="127"/>
      <c r="G7" s="127"/>
      <c r="H7" s="127"/>
      <c r="I7" s="128" t="s">
        <v>192</v>
      </c>
      <c r="J7" s="127" t="s">
        <v>180</v>
      </c>
      <c r="K7" s="127"/>
      <c r="L7" s="127"/>
    </row>
    <row r="8" spans="1:12">
      <c r="A8" s="127" t="s">
        <v>193</v>
      </c>
      <c r="B8" s="127" t="s">
        <v>190</v>
      </c>
      <c r="C8" s="127"/>
      <c r="D8" s="127" t="s">
        <v>194</v>
      </c>
      <c r="E8" s="127"/>
      <c r="F8" s="127"/>
      <c r="G8" s="127"/>
      <c r="H8" s="127"/>
      <c r="I8" s="128" t="s">
        <v>195</v>
      </c>
      <c r="J8" s="127" t="s">
        <v>180</v>
      </c>
      <c r="K8" s="127"/>
      <c r="L8" s="127"/>
    </row>
    <row r="12" spans="1:12" ht="13.9">
      <c r="A12" s="106" t="s">
        <v>161</v>
      </c>
      <c r="C12" t="s">
        <v>442</v>
      </c>
    </row>
    <row r="14" spans="1:12" ht="13.9">
      <c r="A14" t="s">
        <v>443</v>
      </c>
    </row>
    <row r="18" spans="1:1" ht="22.5">
      <c r="A18" s="130" t="s">
        <v>444</v>
      </c>
    </row>
    <row r="20" spans="1:1" ht="17.25">
      <c r="A20" s="131" t="s">
        <v>445</v>
      </c>
    </row>
    <row r="22" spans="1:1">
      <c r="A22" t="s">
        <v>446</v>
      </c>
    </row>
    <row r="24" spans="1:1" ht="17.25">
      <c r="A24" s="131" t="s">
        <v>447</v>
      </c>
    </row>
    <row r="25" spans="1:1">
      <c r="A25" s="133"/>
    </row>
    <row r="26" spans="1:1" ht="13.9">
      <c r="A26" s="135" t="s">
        <v>448</v>
      </c>
    </row>
    <row r="27" spans="1:1">
      <c r="A27" s="133"/>
    </row>
    <row r="28" spans="1:1">
      <c r="A28" s="133"/>
    </row>
    <row r="29" spans="1:1" ht="13.9">
      <c r="A29" s="140" t="s">
        <v>449</v>
      </c>
    </row>
    <row r="30" spans="1:1">
      <c r="A30" s="140" t="s">
        <v>450</v>
      </c>
    </row>
    <row r="31" spans="1:1">
      <c r="A31" s="141" t="s">
        <v>262</v>
      </c>
    </row>
    <row r="32" spans="1:1">
      <c r="A32" s="141" t="s">
        <v>451</v>
      </c>
    </row>
    <row r="33" spans="1:1">
      <c r="A33" s="141" t="s">
        <v>452</v>
      </c>
    </row>
    <row r="34" spans="1:1">
      <c r="A34" s="141" t="s">
        <v>453</v>
      </c>
    </row>
    <row r="35" spans="1:1">
      <c r="A35" s="141" t="s">
        <v>454</v>
      </c>
    </row>
    <row r="36" spans="1:1">
      <c r="A36" s="141" t="s">
        <v>455</v>
      </c>
    </row>
    <row r="37" spans="1:1">
      <c r="A37" s="141" t="s">
        <v>456</v>
      </c>
    </row>
    <row r="38" spans="1:1">
      <c r="A38" s="133"/>
    </row>
    <row r="39" spans="1:1" ht="13.9">
      <c r="A39" s="135" t="s">
        <v>457</v>
      </c>
    </row>
    <row r="40" spans="1:1">
      <c r="A40" s="133"/>
    </row>
    <row r="41" spans="1:1">
      <c r="A41" s="133"/>
    </row>
    <row r="42" spans="1:1">
      <c r="A42" s="140" t="s">
        <v>458</v>
      </c>
    </row>
    <row r="43" spans="1:1" ht="13.9">
      <c r="A43" s="140" t="s">
        <v>459</v>
      </c>
    </row>
    <row r="44" spans="1:1" ht="13.9">
      <c r="A44" s="142" t="s">
        <v>460</v>
      </c>
    </row>
    <row r="45" spans="1:1" ht="13.9">
      <c r="A45" s="148" t="s">
        <v>554</v>
      </c>
    </row>
    <row r="46" spans="1:1">
      <c r="A46" s="140" t="s">
        <v>461</v>
      </c>
    </row>
    <row r="47" spans="1:1">
      <c r="A47" s="141" t="s">
        <v>462</v>
      </c>
    </row>
    <row r="48" spans="1:1">
      <c r="A48" s="141" t="s">
        <v>463</v>
      </c>
    </row>
    <row r="49" spans="1:3">
      <c r="A49" s="141" t="s">
        <v>464</v>
      </c>
    </row>
    <row r="50" spans="1:3" ht="13.9">
      <c r="A50" s="141" t="s">
        <v>465</v>
      </c>
    </row>
    <row r="51" spans="1:3">
      <c r="A51" s="133"/>
    </row>
    <row r="52" spans="1:3" ht="13.9">
      <c r="A52" s="135" t="s">
        <v>466</v>
      </c>
    </row>
    <row r="53" spans="1:3">
      <c r="A53" s="133"/>
    </row>
    <row r="54" spans="1:3">
      <c r="A54" s="133"/>
    </row>
    <row r="55" spans="1:3">
      <c r="A55" s="140" t="s">
        <v>467</v>
      </c>
    </row>
    <row r="56" spans="1:3">
      <c r="A56" s="140" t="s">
        <v>468</v>
      </c>
    </row>
    <row r="57" spans="1:3" ht="13.9">
      <c r="A57" s="142" t="s">
        <v>469</v>
      </c>
    </row>
    <row r="58" spans="1:3" ht="13.9">
      <c r="A58" s="142" t="s">
        <v>470</v>
      </c>
    </row>
    <row r="59" spans="1:3" ht="13.9">
      <c r="A59" s="142" t="s">
        <v>471</v>
      </c>
    </row>
    <row r="61" spans="1:3" ht="13.9">
      <c r="A61" t="s">
        <v>472</v>
      </c>
    </row>
    <row r="63" spans="1:3" ht="27.75">
      <c r="A63" s="136" t="s">
        <v>473</v>
      </c>
      <c r="B63" s="136" t="s">
        <v>474</v>
      </c>
      <c r="C63" s="136" t="s">
        <v>475</v>
      </c>
    </row>
    <row r="64" spans="1:3">
      <c r="A64" s="137" t="s">
        <v>476</v>
      </c>
      <c r="B64" s="139">
        <v>10000000</v>
      </c>
      <c r="C64" s="143">
        <v>0.5</v>
      </c>
    </row>
    <row r="65" spans="1:3">
      <c r="A65" s="137" t="s">
        <v>477</v>
      </c>
      <c r="B65" s="139">
        <v>1500000</v>
      </c>
      <c r="C65" s="144">
        <v>7.4999999999999997E-2</v>
      </c>
    </row>
    <row r="66" spans="1:3" ht="27">
      <c r="A66" s="137" t="s">
        <v>478</v>
      </c>
      <c r="B66" s="139">
        <v>3000000</v>
      </c>
      <c r="C66" s="143">
        <v>0.15</v>
      </c>
    </row>
    <row r="67" spans="1:3">
      <c r="A67" s="137" t="s">
        <v>479</v>
      </c>
      <c r="B67" s="139">
        <v>1000000</v>
      </c>
      <c r="C67" s="143">
        <v>0.05</v>
      </c>
    </row>
    <row r="68" spans="1:3" ht="27">
      <c r="A68" s="137" t="s">
        <v>480</v>
      </c>
      <c r="B68" s="139">
        <v>2000000</v>
      </c>
      <c r="C68" s="143">
        <v>0.1</v>
      </c>
    </row>
    <row r="69" spans="1:3" ht="27">
      <c r="A69" s="137" t="s">
        <v>481</v>
      </c>
      <c r="B69" s="139">
        <v>2500000</v>
      </c>
      <c r="C69" s="144">
        <v>0.125</v>
      </c>
    </row>
    <row r="70" spans="1:3" ht="13.9">
      <c r="A70" s="138" t="s">
        <v>482</v>
      </c>
      <c r="B70" s="145">
        <v>20000000</v>
      </c>
      <c r="C70" s="146">
        <v>1</v>
      </c>
    </row>
    <row r="73" spans="1:3" ht="22.5">
      <c r="A73" s="130" t="s">
        <v>483</v>
      </c>
    </row>
    <row r="75" spans="1:3" ht="17.25">
      <c r="A75" s="131" t="s">
        <v>445</v>
      </c>
    </row>
    <row r="77" spans="1:3">
      <c r="A77" t="s">
        <v>484</v>
      </c>
    </row>
    <row r="79" spans="1:3" ht="17.25">
      <c r="A79" s="131" t="s">
        <v>485</v>
      </c>
    </row>
    <row r="80" spans="1:3">
      <c r="A80" s="133"/>
    </row>
    <row r="81" spans="1:1" ht="13.9">
      <c r="A81" s="135" t="s">
        <v>486</v>
      </c>
    </row>
    <row r="82" spans="1:1">
      <c r="A82" s="133"/>
    </row>
    <row r="83" spans="1:1">
      <c r="A83" s="133"/>
    </row>
    <row r="84" spans="1:1">
      <c r="A84" s="140" t="s">
        <v>487</v>
      </c>
    </row>
    <row r="85" spans="1:1" ht="13.9">
      <c r="A85" s="140" t="s">
        <v>488</v>
      </c>
    </row>
    <row r="86" spans="1:1">
      <c r="A86" s="133"/>
    </row>
    <row r="87" spans="1:1" ht="13.9">
      <c r="A87" s="135" t="s">
        <v>489</v>
      </c>
    </row>
    <row r="88" spans="1:1">
      <c r="A88" s="133"/>
    </row>
    <row r="89" spans="1:1">
      <c r="A89" s="133"/>
    </row>
    <row r="90" spans="1:1" ht="13.9">
      <c r="A90" s="147" t="s">
        <v>490</v>
      </c>
    </row>
    <row r="91" spans="1:1" ht="13.9">
      <c r="A91" s="142" t="s">
        <v>491</v>
      </c>
    </row>
    <row r="92" spans="1:1" ht="13.9">
      <c r="A92" s="142" t="s">
        <v>492</v>
      </c>
    </row>
    <row r="93" spans="1:1" ht="13.9">
      <c r="A93" s="142" t="s">
        <v>493</v>
      </c>
    </row>
    <row r="94" spans="1:1" ht="13.9">
      <c r="A94" s="142" t="s">
        <v>494</v>
      </c>
    </row>
    <row r="95" spans="1:1" ht="13.9">
      <c r="A95" s="141" t="s">
        <v>495</v>
      </c>
    </row>
    <row r="96" spans="1:1">
      <c r="A96" s="133"/>
    </row>
    <row r="97" spans="1:5" ht="13.9">
      <c r="A97" s="135" t="s">
        <v>496</v>
      </c>
    </row>
    <row r="98" spans="1:5">
      <c r="A98" s="133"/>
    </row>
    <row r="99" spans="1:5">
      <c r="A99" s="133"/>
    </row>
    <row r="100" spans="1:5">
      <c r="A100" s="140" t="s">
        <v>497</v>
      </c>
    </row>
    <row r="102" spans="1:5" ht="13.9">
      <c r="A102" t="s">
        <v>498</v>
      </c>
    </row>
    <row r="104" spans="1:5" ht="27.75">
      <c r="A104" s="136" t="s">
        <v>499</v>
      </c>
      <c r="B104" s="136" t="s">
        <v>500</v>
      </c>
      <c r="C104" s="136" t="s">
        <v>501</v>
      </c>
      <c r="D104" s="136" t="s">
        <v>502</v>
      </c>
      <c r="E104" s="136" t="s">
        <v>503</v>
      </c>
    </row>
    <row r="105" spans="1:5">
      <c r="A105" s="137" t="s">
        <v>476</v>
      </c>
      <c r="B105" s="139">
        <v>10000000</v>
      </c>
      <c r="C105" s="139">
        <v>10000000</v>
      </c>
      <c r="D105" s="139">
        <v>10500000</v>
      </c>
      <c r="E105" s="137">
        <v>0.95</v>
      </c>
    </row>
    <row r="106" spans="1:5" ht="27">
      <c r="A106" s="137" t="s">
        <v>478</v>
      </c>
      <c r="B106" s="139">
        <v>3000000</v>
      </c>
      <c r="C106" s="139">
        <v>2500000</v>
      </c>
      <c r="D106" s="139">
        <v>3200000</v>
      </c>
      <c r="E106" s="137">
        <v>0.78</v>
      </c>
    </row>
    <row r="107" spans="1:5">
      <c r="A107" s="137" t="s">
        <v>479</v>
      </c>
      <c r="B107" s="139">
        <v>1000000</v>
      </c>
      <c r="C107" s="139">
        <v>1000000</v>
      </c>
      <c r="D107" s="139">
        <v>900000</v>
      </c>
      <c r="E107" s="137">
        <v>1.1100000000000001</v>
      </c>
    </row>
    <row r="109" spans="1:5" ht="13.9">
      <c r="A109" s="134" t="s">
        <v>504</v>
      </c>
    </row>
    <row r="110" spans="1:5">
      <c r="A110" s="133"/>
    </row>
    <row r="111" spans="1:5" ht="13.9">
      <c r="A111" s="135" t="s">
        <v>505</v>
      </c>
    </row>
    <row r="112" spans="1:5" ht="13.9">
      <c r="A112" s="135" t="s">
        <v>506</v>
      </c>
    </row>
    <row r="113" spans="1:3" ht="13.9">
      <c r="A113" s="135" t="s">
        <v>507</v>
      </c>
    </row>
    <row r="117" spans="1:3" ht="22.5">
      <c r="A117" s="130" t="s">
        <v>508</v>
      </c>
    </row>
    <row r="119" spans="1:3" ht="17.25">
      <c r="A119" s="131" t="s">
        <v>445</v>
      </c>
    </row>
    <row r="121" spans="1:3">
      <c r="A121" t="s">
        <v>509</v>
      </c>
    </row>
    <row r="123" spans="1:3" ht="17.25">
      <c r="A123" s="131" t="s">
        <v>510</v>
      </c>
    </row>
    <row r="125" spans="1:3" ht="13.9">
      <c r="A125" s="136" t="s">
        <v>231</v>
      </c>
      <c r="B125" s="136" t="s">
        <v>232</v>
      </c>
      <c r="C125" s="136" t="s">
        <v>233</v>
      </c>
    </row>
    <row r="126" spans="1:3" ht="40.5">
      <c r="A126" s="137" t="s">
        <v>511</v>
      </c>
      <c r="B126" s="137" t="s">
        <v>512</v>
      </c>
      <c r="C126" s="137" t="s">
        <v>513</v>
      </c>
    </row>
    <row r="127" spans="1:3" ht="54">
      <c r="A127" s="137" t="s">
        <v>514</v>
      </c>
      <c r="B127" s="137" t="s">
        <v>515</v>
      </c>
      <c r="C127" s="137" t="s">
        <v>516</v>
      </c>
    </row>
    <row r="128" spans="1:3" ht="40.5">
      <c r="A128" s="137" t="s">
        <v>517</v>
      </c>
      <c r="B128" s="137" t="s">
        <v>518</v>
      </c>
      <c r="C128" s="137" t="s">
        <v>519</v>
      </c>
    </row>
    <row r="131" spans="1:2" ht="22.5">
      <c r="A131" s="130" t="s">
        <v>520</v>
      </c>
    </row>
    <row r="133" spans="1:2" ht="17.25">
      <c r="A133" s="131" t="s">
        <v>445</v>
      </c>
    </row>
    <row r="135" spans="1:2" ht="13.9">
      <c r="A135" t="s">
        <v>521</v>
      </c>
    </row>
    <row r="137" spans="1:2" ht="13.9">
      <c r="A137" t="s">
        <v>522</v>
      </c>
    </row>
    <row r="139" spans="1:2" ht="27.75">
      <c r="A139" s="136" t="s">
        <v>523</v>
      </c>
      <c r="B139" s="136" t="s">
        <v>524</v>
      </c>
    </row>
    <row r="140" spans="1:2" ht="67.5">
      <c r="A140" s="138" t="s">
        <v>525</v>
      </c>
      <c r="B140" s="137" t="s">
        <v>526</v>
      </c>
    </row>
    <row r="141" spans="1:2" ht="54">
      <c r="A141" s="138" t="s">
        <v>527</v>
      </c>
      <c r="B141" s="137" t="s">
        <v>528</v>
      </c>
    </row>
    <row r="142" spans="1:2" ht="54">
      <c r="A142" s="138" t="s">
        <v>529</v>
      </c>
      <c r="B142" s="137" t="s">
        <v>530</v>
      </c>
    </row>
    <row r="143" spans="1:2" ht="67.5">
      <c r="A143" s="138" t="s">
        <v>531</v>
      </c>
      <c r="B143" s="137" t="s">
        <v>532</v>
      </c>
    </row>
    <row r="146" spans="1:4" ht="22.5">
      <c r="A146" s="130" t="s">
        <v>533</v>
      </c>
    </row>
    <row r="148" spans="1:4" ht="17.25">
      <c r="A148" s="131" t="s">
        <v>445</v>
      </c>
    </row>
    <row r="150" spans="1:4">
      <c r="A150" t="s">
        <v>534</v>
      </c>
    </row>
    <row r="152" spans="1:4" ht="13.9">
      <c r="A152" t="s">
        <v>535</v>
      </c>
    </row>
    <row r="153" spans="1:4">
      <c r="A153" s="133"/>
    </row>
    <row r="154" spans="1:4" ht="13.9">
      <c r="A154" s="135" t="s">
        <v>536</v>
      </c>
    </row>
    <row r="155" spans="1:4" ht="13.9">
      <c r="A155" s="135" t="s">
        <v>537</v>
      </c>
    </row>
    <row r="156" spans="1:4" ht="13.9">
      <c r="A156" s="135" t="s">
        <v>538</v>
      </c>
    </row>
    <row r="158" spans="1:4" ht="13.9">
      <c r="A158" t="s">
        <v>539</v>
      </c>
    </row>
    <row r="160" spans="1:4" ht="27.75">
      <c r="A160" s="136" t="s">
        <v>540</v>
      </c>
      <c r="B160" s="136" t="s">
        <v>541</v>
      </c>
      <c r="C160" s="136" t="s">
        <v>542</v>
      </c>
      <c r="D160" s="136" t="s">
        <v>543</v>
      </c>
    </row>
    <row r="161" spans="1:4" ht="27">
      <c r="A161" s="137" t="s">
        <v>544</v>
      </c>
      <c r="B161" s="139">
        <v>2000000</v>
      </c>
      <c r="C161" s="139">
        <v>2100000</v>
      </c>
      <c r="D161" s="137" t="s">
        <v>545</v>
      </c>
    </row>
    <row r="162" spans="1:4" ht="27">
      <c r="A162" s="137" t="s">
        <v>546</v>
      </c>
      <c r="B162" s="139">
        <v>4000000</v>
      </c>
      <c r="C162" s="139">
        <v>3800000</v>
      </c>
      <c r="D162" s="137" t="s">
        <v>547</v>
      </c>
    </row>
    <row r="165" spans="1:4" ht="22.5">
      <c r="A165" s="130" t="s">
        <v>435</v>
      </c>
    </row>
    <row r="167" spans="1:4" ht="13.9">
      <c r="A167" t="s">
        <v>548</v>
      </c>
    </row>
    <row r="168" spans="1:4" ht="13.9">
      <c r="A168" t="s">
        <v>549</v>
      </c>
    </row>
    <row r="169" spans="1:4" ht="13.9">
      <c r="A169" t="s">
        <v>550</v>
      </c>
    </row>
    <row r="170" spans="1:4" ht="13.9">
      <c r="A170" t="s">
        <v>551</v>
      </c>
    </row>
    <row r="171" spans="1:4" ht="13.9">
      <c r="A171" t="s">
        <v>552</v>
      </c>
    </row>
    <row r="173" spans="1:4" ht="13.9">
      <c r="A173" t="s">
        <v>553</v>
      </c>
    </row>
  </sheetData>
  <phoneticPr fontId="25" type="noConversion"/>
  <pageMargins left="0.7" right="0.7" top="0.75" bottom="0.75" header="0.3" footer="0.3"/>
  <ignoredErrors>
    <ignoredError sqref="F2 F3:F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7A59-2322-404A-B372-0E8665D886AD}">
  <dimension ref="A8:P124"/>
  <sheetViews>
    <sheetView zoomScale="71" workbookViewId="0">
      <selection activeCell="M32" sqref="M32"/>
    </sheetView>
  </sheetViews>
  <sheetFormatPr defaultColWidth="8.8125" defaultRowHeight="13.5"/>
  <cols>
    <col min="1" max="1" width="12.1875" customWidth="1"/>
    <col min="3" max="3" width="10.8125" customWidth="1"/>
    <col min="6" max="6" width="7.1875" customWidth="1"/>
    <col min="7" max="7" width="5.1875" customWidth="1"/>
    <col min="8" max="8" width="5.8125" customWidth="1"/>
    <col min="9" max="9" width="10.1875" customWidth="1"/>
    <col min="10" max="10" width="6.5" customWidth="1"/>
    <col min="12" max="12" width="10.1875" customWidth="1"/>
    <col min="14" max="14" width="11.5" customWidth="1"/>
  </cols>
  <sheetData>
    <row r="8" spans="1:16">
      <c r="A8" s="103" t="s">
        <v>95</v>
      </c>
      <c r="C8" s="104"/>
      <c r="F8">
        <v>10</v>
      </c>
      <c r="G8">
        <v>6</v>
      </c>
      <c r="H8">
        <v>5</v>
      </c>
      <c r="I8" s="2">
        <f>F8*G8*H8</f>
        <v>300</v>
      </c>
      <c r="J8" t="s">
        <v>96</v>
      </c>
      <c r="L8" t="s">
        <v>97</v>
      </c>
      <c r="P8" t="s">
        <v>98</v>
      </c>
    </row>
    <row r="9" spans="1:16">
      <c r="C9" s="104"/>
      <c r="P9" t="s">
        <v>99</v>
      </c>
    </row>
    <row r="10" spans="1:16">
      <c r="A10" s="103"/>
      <c r="C10" s="104"/>
    </row>
    <row r="11" spans="1:16">
      <c r="C11" s="104"/>
    </row>
    <row r="12" spans="1:16">
      <c r="A12" s="103"/>
      <c r="C12" s="104"/>
    </row>
    <row r="13" spans="1:16">
      <c r="A13" s="103" t="s">
        <v>100</v>
      </c>
      <c r="C13" s="104"/>
      <c r="F13">
        <v>8</v>
      </c>
      <c r="G13">
        <v>5</v>
      </c>
      <c r="H13">
        <v>2</v>
      </c>
      <c r="I13" s="2">
        <f>F13*G13*H13</f>
        <v>80</v>
      </c>
      <c r="J13" t="s">
        <v>101</v>
      </c>
      <c r="L13" t="s">
        <v>102</v>
      </c>
      <c r="P13" t="s">
        <v>98</v>
      </c>
    </row>
    <row r="14" spans="1:16">
      <c r="P14" t="s">
        <v>99</v>
      </c>
    </row>
    <row r="26" spans="1:2" ht="13.9">
      <c r="A26" s="106" t="s">
        <v>161</v>
      </c>
      <c r="B26" t="s">
        <v>338</v>
      </c>
    </row>
    <row r="28" spans="1:2" ht="17.25">
      <c r="A28" s="131" t="s">
        <v>339</v>
      </c>
    </row>
    <row r="32" spans="1:2" ht="22.5">
      <c r="A32" s="130" t="s">
        <v>340</v>
      </c>
    </row>
    <row r="34" spans="1:3">
      <c r="A34" t="s">
        <v>341</v>
      </c>
    </row>
    <row r="36" spans="1:3" ht="13.9">
      <c r="A36" s="136" t="s">
        <v>342</v>
      </c>
      <c r="B36" s="136" t="s">
        <v>343</v>
      </c>
      <c r="C36" s="136" t="s">
        <v>344</v>
      </c>
    </row>
    <row r="37" spans="1:3" ht="27.75">
      <c r="A37" s="138" t="s">
        <v>274</v>
      </c>
      <c r="B37" s="137" t="s">
        <v>345</v>
      </c>
      <c r="C37" s="137" t="s">
        <v>346</v>
      </c>
    </row>
    <row r="38" spans="1:3" ht="40.5">
      <c r="A38" s="137"/>
      <c r="B38" s="137" t="s">
        <v>347</v>
      </c>
      <c r="C38" s="137" t="s">
        <v>348</v>
      </c>
    </row>
    <row r="39" spans="1:3" ht="40.5">
      <c r="A39" s="138" t="s">
        <v>284</v>
      </c>
      <c r="B39" s="137" t="s">
        <v>349</v>
      </c>
      <c r="C39" s="137" t="s">
        <v>350</v>
      </c>
    </row>
    <row r="40" spans="1:3" ht="27">
      <c r="A40" s="137"/>
      <c r="B40" s="137" t="s">
        <v>351</v>
      </c>
      <c r="C40" s="137" t="s">
        <v>352</v>
      </c>
    </row>
    <row r="41" spans="1:3" ht="67.5">
      <c r="A41" s="138" t="s">
        <v>293</v>
      </c>
      <c r="B41" s="137" t="s">
        <v>353</v>
      </c>
      <c r="C41" s="137" t="s">
        <v>354</v>
      </c>
    </row>
    <row r="42" spans="1:3" ht="67.5">
      <c r="A42" s="137"/>
      <c r="B42" s="137" t="s">
        <v>355</v>
      </c>
      <c r="C42" s="137" t="s">
        <v>356</v>
      </c>
    </row>
    <row r="43" spans="1:3" ht="54">
      <c r="A43" s="138" t="s">
        <v>303</v>
      </c>
      <c r="B43" s="137" t="s">
        <v>357</v>
      </c>
      <c r="C43" s="137" t="s">
        <v>348</v>
      </c>
    </row>
    <row r="44" spans="1:3" ht="40.5">
      <c r="A44" s="137"/>
      <c r="B44" s="137" t="s">
        <v>358</v>
      </c>
      <c r="C44" s="137" t="s">
        <v>359</v>
      </c>
    </row>
    <row r="45" spans="1:3" ht="54">
      <c r="A45" s="138" t="s">
        <v>311</v>
      </c>
      <c r="B45" s="137" t="s">
        <v>360</v>
      </c>
      <c r="C45" s="137" t="s">
        <v>361</v>
      </c>
    </row>
    <row r="46" spans="1:3" ht="54">
      <c r="A46" s="137"/>
      <c r="B46" s="137" t="s">
        <v>362</v>
      </c>
      <c r="C46" s="137" t="s">
        <v>363</v>
      </c>
    </row>
    <row r="47" spans="1:3" ht="54">
      <c r="A47" s="138" t="s">
        <v>321</v>
      </c>
      <c r="B47" s="137" t="s">
        <v>364</v>
      </c>
      <c r="C47" s="137" t="s">
        <v>365</v>
      </c>
    </row>
    <row r="48" spans="1:3" ht="54">
      <c r="A48" s="137"/>
      <c r="B48" s="137" t="s">
        <v>366</v>
      </c>
      <c r="C48" s="137" t="s">
        <v>363</v>
      </c>
    </row>
    <row r="51" spans="1:4" ht="22.5">
      <c r="A51" s="130" t="s">
        <v>367</v>
      </c>
    </row>
    <row r="53" spans="1:4" ht="13.9">
      <c r="A53" t="s">
        <v>368</v>
      </c>
    </row>
    <row r="55" spans="1:4" ht="27.75">
      <c r="A55" s="136" t="s">
        <v>369</v>
      </c>
      <c r="B55" s="136" t="s">
        <v>370</v>
      </c>
      <c r="C55" s="136" t="s">
        <v>371</v>
      </c>
      <c r="D55" s="136" t="s">
        <v>372</v>
      </c>
    </row>
    <row r="56" spans="1:4" ht="27.75">
      <c r="A56" s="138" t="s">
        <v>345</v>
      </c>
      <c r="B56" s="137" t="s">
        <v>373</v>
      </c>
      <c r="C56" s="137" t="s">
        <v>373</v>
      </c>
      <c r="D56" s="138" t="s">
        <v>374</v>
      </c>
    </row>
    <row r="57" spans="1:4" ht="27.75">
      <c r="A57" s="138" t="s">
        <v>375</v>
      </c>
      <c r="B57" s="137" t="s">
        <v>376</v>
      </c>
      <c r="C57" s="137" t="s">
        <v>373</v>
      </c>
      <c r="D57" s="138" t="s">
        <v>377</v>
      </c>
    </row>
    <row r="58" spans="1:4" ht="27.75">
      <c r="A58" s="138" t="s">
        <v>378</v>
      </c>
      <c r="B58" s="137" t="s">
        <v>379</v>
      </c>
      <c r="C58" s="137" t="s">
        <v>373</v>
      </c>
      <c r="D58" s="138" t="s">
        <v>380</v>
      </c>
    </row>
    <row r="59" spans="1:4" ht="27.75">
      <c r="A59" s="138" t="s">
        <v>381</v>
      </c>
      <c r="B59" s="137" t="s">
        <v>373</v>
      </c>
      <c r="C59" s="137" t="s">
        <v>376</v>
      </c>
      <c r="D59" s="138" t="s">
        <v>377</v>
      </c>
    </row>
    <row r="60" spans="1:4" ht="27.75">
      <c r="A60" s="138" t="s">
        <v>382</v>
      </c>
      <c r="B60" s="137" t="s">
        <v>376</v>
      </c>
      <c r="C60" s="137" t="s">
        <v>373</v>
      </c>
      <c r="D60" s="138" t="s">
        <v>377</v>
      </c>
    </row>
    <row r="61" spans="1:4" ht="27.75">
      <c r="A61" s="138" t="s">
        <v>358</v>
      </c>
      <c r="B61" s="137" t="s">
        <v>379</v>
      </c>
      <c r="C61" s="137" t="s">
        <v>373</v>
      </c>
      <c r="D61" s="138" t="s">
        <v>380</v>
      </c>
    </row>
    <row r="62" spans="1:4" ht="27.75">
      <c r="A62" s="138" t="s">
        <v>383</v>
      </c>
      <c r="B62" s="137" t="s">
        <v>373</v>
      </c>
      <c r="C62" s="137" t="s">
        <v>373</v>
      </c>
      <c r="D62" s="138" t="s">
        <v>374</v>
      </c>
    </row>
    <row r="63" spans="1:4" ht="27.75">
      <c r="A63" s="138" t="s">
        <v>384</v>
      </c>
      <c r="B63" s="137" t="s">
        <v>379</v>
      </c>
      <c r="C63" s="137" t="s">
        <v>373</v>
      </c>
      <c r="D63" s="138" t="s">
        <v>380</v>
      </c>
    </row>
    <row r="64" spans="1:4" ht="27.75">
      <c r="A64" s="138" t="s">
        <v>385</v>
      </c>
      <c r="B64" s="137" t="s">
        <v>376</v>
      </c>
      <c r="C64" s="137" t="s">
        <v>376</v>
      </c>
      <c r="D64" s="138" t="s">
        <v>380</v>
      </c>
    </row>
    <row r="66" spans="1:4" ht="13.9">
      <c r="A66" t="s">
        <v>386</v>
      </c>
    </row>
    <row r="70" spans="1:4" ht="22.5">
      <c r="A70" s="130" t="s">
        <v>387</v>
      </c>
    </row>
    <row r="72" spans="1:4" ht="13.9">
      <c r="A72" t="s">
        <v>388</v>
      </c>
    </row>
    <row r="74" spans="1:4" ht="27.75">
      <c r="A74" s="136" t="s">
        <v>369</v>
      </c>
      <c r="B74" s="136" t="s">
        <v>389</v>
      </c>
      <c r="C74" s="136" t="s">
        <v>390</v>
      </c>
      <c r="D74" s="136" t="s">
        <v>391</v>
      </c>
    </row>
    <row r="75" spans="1:4" ht="27.75">
      <c r="A75" s="138" t="s">
        <v>345</v>
      </c>
      <c r="B75" s="139">
        <v>1000000</v>
      </c>
      <c r="C75" s="137" t="s">
        <v>392</v>
      </c>
      <c r="D75" s="137" t="s">
        <v>393</v>
      </c>
    </row>
    <row r="76" spans="1:4" ht="27.75">
      <c r="A76" s="138" t="s">
        <v>375</v>
      </c>
      <c r="B76" s="139">
        <v>500000</v>
      </c>
      <c r="C76" s="137" t="s">
        <v>394</v>
      </c>
      <c r="D76" s="137" t="s">
        <v>395</v>
      </c>
    </row>
    <row r="77" spans="1:4" ht="27.75">
      <c r="A77" s="138" t="s">
        <v>383</v>
      </c>
      <c r="B77" s="139">
        <v>2000000</v>
      </c>
      <c r="C77" s="137" t="s">
        <v>396</v>
      </c>
      <c r="D77" s="137" t="s">
        <v>397</v>
      </c>
    </row>
    <row r="78" spans="1:4" ht="27.75">
      <c r="A78" s="138" t="s">
        <v>382</v>
      </c>
      <c r="B78" s="139">
        <v>1500000</v>
      </c>
      <c r="C78" s="137" t="s">
        <v>398</v>
      </c>
      <c r="D78" s="137" t="s">
        <v>399</v>
      </c>
    </row>
    <row r="80" spans="1:4">
      <c r="A80" t="s">
        <v>400</v>
      </c>
    </row>
    <row r="84" spans="1:3" ht="22.5">
      <c r="A84" s="130" t="s">
        <v>401</v>
      </c>
    </row>
    <row r="86" spans="1:3" ht="13.9">
      <c r="A86" t="s">
        <v>402</v>
      </c>
    </row>
    <row r="88" spans="1:3" ht="27.75">
      <c r="A88" s="136" t="s">
        <v>369</v>
      </c>
      <c r="B88" s="136" t="s">
        <v>403</v>
      </c>
      <c r="C88" s="136" t="s">
        <v>404</v>
      </c>
    </row>
    <row r="89" spans="1:3" ht="40.5">
      <c r="A89" s="149" t="s">
        <v>345</v>
      </c>
      <c r="B89" s="150" t="s">
        <v>405</v>
      </c>
      <c r="C89" s="137" t="s">
        <v>406</v>
      </c>
    </row>
    <row r="90" spans="1:3" ht="27">
      <c r="A90" s="149"/>
      <c r="B90" s="150"/>
      <c r="C90" s="137" t="s">
        <v>407</v>
      </c>
    </row>
    <row r="91" spans="1:3" ht="54">
      <c r="A91" s="149" t="s">
        <v>375</v>
      </c>
      <c r="B91" s="150" t="s">
        <v>408</v>
      </c>
      <c r="C91" s="137" t="s">
        <v>409</v>
      </c>
    </row>
    <row r="92" spans="1:3" ht="54">
      <c r="A92" s="149"/>
      <c r="B92" s="150"/>
      <c r="C92" s="137" t="s">
        <v>410</v>
      </c>
    </row>
    <row r="93" spans="1:3" ht="27">
      <c r="A93" s="149" t="s">
        <v>383</v>
      </c>
      <c r="B93" s="150" t="s">
        <v>405</v>
      </c>
      <c r="C93" s="137" t="s">
        <v>411</v>
      </c>
    </row>
    <row r="94" spans="1:3" ht="40.5">
      <c r="A94" s="149"/>
      <c r="B94" s="150"/>
      <c r="C94" s="137" t="s">
        <v>412</v>
      </c>
    </row>
    <row r="95" spans="1:3" ht="40.5">
      <c r="A95" s="149" t="s">
        <v>382</v>
      </c>
      <c r="B95" s="150" t="s">
        <v>413</v>
      </c>
      <c r="C95" s="137" t="s">
        <v>414</v>
      </c>
    </row>
    <row r="96" spans="1:3" ht="27">
      <c r="A96" s="149"/>
      <c r="B96" s="150"/>
      <c r="C96" s="137" t="s">
        <v>415</v>
      </c>
    </row>
    <row r="98" spans="1:4" ht="13.9">
      <c r="A98" t="s">
        <v>416</v>
      </c>
    </row>
    <row r="102" spans="1:4" ht="22.5">
      <c r="A102" s="130" t="s">
        <v>417</v>
      </c>
    </row>
    <row r="104" spans="1:4">
      <c r="A104" t="s">
        <v>418</v>
      </c>
    </row>
    <row r="106" spans="1:4" ht="13.9">
      <c r="A106" s="136" t="s">
        <v>369</v>
      </c>
      <c r="B106" s="136" t="s">
        <v>419</v>
      </c>
      <c r="C106" s="136" t="s">
        <v>420</v>
      </c>
      <c r="D106" s="136" t="s">
        <v>421</v>
      </c>
    </row>
    <row r="107" spans="1:4" ht="67.5">
      <c r="A107" s="138" t="s">
        <v>345</v>
      </c>
      <c r="B107" s="137" t="s">
        <v>422</v>
      </c>
      <c r="C107" s="137" t="s">
        <v>423</v>
      </c>
      <c r="D107" s="137" t="s">
        <v>424</v>
      </c>
    </row>
    <row r="108" spans="1:4" ht="67.5">
      <c r="A108" s="138" t="s">
        <v>375</v>
      </c>
      <c r="B108" s="137" t="s">
        <v>425</v>
      </c>
      <c r="C108" s="137" t="s">
        <v>426</v>
      </c>
      <c r="D108" s="137" t="s">
        <v>427</v>
      </c>
    </row>
    <row r="109" spans="1:4" ht="67.5">
      <c r="A109" s="138" t="s">
        <v>383</v>
      </c>
      <c r="B109" s="137" t="s">
        <v>428</v>
      </c>
      <c r="C109" s="137" t="s">
        <v>429</v>
      </c>
      <c r="D109" s="137" t="s">
        <v>430</v>
      </c>
    </row>
    <row r="110" spans="1:4" ht="67.5">
      <c r="A110" s="138" t="s">
        <v>382</v>
      </c>
      <c r="B110" s="137" t="s">
        <v>431</v>
      </c>
      <c r="C110" s="137" t="s">
        <v>432</v>
      </c>
      <c r="D110" s="137" t="s">
        <v>433</v>
      </c>
    </row>
    <row r="112" spans="1:4" ht="13.9">
      <c r="A112" t="s">
        <v>434</v>
      </c>
    </row>
    <row r="116" spans="1:1" ht="17.25">
      <c r="A116" s="131" t="s">
        <v>435</v>
      </c>
    </row>
    <row r="118" spans="1:1" ht="13.9">
      <c r="A118" t="s">
        <v>436</v>
      </c>
    </row>
    <row r="119" spans="1:1" ht="13.9">
      <c r="A119" t="s">
        <v>437</v>
      </c>
    </row>
    <row r="120" spans="1:1" ht="13.9">
      <c r="A120" t="s">
        <v>438</v>
      </c>
    </row>
    <row r="121" spans="1:1" ht="13.9">
      <c r="A121" t="s">
        <v>439</v>
      </c>
    </row>
    <row r="122" spans="1:1" ht="13.9">
      <c r="A122" t="s">
        <v>440</v>
      </c>
    </row>
    <row r="124" spans="1:1" ht="13.9">
      <c r="A124" t="s">
        <v>441</v>
      </c>
    </row>
  </sheetData>
  <mergeCells count="8">
    <mergeCell ref="A95:A96"/>
    <mergeCell ref="B95:B96"/>
    <mergeCell ref="A89:A90"/>
    <mergeCell ref="B89:B90"/>
    <mergeCell ref="A91:A92"/>
    <mergeCell ref="B91:B92"/>
    <mergeCell ref="A93:A94"/>
    <mergeCell ref="B93:B94"/>
  </mergeCells>
  <phoneticPr fontId="2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6"/>
  <sheetViews>
    <sheetView showGridLines="0" showRuler="0" zoomScale="40" zoomScaleNormal="40" zoomScalePageLayoutView="70" workbookViewId="0">
      <selection activeCell="S35" sqref="S35"/>
    </sheetView>
  </sheetViews>
  <sheetFormatPr defaultColWidth="8.6875" defaultRowHeight="30" customHeight="1"/>
  <cols>
    <col min="1" max="1" width="2.6875" style="7" customWidth="1"/>
    <col min="2" max="2" width="22.6875" customWidth="1"/>
    <col min="3" max="3" width="16.6875" customWidth="1"/>
    <col min="4" max="4" width="10.6875" customWidth="1"/>
    <col min="5" max="5" width="10.6875" style="2" customWidth="1"/>
    <col min="6" max="9" width="10.6875" customWidth="1"/>
    <col min="10" max="10" width="2.6875" customWidth="1"/>
    <col min="11" max="11" width="6" hidden="1" customWidth="1"/>
    <col min="12" max="68" width="2.6875" customWidth="1"/>
  </cols>
  <sheetData>
    <row r="1" spans="1:67" ht="90" customHeight="1">
      <c r="A1" s="8"/>
      <c r="B1" s="91" t="s">
        <v>107</v>
      </c>
      <c r="C1" s="12"/>
      <c r="D1" s="13"/>
      <c r="E1" s="14"/>
      <c r="F1" s="15"/>
      <c r="G1" s="15"/>
      <c r="H1" s="15"/>
      <c r="I1" s="15"/>
      <c r="K1" s="1"/>
      <c r="L1" s="161" t="s">
        <v>3</v>
      </c>
      <c r="M1" s="162"/>
      <c r="N1" s="162"/>
      <c r="O1" s="162"/>
      <c r="P1" s="162"/>
      <c r="Q1" s="162"/>
      <c r="R1" s="162"/>
      <c r="S1" s="17"/>
      <c r="T1" s="160">
        <v>45601</v>
      </c>
      <c r="U1" s="159"/>
      <c r="V1" s="159"/>
      <c r="W1" s="159"/>
      <c r="X1" s="159"/>
      <c r="Y1" s="159"/>
      <c r="Z1" s="159"/>
      <c r="AA1" s="159"/>
      <c r="AB1" s="159"/>
      <c r="AC1" s="159"/>
    </row>
    <row r="2" spans="1:67" ht="30" customHeight="1">
      <c r="B2" s="89" t="s">
        <v>6</v>
      </c>
      <c r="C2" s="90" t="s">
        <v>103</v>
      </c>
      <c r="D2" s="16"/>
      <c r="E2" s="123" t="s">
        <v>104</v>
      </c>
      <c r="F2" s="16"/>
      <c r="G2" s="16"/>
      <c r="H2" s="16"/>
      <c r="I2" s="16"/>
      <c r="L2" s="161" t="s">
        <v>4</v>
      </c>
      <c r="M2" s="162"/>
      <c r="N2" s="162"/>
      <c r="O2" s="162"/>
      <c r="P2" s="162"/>
      <c r="Q2" s="162"/>
      <c r="R2" s="162"/>
      <c r="S2" s="17"/>
      <c r="T2" s="158">
        <v>0</v>
      </c>
      <c r="U2" s="159"/>
      <c r="V2" s="159"/>
      <c r="W2" s="159"/>
      <c r="X2" s="159"/>
      <c r="Y2" s="159"/>
      <c r="Z2" s="159"/>
      <c r="AA2" s="159"/>
      <c r="AB2" s="159"/>
      <c r="AC2" s="159"/>
    </row>
    <row r="3" spans="1:67" s="19" customFormat="1" ht="30" customHeight="1">
      <c r="A3" s="7"/>
      <c r="B3" s="18"/>
      <c r="D3" s="20"/>
      <c r="E3" s="21"/>
    </row>
    <row r="4" spans="1:67" s="19" customFormat="1" ht="30" customHeight="1">
      <c r="A4" s="8"/>
      <c r="B4" s="22"/>
      <c r="E4" s="23"/>
      <c r="L4" s="165">
        <f>L5</f>
        <v>45593</v>
      </c>
      <c r="M4" s="163"/>
      <c r="N4" s="163"/>
      <c r="O4" s="163"/>
      <c r="P4" s="163"/>
      <c r="Q4" s="163"/>
      <c r="R4" s="163"/>
      <c r="S4" s="163">
        <f>S5</f>
        <v>45600</v>
      </c>
      <c r="T4" s="163"/>
      <c r="U4" s="163"/>
      <c r="V4" s="163"/>
      <c r="W4" s="163"/>
      <c r="X4" s="163"/>
      <c r="Y4" s="163"/>
      <c r="Z4" s="163">
        <f>Z5</f>
        <v>45607</v>
      </c>
      <c r="AA4" s="163"/>
      <c r="AB4" s="163"/>
      <c r="AC4" s="163"/>
      <c r="AD4" s="163"/>
      <c r="AE4" s="163"/>
      <c r="AF4" s="163"/>
      <c r="AG4" s="163">
        <f>AG5</f>
        <v>45614</v>
      </c>
      <c r="AH4" s="163"/>
      <c r="AI4" s="163"/>
      <c r="AJ4" s="163"/>
      <c r="AK4" s="163"/>
      <c r="AL4" s="163"/>
      <c r="AM4" s="163"/>
      <c r="AN4" s="163">
        <f>AN5</f>
        <v>45621</v>
      </c>
      <c r="AO4" s="163"/>
      <c r="AP4" s="163"/>
      <c r="AQ4" s="163"/>
      <c r="AR4" s="163"/>
      <c r="AS4" s="163"/>
      <c r="AT4" s="163"/>
      <c r="AU4" s="163">
        <f>AU5</f>
        <v>45628</v>
      </c>
      <c r="AV4" s="163"/>
      <c r="AW4" s="163"/>
      <c r="AX4" s="163"/>
      <c r="AY4" s="163"/>
      <c r="AZ4" s="163"/>
      <c r="BA4" s="163"/>
      <c r="BB4" s="163">
        <f>BB5</f>
        <v>45635</v>
      </c>
      <c r="BC4" s="163"/>
      <c r="BD4" s="163"/>
      <c r="BE4" s="163"/>
      <c r="BF4" s="163"/>
      <c r="BG4" s="163"/>
      <c r="BH4" s="163"/>
      <c r="BI4" s="163">
        <f>BI5</f>
        <v>45642</v>
      </c>
      <c r="BJ4" s="163"/>
      <c r="BK4" s="163"/>
      <c r="BL4" s="163"/>
      <c r="BM4" s="163"/>
      <c r="BN4" s="163"/>
      <c r="BO4" s="164"/>
    </row>
    <row r="5" spans="1:67" s="19" customFormat="1" ht="15" customHeight="1">
      <c r="A5" s="153"/>
      <c r="B5" s="154" t="s">
        <v>133</v>
      </c>
      <c r="C5" s="156" t="s">
        <v>5</v>
      </c>
      <c r="D5" s="151" t="s">
        <v>1</v>
      </c>
      <c r="E5" s="151" t="s">
        <v>157</v>
      </c>
      <c r="F5" s="151" t="s">
        <v>159</v>
      </c>
      <c r="G5" s="151" t="s">
        <v>138</v>
      </c>
      <c r="H5" s="151" t="s">
        <v>158</v>
      </c>
      <c r="I5" s="151" t="s">
        <v>108</v>
      </c>
      <c r="L5" s="24">
        <f>Project_Start-WEEKDAY(Project_Start,1)+2+7*(Display_Week-1)</f>
        <v>45593</v>
      </c>
      <c r="M5" s="24">
        <f>L5+1</f>
        <v>45594</v>
      </c>
      <c r="N5" s="24">
        <f t="shared" ref="N5:BA5" si="0">M5+1</f>
        <v>45595</v>
      </c>
      <c r="O5" s="24">
        <f t="shared" si="0"/>
        <v>45596</v>
      </c>
      <c r="P5" s="24">
        <f t="shared" si="0"/>
        <v>45597</v>
      </c>
      <c r="Q5" s="24">
        <f t="shared" si="0"/>
        <v>45598</v>
      </c>
      <c r="R5" s="25">
        <f t="shared" si="0"/>
        <v>45599</v>
      </c>
      <c r="S5" s="26">
        <f>R5+1</f>
        <v>45600</v>
      </c>
      <c r="T5" s="24">
        <f>S5+1</f>
        <v>45601</v>
      </c>
      <c r="U5" s="24">
        <f t="shared" si="0"/>
        <v>45602</v>
      </c>
      <c r="V5" s="24">
        <f t="shared" si="0"/>
        <v>45603</v>
      </c>
      <c r="W5" s="24">
        <f t="shared" si="0"/>
        <v>45604</v>
      </c>
      <c r="X5" s="24">
        <f t="shared" si="0"/>
        <v>45605</v>
      </c>
      <c r="Y5" s="25">
        <f t="shared" si="0"/>
        <v>45606</v>
      </c>
      <c r="Z5" s="26">
        <f>Y5+1</f>
        <v>45607</v>
      </c>
      <c r="AA5" s="24">
        <f>Z5+1</f>
        <v>45608</v>
      </c>
      <c r="AB5" s="24">
        <f t="shared" si="0"/>
        <v>45609</v>
      </c>
      <c r="AC5" s="24">
        <f t="shared" si="0"/>
        <v>45610</v>
      </c>
      <c r="AD5" s="24">
        <f t="shared" si="0"/>
        <v>45611</v>
      </c>
      <c r="AE5" s="24">
        <f t="shared" si="0"/>
        <v>45612</v>
      </c>
      <c r="AF5" s="25">
        <f t="shared" si="0"/>
        <v>45613</v>
      </c>
      <c r="AG5" s="26">
        <f>AF5+1</f>
        <v>45614</v>
      </c>
      <c r="AH5" s="24">
        <f>AG5+1</f>
        <v>45615</v>
      </c>
      <c r="AI5" s="24">
        <f t="shared" si="0"/>
        <v>45616</v>
      </c>
      <c r="AJ5" s="24">
        <f t="shared" si="0"/>
        <v>45617</v>
      </c>
      <c r="AK5" s="24">
        <f t="shared" si="0"/>
        <v>45618</v>
      </c>
      <c r="AL5" s="24">
        <f t="shared" si="0"/>
        <v>45619</v>
      </c>
      <c r="AM5" s="25">
        <f t="shared" si="0"/>
        <v>45620</v>
      </c>
      <c r="AN5" s="26">
        <f>AM5+1</f>
        <v>45621</v>
      </c>
      <c r="AO5" s="24">
        <f>AN5+1</f>
        <v>45622</v>
      </c>
      <c r="AP5" s="24">
        <f t="shared" si="0"/>
        <v>45623</v>
      </c>
      <c r="AQ5" s="24">
        <f t="shared" si="0"/>
        <v>45624</v>
      </c>
      <c r="AR5" s="24">
        <f t="shared" si="0"/>
        <v>45625</v>
      </c>
      <c r="AS5" s="24">
        <f t="shared" si="0"/>
        <v>45626</v>
      </c>
      <c r="AT5" s="25">
        <f t="shared" si="0"/>
        <v>45627</v>
      </c>
      <c r="AU5" s="26">
        <f>AT5+1</f>
        <v>45628</v>
      </c>
      <c r="AV5" s="24">
        <f>AU5+1</f>
        <v>45629</v>
      </c>
      <c r="AW5" s="24">
        <f t="shared" si="0"/>
        <v>45630</v>
      </c>
      <c r="AX5" s="24">
        <f t="shared" si="0"/>
        <v>45631</v>
      </c>
      <c r="AY5" s="24">
        <f t="shared" si="0"/>
        <v>45632</v>
      </c>
      <c r="AZ5" s="24">
        <f t="shared" si="0"/>
        <v>45633</v>
      </c>
      <c r="BA5" s="25">
        <f t="shared" si="0"/>
        <v>45634</v>
      </c>
      <c r="BB5" s="26">
        <f>BA5+1</f>
        <v>45635</v>
      </c>
      <c r="BC5" s="24">
        <f>BB5+1</f>
        <v>45636</v>
      </c>
      <c r="BD5" s="24">
        <f t="shared" ref="BD5:BH5" si="1">BC5+1</f>
        <v>45637</v>
      </c>
      <c r="BE5" s="24">
        <f t="shared" si="1"/>
        <v>45638</v>
      </c>
      <c r="BF5" s="24">
        <f t="shared" si="1"/>
        <v>45639</v>
      </c>
      <c r="BG5" s="24">
        <f t="shared" si="1"/>
        <v>45640</v>
      </c>
      <c r="BH5" s="25">
        <f t="shared" si="1"/>
        <v>45641</v>
      </c>
      <c r="BI5" s="26">
        <f>BH5+1</f>
        <v>45642</v>
      </c>
      <c r="BJ5" s="24">
        <f>BI5+1</f>
        <v>45643</v>
      </c>
      <c r="BK5" s="24">
        <f t="shared" ref="BK5:BO5" si="2">BJ5+1</f>
        <v>45644</v>
      </c>
      <c r="BL5" s="24">
        <f t="shared" si="2"/>
        <v>45645</v>
      </c>
      <c r="BM5" s="24">
        <f t="shared" si="2"/>
        <v>45646</v>
      </c>
      <c r="BN5" s="24">
        <f t="shared" si="2"/>
        <v>45647</v>
      </c>
      <c r="BO5" s="24">
        <f t="shared" si="2"/>
        <v>45648</v>
      </c>
    </row>
    <row r="6" spans="1:67" s="19" customFormat="1" ht="15" customHeight="1" thickBot="1">
      <c r="A6" s="153"/>
      <c r="B6" s="155"/>
      <c r="C6" s="152"/>
      <c r="D6" s="152"/>
      <c r="E6" s="152"/>
      <c r="F6" s="152"/>
      <c r="G6" s="152"/>
      <c r="H6" s="157"/>
      <c r="I6" s="152"/>
      <c r="L6" s="27" t="str">
        <f t="shared" ref="L6:AQ6" si="3">LEFT(TEXT(L5,"ddd"),1)</f>
        <v>M</v>
      </c>
      <c r="M6" s="28" t="str">
        <f t="shared" si="3"/>
        <v>T</v>
      </c>
      <c r="N6" s="28" t="str">
        <f t="shared" si="3"/>
        <v>W</v>
      </c>
      <c r="O6" s="28" t="str">
        <f t="shared" si="3"/>
        <v>T</v>
      </c>
      <c r="P6" s="28" t="str">
        <f t="shared" si="3"/>
        <v>F</v>
      </c>
      <c r="Q6" s="28" t="str">
        <f t="shared" si="3"/>
        <v>S</v>
      </c>
      <c r="R6" s="28" t="str">
        <f t="shared" si="3"/>
        <v>S</v>
      </c>
      <c r="S6" s="28" t="str">
        <f t="shared" si="3"/>
        <v>M</v>
      </c>
      <c r="T6" s="28" t="str">
        <f t="shared" si="3"/>
        <v>T</v>
      </c>
      <c r="U6" s="28" t="str">
        <f t="shared" si="3"/>
        <v>W</v>
      </c>
      <c r="V6" s="28" t="str">
        <f t="shared" si="3"/>
        <v>T</v>
      </c>
      <c r="W6" s="28" t="str">
        <f t="shared" si="3"/>
        <v>F</v>
      </c>
      <c r="X6" s="28" t="str">
        <f t="shared" si="3"/>
        <v>S</v>
      </c>
      <c r="Y6" s="28" t="str">
        <f t="shared" si="3"/>
        <v>S</v>
      </c>
      <c r="Z6" s="28" t="str">
        <f t="shared" si="3"/>
        <v>M</v>
      </c>
      <c r="AA6" s="28" t="str">
        <f t="shared" si="3"/>
        <v>T</v>
      </c>
      <c r="AB6" s="28" t="str">
        <f t="shared" si="3"/>
        <v>W</v>
      </c>
      <c r="AC6" s="28" t="str">
        <f t="shared" si="3"/>
        <v>T</v>
      </c>
      <c r="AD6" s="28" t="str">
        <f t="shared" si="3"/>
        <v>F</v>
      </c>
      <c r="AE6" s="28" t="str">
        <f t="shared" si="3"/>
        <v>S</v>
      </c>
      <c r="AF6" s="28" t="str">
        <f t="shared" si="3"/>
        <v>S</v>
      </c>
      <c r="AG6" s="28" t="str">
        <f t="shared" si="3"/>
        <v>M</v>
      </c>
      <c r="AH6" s="28" t="str">
        <f t="shared" si="3"/>
        <v>T</v>
      </c>
      <c r="AI6" s="28" t="str">
        <f t="shared" si="3"/>
        <v>W</v>
      </c>
      <c r="AJ6" s="28" t="str">
        <f t="shared" si="3"/>
        <v>T</v>
      </c>
      <c r="AK6" s="28" t="str">
        <f t="shared" si="3"/>
        <v>F</v>
      </c>
      <c r="AL6" s="28" t="str">
        <f t="shared" si="3"/>
        <v>S</v>
      </c>
      <c r="AM6" s="28" t="str">
        <f t="shared" si="3"/>
        <v>S</v>
      </c>
      <c r="AN6" s="28" t="str">
        <f t="shared" si="3"/>
        <v>M</v>
      </c>
      <c r="AO6" s="28" t="str">
        <f t="shared" si="3"/>
        <v>T</v>
      </c>
      <c r="AP6" s="28" t="str">
        <f t="shared" si="3"/>
        <v>W</v>
      </c>
      <c r="AQ6" s="28" t="str">
        <f t="shared" si="3"/>
        <v>T</v>
      </c>
      <c r="AR6" s="28" t="str">
        <f t="shared" ref="AR6:BO6" si="4">LEFT(TEXT(AR5,"ddd"),1)</f>
        <v>F</v>
      </c>
      <c r="AS6" s="28" t="str">
        <f t="shared" si="4"/>
        <v>S</v>
      </c>
      <c r="AT6" s="28" t="str">
        <f t="shared" si="4"/>
        <v>S</v>
      </c>
      <c r="AU6" s="28" t="str">
        <f t="shared" si="4"/>
        <v>M</v>
      </c>
      <c r="AV6" s="28" t="str">
        <f t="shared" si="4"/>
        <v>T</v>
      </c>
      <c r="AW6" s="28" t="str">
        <f t="shared" si="4"/>
        <v>W</v>
      </c>
      <c r="AX6" s="28" t="str">
        <f t="shared" si="4"/>
        <v>T</v>
      </c>
      <c r="AY6" s="28" t="str">
        <f t="shared" si="4"/>
        <v>F</v>
      </c>
      <c r="AZ6" s="28" t="str">
        <f t="shared" si="4"/>
        <v>S</v>
      </c>
      <c r="BA6" s="28" t="str">
        <f t="shared" si="4"/>
        <v>S</v>
      </c>
      <c r="BB6" s="28" t="str">
        <f t="shared" si="4"/>
        <v>M</v>
      </c>
      <c r="BC6" s="28" t="str">
        <f t="shared" si="4"/>
        <v>T</v>
      </c>
      <c r="BD6" s="28" t="str">
        <f t="shared" si="4"/>
        <v>W</v>
      </c>
      <c r="BE6" s="28" t="str">
        <f t="shared" si="4"/>
        <v>T</v>
      </c>
      <c r="BF6" s="28" t="str">
        <f t="shared" si="4"/>
        <v>F</v>
      </c>
      <c r="BG6" s="28" t="str">
        <f t="shared" si="4"/>
        <v>S</v>
      </c>
      <c r="BH6" s="28" t="str">
        <f t="shared" si="4"/>
        <v>S</v>
      </c>
      <c r="BI6" s="28" t="str">
        <f t="shared" si="4"/>
        <v>M</v>
      </c>
      <c r="BJ6" s="28" t="str">
        <f t="shared" si="4"/>
        <v>T</v>
      </c>
      <c r="BK6" s="28" t="str">
        <f t="shared" si="4"/>
        <v>W</v>
      </c>
      <c r="BL6" s="28" t="str">
        <f t="shared" si="4"/>
        <v>T</v>
      </c>
      <c r="BM6" s="28" t="str">
        <f t="shared" si="4"/>
        <v>F</v>
      </c>
      <c r="BN6" s="28" t="str">
        <f t="shared" si="4"/>
        <v>S</v>
      </c>
      <c r="BO6" s="29" t="str">
        <f t="shared" si="4"/>
        <v>S</v>
      </c>
    </row>
    <row r="7" spans="1:67" s="19" customFormat="1" ht="30" hidden="1" customHeight="1" thickBot="1">
      <c r="A7" s="7" t="s">
        <v>2</v>
      </c>
      <c r="B7" s="30"/>
      <c r="C7" s="31"/>
      <c r="D7" s="30"/>
      <c r="E7" s="30"/>
      <c r="F7" s="30"/>
      <c r="G7" s="30"/>
      <c r="H7" s="30"/>
      <c r="I7" s="30"/>
      <c r="K7" s="19" t="str">
        <f>IF(OR(ISBLANK(task_start),ISBLANK(task_end)),"",task_end-task_start+1)</f>
        <v/>
      </c>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row>
    <row r="8" spans="1:67" s="39" customFormat="1" ht="30" customHeight="1" thickBot="1">
      <c r="A8" s="8"/>
      <c r="B8" s="33" t="s">
        <v>134</v>
      </c>
      <c r="C8" s="34"/>
      <c r="D8" s="35"/>
      <c r="E8" s="36"/>
      <c r="F8" s="121"/>
      <c r="G8" s="121"/>
      <c r="H8" s="37"/>
      <c r="I8" s="109">
        <f>SUM(I9:I13)</f>
        <v>270</v>
      </c>
      <c r="J8" s="11"/>
      <c r="K8" s="5" t="str">
        <f t="shared" ref="K8:K33" si="5">IF(OR(ISBLANK(task_start),ISBLANK(task_end)),"",task_end-task_start+1)</f>
        <v/>
      </c>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row>
    <row r="9" spans="1:67" s="39" customFormat="1" ht="30" customHeight="1" thickBot="1">
      <c r="A9" s="8"/>
      <c r="B9" s="40" t="s">
        <v>109</v>
      </c>
      <c r="C9" s="41" t="s">
        <v>162</v>
      </c>
      <c r="D9" s="42">
        <v>1</v>
      </c>
      <c r="E9" s="43">
        <f>Project_Start</f>
        <v>45601</v>
      </c>
      <c r="F9" s="114">
        <v>3</v>
      </c>
      <c r="G9" s="114"/>
      <c r="H9" s="43">
        <f>E9+F9</f>
        <v>45604</v>
      </c>
      <c r="I9" s="108">
        <v>50</v>
      </c>
      <c r="J9" s="11"/>
      <c r="K9" s="5">
        <f t="shared" si="5"/>
        <v>4</v>
      </c>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row>
    <row r="10" spans="1:67" s="39" customFormat="1" ht="30" customHeight="1" thickBot="1">
      <c r="A10" s="8"/>
      <c r="B10" s="45" t="s">
        <v>110</v>
      </c>
      <c r="C10" s="46" t="s">
        <v>129</v>
      </c>
      <c r="D10" s="47">
        <v>0.8</v>
      </c>
      <c r="E10" s="48">
        <f>H9</f>
        <v>45604</v>
      </c>
      <c r="F10" s="114">
        <v>2</v>
      </c>
      <c r="G10" s="114" t="s">
        <v>153</v>
      </c>
      <c r="H10" s="43">
        <f>E10+F10</f>
        <v>45606</v>
      </c>
      <c r="I10" s="110">
        <v>80</v>
      </c>
      <c r="J10" s="11"/>
      <c r="K10" s="5">
        <f t="shared" si="5"/>
        <v>3</v>
      </c>
      <c r="L10" s="44"/>
      <c r="M10" s="44"/>
      <c r="N10" s="44"/>
      <c r="O10" s="44"/>
      <c r="P10" s="44"/>
      <c r="Q10" s="44"/>
      <c r="R10" s="44"/>
      <c r="S10" s="44"/>
      <c r="T10" s="44"/>
      <c r="U10" s="44"/>
      <c r="V10" s="44"/>
      <c r="W10" s="44"/>
      <c r="X10" s="49"/>
      <c r="Y10" s="49"/>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row>
    <row r="11" spans="1:67" s="39" customFormat="1" ht="30" customHeight="1" thickBot="1">
      <c r="A11" s="7"/>
      <c r="B11" s="45" t="s">
        <v>111</v>
      </c>
      <c r="C11" s="46" t="s">
        <v>130</v>
      </c>
      <c r="D11" s="47">
        <v>0.5</v>
      </c>
      <c r="E11" s="48">
        <f>H10</f>
        <v>45606</v>
      </c>
      <c r="F11" s="114">
        <v>4</v>
      </c>
      <c r="G11" s="114" t="s">
        <v>154</v>
      </c>
      <c r="H11" s="43">
        <f>E11+F11</f>
        <v>45610</v>
      </c>
      <c r="I11" s="110">
        <v>70</v>
      </c>
      <c r="J11" s="11"/>
      <c r="K11" s="5">
        <f t="shared" si="5"/>
        <v>5</v>
      </c>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row>
    <row r="12" spans="1:67" s="39" customFormat="1" ht="30" customHeight="1" thickBot="1">
      <c r="A12" s="7"/>
      <c r="B12" s="45" t="s">
        <v>112</v>
      </c>
      <c r="C12" s="46" t="s">
        <v>131</v>
      </c>
      <c r="D12" s="47">
        <v>0.25</v>
      </c>
      <c r="E12" s="48">
        <f>H11</f>
        <v>45610</v>
      </c>
      <c r="F12" s="114">
        <v>5</v>
      </c>
      <c r="G12" s="114" t="s">
        <v>155</v>
      </c>
      <c r="H12" s="43">
        <f>E12+F12</f>
        <v>45615</v>
      </c>
      <c r="I12" s="110">
        <v>20</v>
      </c>
      <c r="J12" s="11"/>
      <c r="K12" s="5">
        <f t="shared" si="5"/>
        <v>6</v>
      </c>
      <c r="L12" s="44"/>
      <c r="M12" s="44"/>
      <c r="N12" s="44"/>
      <c r="O12" s="44"/>
      <c r="P12" s="44"/>
      <c r="Q12" s="44"/>
      <c r="R12" s="44"/>
      <c r="S12" s="44"/>
      <c r="T12" s="44"/>
      <c r="U12" s="44"/>
      <c r="V12" s="44"/>
      <c r="W12" s="44"/>
      <c r="X12" s="44"/>
      <c r="Y12" s="44"/>
      <c r="Z12" s="44"/>
      <c r="AA12" s="44"/>
      <c r="AB12" s="49"/>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row>
    <row r="13" spans="1:67" s="39" customFormat="1" ht="30" customHeight="1" thickBot="1">
      <c r="A13" s="7"/>
      <c r="B13" s="45" t="s">
        <v>113</v>
      </c>
      <c r="C13" s="46" t="s">
        <v>132</v>
      </c>
      <c r="D13" s="47">
        <v>0.05</v>
      </c>
      <c r="E13" s="48">
        <f>E10+1</f>
        <v>45605</v>
      </c>
      <c r="F13" s="114">
        <v>2</v>
      </c>
      <c r="G13" s="114" t="s">
        <v>156</v>
      </c>
      <c r="H13" s="43">
        <f>E13+F13</f>
        <v>45607</v>
      </c>
      <c r="I13" s="110">
        <v>50</v>
      </c>
      <c r="J13" s="11"/>
      <c r="K13" s="5">
        <f t="shared" si="5"/>
        <v>3</v>
      </c>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row>
    <row r="14" spans="1:67" s="39" customFormat="1" ht="30" customHeight="1" thickBot="1">
      <c r="A14" s="8"/>
      <c r="B14" s="50" t="s">
        <v>135</v>
      </c>
      <c r="C14" s="51"/>
      <c r="D14" s="52"/>
      <c r="E14" s="53"/>
      <c r="F14" s="115"/>
      <c r="G14" s="115"/>
      <c r="H14" s="54"/>
      <c r="I14" s="109">
        <f>SUM(I15:I19)</f>
        <v>180</v>
      </c>
      <c r="J14" s="11"/>
      <c r="K14" s="5" t="str">
        <f t="shared" si="5"/>
        <v/>
      </c>
    </row>
    <row r="15" spans="1:67" s="39" customFormat="1" ht="30" customHeight="1" thickBot="1">
      <c r="A15" s="8"/>
      <c r="B15" s="55" t="s">
        <v>114</v>
      </c>
      <c r="C15" s="56" t="s">
        <v>162</v>
      </c>
      <c r="D15" s="57">
        <v>0.5</v>
      </c>
      <c r="E15" s="58">
        <f>E13+1</f>
        <v>45606</v>
      </c>
      <c r="F15" s="116">
        <v>4</v>
      </c>
      <c r="G15" s="116" t="s">
        <v>152</v>
      </c>
      <c r="H15" s="58">
        <f>E15+F15</f>
        <v>45610</v>
      </c>
      <c r="I15" s="111">
        <v>30</v>
      </c>
      <c r="J15" s="11"/>
      <c r="K15" s="5">
        <f t="shared" si="5"/>
        <v>5</v>
      </c>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row>
    <row r="16" spans="1:67" s="39" customFormat="1" ht="30" customHeight="1" thickBot="1">
      <c r="A16" s="7"/>
      <c r="B16" s="55" t="s">
        <v>115</v>
      </c>
      <c r="C16" s="56" t="s">
        <v>163</v>
      </c>
      <c r="D16" s="57">
        <v>0.5</v>
      </c>
      <c r="E16" s="58">
        <f>E15+2</f>
        <v>45608</v>
      </c>
      <c r="F16" s="116">
        <v>5</v>
      </c>
      <c r="G16" s="116" t="s">
        <v>151</v>
      </c>
      <c r="H16" s="58">
        <f>E16+F16</f>
        <v>45613</v>
      </c>
      <c r="I16" s="111">
        <v>20</v>
      </c>
      <c r="J16" s="11"/>
      <c r="K16" s="5">
        <f t="shared" si="5"/>
        <v>6</v>
      </c>
      <c r="L16" s="44"/>
      <c r="M16" s="44"/>
      <c r="N16" s="44"/>
      <c r="O16" s="44"/>
      <c r="P16" s="44"/>
      <c r="Q16" s="44"/>
      <c r="R16" s="44"/>
      <c r="S16" s="44"/>
      <c r="T16" s="44"/>
      <c r="U16" s="44"/>
      <c r="V16" s="44"/>
      <c r="W16" s="44"/>
      <c r="X16" s="49"/>
      <c r="Y16" s="49"/>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row>
    <row r="17" spans="1:67" s="39" customFormat="1" ht="30" customHeight="1" thickBot="1">
      <c r="A17" s="7"/>
      <c r="B17" s="55" t="s">
        <v>116</v>
      </c>
      <c r="C17" s="56" t="s">
        <v>130</v>
      </c>
      <c r="D17" s="57">
        <v>0.05</v>
      </c>
      <c r="E17" s="58">
        <f>H16</f>
        <v>45613</v>
      </c>
      <c r="F17" s="116">
        <v>3</v>
      </c>
      <c r="G17" s="116" t="s">
        <v>150</v>
      </c>
      <c r="H17" s="58">
        <f>E17+F17</f>
        <v>45616</v>
      </c>
      <c r="I17" s="111">
        <v>10</v>
      </c>
      <c r="J17" s="11"/>
      <c r="K17" s="5">
        <f t="shared" si="5"/>
        <v>4</v>
      </c>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row>
    <row r="18" spans="1:67" s="39" customFormat="1" ht="30" customHeight="1" thickBot="1">
      <c r="A18" s="7"/>
      <c r="B18" s="55" t="s">
        <v>117</v>
      </c>
      <c r="C18" s="56" t="s">
        <v>131</v>
      </c>
      <c r="D18" s="57">
        <v>0.05</v>
      </c>
      <c r="E18" s="58">
        <f>E17</f>
        <v>45613</v>
      </c>
      <c r="F18" s="116">
        <v>2</v>
      </c>
      <c r="G18" s="116" t="s">
        <v>139</v>
      </c>
      <c r="H18" s="58">
        <f>E18+F18</f>
        <v>45615</v>
      </c>
      <c r="I18" s="111">
        <v>100</v>
      </c>
      <c r="J18" s="11"/>
      <c r="K18" s="5">
        <f t="shared" si="5"/>
        <v>3</v>
      </c>
      <c r="L18" s="44"/>
      <c r="M18" s="44"/>
      <c r="N18" s="44"/>
      <c r="O18" s="44"/>
      <c r="P18" s="44"/>
      <c r="Q18" s="44"/>
      <c r="R18" s="44"/>
      <c r="S18" s="44"/>
      <c r="T18" s="44"/>
      <c r="U18" s="44"/>
      <c r="V18" s="44"/>
      <c r="W18" s="44"/>
      <c r="X18" s="44"/>
      <c r="Y18" s="44"/>
      <c r="Z18" s="44"/>
      <c r="AA18" s="44"/>
      <c r="AB18" s="49"/>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row>
    <row r="19" spans="1:67" s="39" customFormat="1" ht="30" customHeight="1" thickBot="1">
      <c r="A19" s="7"/>
      <c r="B19" s="55" t="s">
        <v>118</v>
      </c>
      <c r="C19" s="56" t="s">
        <v>132</v>
      </c>
      <c r="D19" s="57">
        <v>0.05</v>
      </c>
      <c r="E19" s="58">
        <f>E17</f>
        <v>45613</v>
      </c>
      <c r="F19" s="116">
        <v>3</v>
      </c>
      <c r="G19" s="116" t="s">
        <v>139</v>
      </c>
      <c r="H19" s="58">
        <f>E19+F19</f>
        <v>45616</v>
      </c>
      <c r="I19" s="111">
        <v>20</v>
      </c>
      <c r="J19" s="11"/>
      <c r="K19" s="5">
        <f t="shared" si="5"/>
        <v>4</v>
      </c>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row>
    <row r="20" spans="1:67" s="39" customFormat="1" ht="30" customHeight="1" thickBot="1">
      <c r="A20" s="7"/>
      <c r="B20" s="59" t="s">
        <v>136</v>
      </c>
      <c r="C20" s="60"/>
      <c r="D20" s="61"/>
      <c r="E20" s="62"/>
      <c r="F20" s="117"/>
      <c r="G20" s="117"/>
      <c r="H20" s="63"/>
      <c r="I20" s="109">
        <f>SUM(I21:I25)</f>
        <v>165</v>
      </c>
      <c r="J20" s="11"/>
      <c r="K20" s="5" t="str">
        <f t="shared" si="5"/>
        <v/>
      </c>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row>
    <row r="21" spans="1:67" s="39" customFormat="1" ht="30" customHeight="1" thickBot="1">
      <c r="A21" s="7"/>
      <c r="B21" s="65" t="s">
        <v>119</v>
      </c>
      <c r="C21" s="66" t="s">
        <v>162</v>
      </c>
      <c r="D21" s="67">
        <v>0.5</v>
      </c>
      <c r="E21" s="68">
        <f>E9+15</f>
        <v>45616</v>
      </c>
      <c r="F21" s="118">
        <v>5</v>
      </c>
      <c r="G21" s="118" t="s">
        <v>140</v>
      </c>
      <c r="H21" s="68">
        <f>E21+F21</f>
        <v>45621</v>
      </c>
      <c r="I21" s="112">
        <v>18</v>
      </c>
      <c r="J21" s="11"/>
      <c r="K21" s="5">
        <f t="shared" si="5"/>
        <v>6</v>
      </c>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row>
    <row r="22" spans="1:67" s="39" customFormat="1" ht="30" customHeight="1" thickBot="1">
      <c r="A22" s="7"/>
      <c r="B22" s="65" t="s">
        <v>120</v>
      </c>
      <c r="C22" s="66" t="s">
        <v>163</v>
      </c>
      <c r="D22" s="67">
        <v>0.6</v>
      </c>
      <c r="E22" s="68">
        <f>H21+1</f>
        <v>45622</v>
      </c>
      <c r="F22" s="118">
        <v>4</v>
      </c>
      <c r="G22" s="118" t="s">
        <v>141</v>
      </c>
      <c r="H22" s="68">
        <f>E22+F22</f>
        <v>45626</v>
      </c>
      <c r="I22" s="112">
        <v>17</v>
      </c>
      <c r="J22" s="11"/>
      <c r="K22" s="5">
        <f t="shared" si="5"/>
        <v>5</v>
      </c>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row>
    <row r="23" spans="1:67" s="39" customFormat="1" ht="30" customHeight="1" thickBot="1">
      <c r="A23" s="7"/>
      <c r="B23" s="65" t="s">
        <v>121</v>
      </c>
      <c r="C23" s="66" t="s">
        <v>130</v>
      </c>
      <c r="D23" s="67">
        <v>0.5</v>
      </c>
      <c r="E23" s="68">
        <f>E22+5</f>
        <v>45627</v>
      </c>
      <c r="F23" s="118">
        <v>5</v>
      </c>
      <c r="G23" s="118" t="s">
        <v>142</v>
      </c>
      <c r="H23" s="68">
        <f>E23+F23</f>
        <v>45632</v>
      </c>
      <c r="I23" s="112">
        <v>20</v>
      </c>
      <c r="J23" s="11"/>
      <c r="K23" s="5">
        <f t="shared" si="5"/>
        <v>6</v>
      </c>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row>
    <row r="24" spans="1:67" s="39" customFormat="1" ht="30" customHeight="1" thickBot="1">
      <c r="A24" s="7"/>
      <c r="B24" s="65" t="s">
        <v>122</v>
      </c>
      <c r="C24" s="66" t="s">
        <v>131</v>
      </c>
      <c r="D24" s="67">
        <v>0.25</v>
      </c>
      <c r="E24" s="68">
        <f>H23+1</f>
        <v>45633</v>
      </c>
      <c r="F24" s="118">
        <v>4</v>
      </c>
      <c r="G24" s="118" t="s">
        <v>143</v>
      </c>
      <c r="H24" s="68">
        <f>E24+F24</f>
        <v>45637</v>
      </c>
      <c r="I24" s="112">
        <v>50</v>
      </c>
      <c r="J24" s="11"/>
      <c r="K24" s="5">
        <f t="shared" si="5"/>
        <v>5</v>
      </c>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row>
    <row r="25" spans="1:67" s="39" customFormat="1" ht="30" customHeight="1" thickBot="1">
      <c r="A25" s="7"/>
      <c r="B25" s="65" t="s">
        <v>123</v>
      </c>
      <c r="C25" s="66" t="s">
        <v>132</v>
      </c>
      <c r="D25" s="67">
        <v>0.25</v>
      </c>
      <c r="E25" s="68">
        <f>E23</f>
        <v>45627</v>
      </c>
      <c r="F25" s="118">
        <v>4</v>
      </c>
      <c r="G25" s="118" t="s">
        <v>144</v>
      </c>
      <c r="H25" s="68">
        <f>E25+F25</f>
        <v>45631</v>
      </c>
      <c r="I25" s="112">
        <v>60</v>
      </c>
      <c r="J25" s="11"/>
      <c r="K25" s="5">
        <f t="shared" si="5"/>
        <v>5</v>
      </c>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row>
    <row r="26" spans="1:67" s="39" customFormat="1" ht="30" customHeight="1" thickBot="1">
      <c r="A26" s="7"/>
      <c r="B26" s="69" t="s">
        <v>137</v>
      </c>
      <c r="C26" s="70"/>
      <c r="D26" s="71"/>
      <c r="E26" s="72"/>
      <c r="F26" s="119"/>
      <c r="G26" s="119"/>
      <c r="H26" s="73"/>
      <c r="I26" s="109">
        <f>SUM(I27:I31)</f>
        <v>76</v>
      </c>
      <c r="J26" s="11"/>
      <c r="K26" s="5" t="str">
        <f t="shared" si="5"/>
        <v/>
      </c>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row>
    <row r="27" spans="1:67" s="39" customFormat="1" ht="30" customHeight="1" thickBot="1">
      <c r="A27" s="7"/>
      <c r="B27" s="75" t="s">
        <v>124</v>
      </c>
      <c r="C27" s="76" t="s">
        <v>162</v>
      </c>
      <c r="D27" s="77">
        <v>0.25</v>
      </c>
      <c r="E27" s="78">
        <f>E21+2</f>
        <v>45618</v>
      </c>
      <c r="F27" s="120">
        <v>3</v>
      </c>
      <c r="G27" s="120" t="s">
        <v>145</v>
      </c>
      <c r="H27" s="68">
        <f>E27+F27</f>
        <v>45621</v>
      </c>
      <c r="I27" s="113">
        <v>8</v>
      </c>
      <c r="J27" s="11"/>
      <c r="K27" s="5">
        <f t="shared" si="5"/>
        <v>4</v>
      </c>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row>
    <row r="28" spans="1:67" s="39" customFormat="1" ht="30" customHeight="1" thickBot="1">
      <c r="A28" s="7"/>
      <c r="B28" s="75" t="s">
        <v>125</v>
      </c>
      <c r="C28" s="76" t="s">
        <v>163</v>
      </c>
      <c r="D28" s="77">
        <v>0.25</v>
      </c>
      <c r="E28" s="78">
        <f>H27</f>
        <v>45621</v>
      </c>
      <c r="F28" s="120">
        <v>4</v>
      </c>
      <c r="G28" s="120" t="s">
        <v>146</v>
      </c>
      <c r="H28" s="68">
        <f>E28+F28</f>
        <v>45625</v>
      </c>
      <c r="I28" s="113">
        <v>20</v>
      </c>
      <c r="J28" s="11"/>
      <c r="K28" s="5">
        <f t="shared" si="5"/>
        <v>5</v>
      </c>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row>
    <row r="29" spans="1:67" s="39" customFormat="1" ht="30" customHeight="1" thickBot="1">
      <c r="A29" s="7"/>
      <c r="B29" s="75" t="s">
        <v>126</v>
      </c>
      <c r="C29" s="76" t="s">
        <v>130</v>
      </c>
      <c r="D29" s="77">
        <v>0.5</v>
      </c>
      <c r="E29" s="78">
        <f>H28+1</f>
        <v>45626</v>
      </c>
      <c r="F29" s="120">
        <v>3</v>
      </c>
      <c r="G29" s="120" t="s">
        <v>147</v>
      </c>
      <c r="H29" s="68">
        <f>E29+F29</f>
        <v>45629</v>
      </c>
      <c r="I29" s="113">
        <v>17</v>
      </c>
      <c r="J29" s="11"/>
      <c r="K29" s="5">
        <f t="shared" si="5"/>
        <v>4</v>
      </c>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row>
    <row r="30" spans="1:67" s="39" customFormat="1" ht="30" customHeight="1" thickBot="1">
      <c r="A30" s="7"/>
      <c r="B30" s="75" t="s">
        <v>127</v>
      </c>
      <c r="C30" s="76" t="s">
        <v>131</v>
      </c>
      <c r="D30" s="77">
        <v>0.6</v>
      </c>
      <c r="E30" s="78">
        <f>E27+5</f>
        <v>45623</v>
      </c>
      <c r="F30" s="120">
        <v>3</v>
      </c>
      <c r="G30" s="120" t="s">
        <v>148</v>
      </c>
      <c r="H30" s="68">
        <f>E30+F30</f>
        <v>45626</v>
      </c>
      <c r="I30" s="113">
        <v>19</v>
      </c>
      <c r="J30" s="11"/>
      <c r="K30" s="5">
        <f t="shared" si="5"/>
        <v>4</v>
      </c>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row>
    <row r="31" spans="1:67" s="39" customFormat="1" ht="30" customHeight="1" thickBot="1">
      <c r="A31" s="7"/>
      <c r="B31" s="75" t="s">
        <v>128</v>
      </c>
      <c r="C31" s="76" t="s">
        <v>132</v>
      </c>
      <c r="D31" s="77">
        <v>0.5</v>
      </c>
      <c r="E31" s="78">
        <f>E27+7</f>
        <v>45625</v>
      </c>
      <c r="F31" s="120">
        <v>5</v>
      </c>
      <c r="G31" s="120" t="s">
        <v>149</v>
      </c>
      <c r="H31" s="68">
        <f>E31+F31</f>
        <v>45630</v>
      </c>
      <c r="I31" s="113">
        <v>12</v>
      </c>
      <c r="J31" s="11"/>
      <c r="K31" s="5">
        <f t="shared" si="5"/>
        <v>6</v>
      </c>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row>
    <row r="32" spans="1:67" s="39" customFormat="1" ht="30" customHeight="1" thickBot="1">
      <c r="A32" s="7"/>
      <c r="B32" s="79"/>
      <c r="C32" s="80"/>
      <c r="D32" s="81"/>
      <c r="E32" s="82"/>
      <c r="F32" s="82"/>
      <c r="G32" s="82"/>
      <c r="H32" s="82"/>
      <c r="I32" s="122">
        <f>SUM(I8+I14+I20+I26)</f>
        <v>691</v>
      </c>
      <c r="J32" s="11"/>
      <c r="K32" s="5" t="str">
        <f t="shared" si="5"/>
        <v/>
      </c>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row>
    <row r="33" spans="1:67" s="39" customFormat="1" ht="30" customHeight="1" thickBot="1">
      <c r="A33" s="8"/>
      <c r="B33" s="83" t="s">
        <v>0</v>
      </c>
      <c r="C33" s="84"/>
      <c r="D33" s="85"/>
      <c r="E33" s="86"/>
      <c r="F33" s="87"/>
      <c r="G33" s="87"/>
      <c r="H33" s="87"/>
      <c r="I33" s="87"/>
      <c r="J33" s="11"/>
      <c r="K33" s="6" t="str">
        <f t="shared" si="5"/>
        <v/>
      </c>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row>
    <row r="34" spans="1:67" ht="30" customHeight="1">
      <c r="J34" s="3"/>
    </row>
    <row r="35" spans="1:67" ht="30" customHeight="1">
      <c r="C35" s="10"/>
      <c r="F35" s="9"/>
      <c r="G35" s="9"/>
      <c r="H35" s="9"/>
      <c r="I35" s="9"/>
    </row>
    <row r="36" spans="1:67" ht="30" customHeight="1">
      <c r="C36" s="4"/>
    </row>
  </sheetData>
  <mergeCells count="21">
    <mergeCell ref="BI4:BO4"/>
    <mergeCell ref="L4:R4"/>
    <mergeCell ref="S4:Y4"/>
    <mergeCell ref="Z4:AF4"/>
    <mergeCell ref="AG4:AM4"/>
    <mergeCell ref="AN4:AT4"/>
    <mergeCell ref="AU4:BA4"/>
    <mergeCell ref="BB4:BH4"/>
    <mergeCell ref="H5:H6"/>
    <mergeCell ref="T2:AC2"/>
    <mergeCell ref="T1:AC1"/>
    <mergeCell ref="L1:R1"/>
    <mergeCell ref="L2:R2"/>
    <mergeCell ref="I5:I6"/>
    <mergeCell ref="F5:F6"/>
    <mergeCell ref="G5:G6"/>
    <mergeCell ref="A5:A6"/>
    <mergeCell ref="B5:B6"/>
    <mergeCell ref="C5:C6"/>
    <mergeCell ref="D5:D6"/>
    <mergeCell ref="E5:E6"/>
  </mergeCells>
  <phoneticPr fontId="25" type="noConversion"/>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L4:BO31">
    <cfRule type="expression" dxfId="8" priority="1">
      <formula>AND(TODAY()&gt;=L$5, TODAY()&lt;M$5)</formula>
    </cfRule>
  </conditionalFormatting>
  <conditionalFormatting sqref="L9:BO13">
    <cfRule type="expression" dxfId="7" priority="6">
      <formula>AND(task_start&lt;=L$5,ROUNDDOWN((task_end-task_start+1)*task_progress,0)+task_start-1&gt;=L$5)</formula>
    </cfRule>
    <cfRule type="expression" dxfId="6" priority="7" stopIfTrue="1">
      <formula>AND(task_end&gt;=L$5,task_start&lt;M$5)</formula>
    </cfRule>
  </conditionalFormatting>
  <conditionalFormatting sqref="L15:BO19">
    <cfRule type="expression" dxfId="5" priority="4">
      <formula>AND(task_start&lt;=L$5,ROUNDDOWN((task_end-task_start+1)*task_progress,0)+task_start-1&gt;=L$5)</formula>
    </cfRule>
    <cfRule type="expression" dxfId="4" priority="5" stopIfTrue="1">
      <formula>AND(task_end&gt;=L$5,task_start&lt;M$5)</formula>
    </cfRule>
  </conditionalFormatting>
  <conditionalFormatting sqref="L21:BO25">
    <cfRule type="expression" dxfId="3" priority="2">
      <formula>AND(task_start&lt;=L$5,ROUNDDOWN((task_end-task_start+1)*task_progress,0)+task_start-1&gt;=L$5)</formula>
    </cfRule>
    <cfRule type="expression" dxfId="2" priority="3" stopIfTrue="1">
      <formula>AND(task_end&gt;=L$5,task_start&lt;M$5)</formula>
    </cfRule>
  </conditionalFormatting>
  <conditionalFormatting sqref="L27:BO31">
    <cfRule type="expression" dxfId="1" priority="36">
      <formula>AND(task_start&lt;=L$5,ROUNDDOWN((task_end-task_start+1)*task_progress,0)+task_start-1&gt;=L$5)</formula>
    </cfRule>
    <cfRule type="expression" dxfId="0" priority="37" stopIfTrue="1">
      <formula>AND(task_end&gt;=L$5,task_start&lt;M$5)</formula>
    </cfRule>
  </conditionalFormatting>
  <dataValidations xWindow="57" yWindow="888" count="13">
    <dataValidation type="whole" operator="greaterThanOrEqual" allowBlank="1" showInputMessage="1" promptTitle="Display Week" prompt="Changing this number will scroll the Gantt Chart view." sqref="T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6</vt:i4>
      </vt:variant>
      <vt:variant>
        <vt:lpstr>具名範圍</vt:lpstr>
      </vt:variant>
      <vt:variant>
        <vt:i4>6</vt:i4>
      </vt:variant>
    </vt:vector>
  </HeadingPairs>
  <TitlesOfParts>
    <vt:vector size="12" baseType="lpstr">
      <vt:lpstr>專案起始  Charter</vt:lpstr>
      <vt:lpstr>WBS</vt:lpstr>
      <vt:lpstr>CPM &amp; PERT</vt:lpstr>
      <vt:lpstr>RBS</vt:lpstr>
      <vt:lpstr>風險管理</vt:lpstr>
      <vt:lpstr>Excel 簡易甘特圖</vt:lpstr>
      <vt:lpstr>Display_Week</vt:lpstr>
      <vt:lpstr>'Excel 簡易甘特圖'!Print_Titles</vt:lpstr>
      <vt:lpstr>Project_Start</vt:lpstr>
      <vt:lpstr>'Excel 簡易甘特圖'!task_end</vt:lpstr>
      <vt:lpstr>'Excel 簡易甘特圖'!task_progress</vt:lpstr>
      <vt:lpstr>'Excel 簡易甘特圖'!task_start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Cliff Wang</cp:lastModifiedBy>
  <dcterms:created xsi:type="dcterms:W3CDTF">2022-03-11T22:41:12Z</dcterms:created>
  <dcterms:modified xsi:type="dcterms:W3CDTF">2025-08-01T09:01:46Z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