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gineering Tools\Labs\Lab 3\"/>
    </mc:Choice>
  </mc:AlternateContent>
  <bookViews>
    <workbookView xWindow="3744" yWindow="0" windowWidth="29784" windowHeight="14100" activeTab="2"/>
  </bookViews>
  <sheets>
    <sheet name="A" sheetId="1" r:id="rId1"/>
    <sheet name="Formulas A" sheetId="3" r:id="rId2"/>
    <sheet name="B" sheetId="2" r:id="rId3"/>
    <sheet name="Formulas B" sheetId="4" r:id="rId4"/>
  </sheets>
  <definedNames>
    <definedName name="NUM_POINTS">A!$C$15</definedName>
    <definedName name="POINTS">A!$C$15</definedName>
    <definedName name="SUM_PRODUCTS">A!$C$19</definedName>
    <definedName name="SUM_TIME">A!$C$17</definedName>
    <definedName name="SUM_TIME_SQR">A!$E$17</definedName>
    <definedName name="SUM_TIMES">A!$C$17</definedName>
    <definedName name="SUM_VELOCITY">A!$C$18</definedName>
    <definedName name="SUM_VELOCITY_SQR">A!$E$18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4" i="2"/>
  <c r="C3" i="2"/>
  <c r="G13" i="3" l="1"/>
  <c r="G12" i="3"/>
  <c r="G11" i="3"/>
  <c r="G10" i="3"/>
  <c r="G9" i="3"/>
  <c r="G8" i="3"/>
  <c r="G7" i="3"/>
  <c r="G6" i="3"/>
  <c r="G5" i="3"/>
  <c r="G4" i="3"/>
  <c r="G3" i="3"/>
  <c r="G2" i="3"/>
  <c r="G3" i="1"/>
  <c r="G4" i="1"/>
  <c r="G5" i="1"/>
  <c r="G6" i="1"/>
  <c r="G7" i="1"/>
  <c r="G8" i="1"/>
  <c r="G9" i="1"/>
  <c r="G10" i="1"/>
  <c r="G11" i="1"/>
  <c r="G12" i="1"/>
  <c r="G13" i="1"/>
  <c r="G2" i="1"/>
  <c r="F36" i="4" l="1"/>
  <c r="F34" i="4"/>
  <c r="F32" i="4"/>
  <c r="G30" i="4"/>
  <c r="G29" i="4"/>
  <c r="G28" i="4"/>
  <c r="G27" i="4"/>
  <c r="G26" i="4"/>
  <c r="G25" i="4"/>
  <c r="G24" i="4"/>
  <c r="G23" i="4"/>
  <c r="G22" i="4"/>
  <c r="G21" i="4"/>
  <c r="G20" i="4"/>
  <c r="B34" i="4"/>
  <c r="B32" i="4"/>
  <c r="F15" i="4"/>
  <c r="C30" i="4"/>
  <c r="G13" i="4"/>
  <c r="C29" i="4"/>
  <c r="G12" i="4"/>
  <c r="C28" i="4"/>
  <c r="G11" i="4"/>
  <c r="C27" i="4"/>
  <c r="G10" i="4"/>
  <c r="C26" i="4"/>
  <c r="G9" i="4"/>
  <c r="C25" i="4"/>
  <c r="G8" i="4"/>
  <c r="C24" i="4"/>
  <c r="G7" i="4"/>
  <c r="C23" i="4"/>
  <c r="G6" i="4"/>
  <c r="C22" i="4"/>
  <c r="G5" i="4"/>
  <c r="C21" i="4"/>
  <c r="G4" i="4"/>
  <c r="C20" i="4"/>
  <c r="G3" i="4"/>
  <c r="B15" i="4"/>
  <c r="C13" i="4"/>
  <c r="C12" i="4"/>
  <c r="C11" i="4"/>
  <c r="C10" i="4"/>
  <c r="C9" i="4"/>
  <c r="C8" i="4"/>
  <c r="C7" i="4"/>
  <c r="C6" i="4"/>
  <c r="C5" i="4"/>
  <c r="C4" i="4"/>
  <c r="C3" i="4"/>
  <c r="C23" i="3"/>
  <c r="C22" i="3"/>
  <c r="C21" i="3"/>
  <c r="C18" i="3"/>
  <c r="C17" i="3"/>
  <c r="C15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C19" i="3" s="1"/>
  <c r="E3" i="3"/>
  <c r="E18" i="3" s="1"/>
  <c r="D3" i="3"/>
  <c r="F2" i="3"/>
  <c r="E2" i="3"/>
  <c r="D2" i="3"/>
  <c r="E17" i="3" s="1"/>
  <c r="B52" i="2"/>
  <c r="B50" i="2"/>
  <c r="B48" i="2"/>
  <c r="C37" i="2"/>
  <c r="C38" i="2"/>
  <c r="C39" i="2"/>
  <c r="C40" i="2"/>
  <c r="C41" i="2"/>
  <c r="C42" i="2"/>
  <c r="C43" i="2"/>
  <c r="C44" i="2"/>
  <c r="C45" i="2"/>
  <c r="C46" i="2"/>
  <c r="C36" i="2"/>
  <c r="I31" i="2"/>
  <c r="J20" i="2"/>
  <c r="J21" i="2"/>
  <c r="J22" i="2"/>
  <c r="J23" i="2"/>
  <c r="J24" i="2"/>
  <c r="J25" i="2"/>
  <c r="J26" i="2"/>
  <c r="J27" i="2"/>
  <c r="J28" i="2"/>
  <c r="J29" i="2"/>
  <c r="J19" i="2"/>
  <c r="I33" i="2"/>
  <c r="B31" i="2" l="1"/>
  <c r="C20" i="2"/>
  <c r="C21" i="2"/>
  <c r="C22" i="2"/>
  <c r="C23" i="2"/>
  <c r="C24" i="2"/>
  <c r="C25" i="2"/>
  <c r="C26" i="2"/>
  <c r="C27" i="2"/>
  <c r="C28" i="2"/>
  <c r="C29" i="2"/>
  <c r="C19" i="2"/>
  <c r="B15" i="2"/>
  <c r="C23" i="1"/>
  <c r="C21" i="1"/>
  <c r="C22" i="1"/>
  <c r="E18" i="1"/>
  <c r="E17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19" i="1"/>
  <c r="C15" i="1"/>
  <c r="C18" i="1"/>
  <c r="C17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<sst xmlns="http://schemas.openxmlformats.org/spreadsheetml/2006/main" count="97" uniqueCount="36">
  <si>
    <t>Time</t>
  </si>
  <si>
    <t>Velocity</t>
  </si>
  <si>
    <t>Product (t*v)</t>
  </si>
  <si>
    <r>
      <t>∑</t>
    </r>
    <r>
      <rPr>
        <b/>
        <vertAlign val="subscript"/>
        <sz val="11"/>
        <color theme="1"/>
        <rFont val="Calibri"/>
        <family val="2"/>
      </rPr>
      <t>Time</t>
    </r>
  </si>
  <si>
    <r>
      <t>∑</t>
    </r>
    <r>
      <rPr>
        <b/>
        <vertAlign val="subscript"/>
        <sz val="11"/>
        <color theme="1"/>
        <rFont val="Calibri"/>
        <family val="2"/>
      </rPr>
      <t>Velocity</t>
    </r>
  </si>
  <si>
    <t>Slope</t>
  </si>
  <si>
    <t>Points:</t>
  </si>
  <si>
    <r>
      <t>∑</t>
    </r>
    <r>
      <rPr>
        <b/>
        <vertAlign val="subscript"/>
        <sz val="11"/>
        <color theme="1"/>
        <rFont val="Calibri"/>
        <family val="2"/>
      </rPr>
      <t>Products</t>
    </r>
  </si>
  <si>
    <r>
      <t>∑</t>
    </r>
    <r>
      <rPr>
        <b/>
        <vertAlign val="subscript"/>
        <sz val="11"/>
        <color theme="1"/>
        <rFont val="Calibri"/>
        <family val="2"/>
      </rPr>
      <t>Velocity</t>
    </r>
    <r>
      <rPr>
        <b/>
        <vertAlign val="superscript"/>
        <sz val="11"/>
        <color theme="1"/>
        <rFont val="Calibri"/>
        <family val="2"/>
      </rPr>
      <t>2</t>
    </r>
  </si>
  <si>
    <r>
      <t>∑</t>
    </r>
    <r>
      <rPr>
        <b/>
        <vertAlign val="subscript"/>
        <sz val="11"/>
        <color theme="1"/>
        <rFont val="Calibri"/>
        <family val="2"/>
      </rPr>
      <t>Time</t>
    </r>
    <r>
      <rPr>
        <b/>
        <vertAlign val="superscript"/>
        <sz val="11"/>
        <color theme="1"/>
        <rFont val="Calibri"/>
        <family val="2"/>
      </rPr>
      <t>2</t>
    </r>
  </si>
  <si>
    <r>
      <t>Time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</si>
  <si>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Velocity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</si>
  <si>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r-value</t>
  </si>
  <si>
    <t>y-int</t>
  </si>
  <si>
    <t>Voltage</t>
  </si>
  <si>
    <t>Data (Problem 1)</t>
  </si>
  <si>
    <t>Data (Problem 2)</t>
  </si>
  <si>
    <t>This exp. func. is a good fit for the data because the r-value is close to 1.0</t>
  </si>
  <si>
    <t>x</t>
  </si>
  <si>
    <t>y</t>
  </si>
  <si>
    <t>Data (Problem 3)</t>
  </si>
  <si>
    <t>Initial guess:</t>
  </si>
  <si>
    <t>Equation:</t>
  </si>
  <si>
    <t>Data (Problem 4)</t>
  </si>
  <si>
    <t>Data (Problem 5)</t>
  </si>
  <si>
    <t>Initial guess 1:</t>
  </si>
  <si>
    <t xml:space="preserve">Equation: </t>
  </si>
  <si>
    <t>Initial guess 2:</t>
  </si>
  <si>
    <t>x+cos(x)-1-sin(x) = y</t>
  </si>
  <si>
    <r>
      <t>3x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+10 = y</t>
    </r>
  </si>
  <si>
    <r>
      <t>2x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-5 = y</t>
    </r>
  </si>
  <si>
    <t>x*tan(x)-2 = y</t>
  </si>
  <si>
    <t>Initial guess 3:</t>
  </si>
  <si>
    <t>Data (Problem 6)</t>
  </si>
  <si>
    <t>New Velocity</t>
  </si>
  <si>
    <t>y = 970.68x + 113.87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</si>
</sst>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textRotation="90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A!$B$2:$B$13</c:f>
              <c:numCache>
                <c:formatCode>General</c:formatCode>
                <c:ptCount val="12"/>
                <c:pt idx="0">
                  <c:v>0.1</c:v>
                </c:pt>
                <c:pt idx="1">
                  <c:v>0.12</c:v>
                </c:pt>
                <c:pt idx="2">
                  <c:v>0.13</c:v>
                </c:pt>
                <c:pt idx="3">
                  <c:v>0.15</c:v>
                </c:pt>
                <c:pt idx="4">
                  <c:v>0.17</c:v>
                </c:pt>
                <c:pt idx="5">
                  <c:v>0.18</c:v>
                </c:pt>
                <c:pt idx="6">
                  <c:v>0.2</c:v>
                </c:pt>
                <c:pt idx="7">
                  <c:v>0.22</c:v>
                </c:pt>
                <c:pt idx="8">
                  <c:v>0.23</c:v>
                </c:pt>
                <c:pt idx="9">
                  <c:v>0.25</c:v>
                </c:pt>
                <c:pt idx="10">
                  <c:v>0.27</c:v>
                </c:pt>
                <c:pt idx="11">
                  <c:v>0.28000000000000003</c:v>
                </c:pt>
              </c:numCache>
            </c:numRef>
          </c:xVal>
          <c:yVal>
            <c:numRef>
              <c:f>A!$C$2:$C$13</c:f>
              <c:numCache>
                <c:formatCode>General</c:formatCode>
                <c:ptCount val="12"/>
                <c:pt idx="0">
                  <c:v>211.25</c:v>
                </c:pt>
                <c:pt idx="1">
                  <c:v>227.75</c:v>
                </c:pt>
                <c:pt idx="2">
                  <c:v>243.5</c:v>
                </c:pt>
                <c:pt idx="3">
                  <c:v>259.55</c:v>
                </c:pt>
                <c:pt idx="4">
                  <c:v>275.5</c:v>
                </c:pt>
                <c:pt idx="5">
                  <c:v>291.5</c:v>
                </c:pt>
                <c:pt idx="6">
                  <c:v>308</c:v>
                </c:pt>
                <c:pt idx="7">
                  <c:v>324.25</c:v>
                </c:pt>
                <c:pt idx="8">
                  <c:v>340.3</c:v>
                </c:pt>
                <c:pt idx="9">
                  <c:v>356</c:v>
                </c:pt>
                <c:pt idx="10">
                  <c:v>372.7</c:v>
                </c:pt>
                <c:pt idx="11">
                  <c:v>388.75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4-468F-A4B6-CD82ECD76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68335"/>
        <c:axId val="272066671"/>
      </c:scatterChart>
      <c:valAx>
        <c:axId val="27206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66671"/>
        <c:crosses val="autoZero"/>
        <c:crossBetween val="midCat"/>
      </c:valAx>
      <c:valAx>
        <c:axId val="27206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6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Potential Difference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721478565179353"/>
                  <c:y val="-0.65104950422863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A!$B$28:$B$39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</c:numCache>
            </c:numRef>
          </c:xVal>
          <c:yVal>
            <c:numRef>
              <c:f>A!$C$28:$C$39</c:f>
              <c:numCache>
                <c:formatCode>General</c:formatCode>
                <c:ptCount val="12"/>
                <c:pt idx="0">
                  <c:v>10</c:v>
                </c:pt>
                <c:pt idx="1">
                  <c:v>6.1</c:v>
                </c:pt>
                <c:pt idx="2">
                  <c:v>3.7</c:v>
                </c:pt>
                <c:pt idx="3">
                  <c:v>2.2000000000000002</c:v>
                </c:pt>
                <c:pt idx="4">
                  <c:v>1.4</c:v>
                </c:pt>
                <c:pt idx="5">
                  <c:v>0.8</c:v>
                </c:pt>
                <c:pt idx="6">
                  <c:v>0.5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7.0000000000000007E-2</c:v>
                </c:pt>
                <c:pt idx="11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8-4CAD-8725-02D926A43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11503"/>
        <c:axId val="304515663"/>
      </c:scatterChart>
      <c:valAx>
        <c:axId val="30451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15663"/>
        <c:crosses val="autoZero"/>
        <c:crossBetween val="midCat"/>
      </c:valAx>
      <c:valAx>
        <c:axId val="30451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</a:t>
                </a:r>
                <a:r>
                  <a:rPr lang="en-US" baseline="0"/>
                  <a:t> Difference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51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B!$B$3:$B$13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B!$C$3:$C$13</c:f>
              <c:numCache>
                <c:formatCode>General</c:formatCode>
                <c:ptCount val="11"/>
                <c:pt idx="0">
                  <c:v>-6180</c:v>
                </c:pt>
                <c:pt idx="1">
                  <c:v>-2005</c:v>
                </c:pt>
                <c:pt idx="2">
                  <c:v>-464</c:v>
                </c:pt>
                <c:pt idx="3">
                  <c:v>-57</c:v>
                </c:pt>
                <c:pt idx="4">
                  <c:v>-4</c:v>
                </c:pt>
                <c:pt idx="5">
                  <c:v>-5</c:v>
                </c:pt>
                <c:pt idx="6">
                  <c:v>0</c:v>
                </c:pt>
                <c:pt idx="7">
                  <c:v>71</c:v>
                </c:pt>
                <c:pt idx="8">
                  <c:v>508</c:v>
                </c:pt>
                <c:pt idx="9">
                  <c:v>2091</c:v>
                </c:pt>
                <c:pt idx="10">
                  <c:v>6320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2-4DF4-A93C-6E0C67F56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247391"/>
        <c:axId val="263250303"/>
      </c:scatterChart>
      <c:valAx>
        <c:axId val="26324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50303"/>
        <c:crosses val="autoZero"/>
        <c:crossBetween val="midCat"/>
      </c:valAx>
      <c:valAx>
        <c:axId val="2632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4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</a:t>
            </a:r>
            <a:r>
              <a:rPr lang="en-US" baseline="0"/>
              <a:t> 6</a:t>
            </a:r>
          </a:p>
        </c:rich>
      </c:tx>
      <c:layout>
        <c:manualLayout>
          <c:xMode val="edge"/>
          <c:yMode val="edge"/>
          <c:x val="0.4094930008748907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B!$B$36:$B$46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B!$C$36:$C$46</c:f>
              <c:numCache>
                <c:formatCode>General</c:formatCode>
                <c:ptCount val="11"/>
                <c:pt idx="0">
                  <c:v>-2</c:v>
                </c:pt>
                <c:pt idx="1">
                  <c:v>-0.44259227534509771</c:v>
                </c:pt>
                <c:pt idx="2">
                  <c:v>-6.3700797265230378</c:v>
                </c:pt>
                <c:pt idx="3">
                  <c:v>-2.4276396292228335</c:v>
                </c:pt>
                <c:pt idx="4">
                  <c:v>2.6312851293983099</c:v>
                </c:pt>
                <c:pt idx="5">
                  <c:v>-18.902575031232928</c:v>
                </c:pt>
                <c:pt idx="6">
                  <c:v>-3.7460371483084947</c:v>
                </c:pt>
                <c:pt idx="7">
                  <c:v>4.1001358790702316</c:v>
                </c:pt>
                <c:pt idx="8">
                  <c:v>-56.397691641763032</c:v>
                </c:pt>
                <c:pt idx="9">
                  <c:v>-6.0708409349762888</c:v>
                </c:pt>
                <c:pt idx="10">
                  <c:v>4.4836082745908659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1-4C59-99D1-A4F99B173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9759"/>
        <c:axId val="720590591"/>
      </c:scatterChart>
      <c:valAx>
        <c:axId val="72058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90591"/>
        <c:crosses val="autoZero"/>
        <c:crossBetween val="midCat"/>
      </c:valAx>
      <c:valAx>
        <c:axId val="7205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8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99060</xdr:rowOff>
    </xdr:from>
    <xdr:to>
      <xdr:col>15</xdr:col>
      <xdr:colOff>449580</xdr:colOff>
      <xdr:row>14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358140</xdr:colOff>
      <xdr:row>25</xdr:row>
      <xdr:rowOff>3810</xdr:rowOff>
    </xdr:from>
    <xdr:to>
      <xdr:col>10</xdr:col>
      <xdr:colOff>541020</xdr:colOff>
      <xdr:row>40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0</xdr:row>
      <xdr:rowOff>0</xdr:rowOff>
    </xdr:from>
    <xdr:to>
      <xdr:col>10</xdr:col>
      <xdr:colOff>518160</xdr:colOff>
      <xdr:row>13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270510</xdr:colOff>
      <xdr:row>35</xdr:row>
      <xdr:rowOff>57150</xdr:rowOff>
    </xdr:from>
    <xdr:to>
      <xdr:col>10</xdr:col>
      <xdr:colOff>95250</xdr:colOff>
      <xdr:row>50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opLeftCell="A28" workbookViewId="0">
      <selection activeCell="D23" sqref="D23"/>
    </sheetView>
  </sheetViews>
  <sheetFormatPr defaultRowHeight="14.4" x14ac:dyDescent="0.3"/>
  <cols>
    <col min="4" max="4" width="10.6640625" customWidth="1"/>
  </cols>
  <sheetData>
    <row r="1" spans="1:7" s="2" customFormat="1" ht="34.200000000000003" customHeight="1" x14ac:dyDescent="0.3">
      <c r="B1" s="3" t="s">
        <v>0</v>
      </c>
      <c r="C1" s="3" t="s">
        <v>1</v>
      </c>
      <c r="D1" s="3" t="s">
        <v>10</v>
      </c>
      <c r="E1" s="3" t="s">
        <v>11</v>
      </c>
      <c r="F1" s="4" t="s">
        <v>2</v>
      </c>
      <c r="G1" s="4" t="s">
        <v>34</v>
      </c>
    </row>
    <row r="2" spans="1:7" x14ac:dyDescent="0.3">
      <c r="A2" s="11" t="s">
        <v>15</v>
      </c>
      <c r="B2">
        <v>0.1</v>
      </c>
      <c r="C2">
        <v>211.25</v>
      </c>
      <c r="D2">
        <f>B2^2</f>
        <v>1.0000000000000002E-2</v>
      </c>
      <c r="E2">
        <f>C2^2</f>
        <v>44626.5625</v>
      </c>
      <c r="F2">
        <f t="shared" ref="F2:F13" si="0">C2*B2</f>
        <v>21.125</v>
      </c>
      <c r="G2">
        <f>($C$21*B2)+$C$22</f>
        <v>210.94149026248925</v>
      </c>
    </row>
    <row r="3" spans="1:7" x14ac:dyDescent="0.3">
      <c r="A3" s="12"/>
      <c r="B3">
        <v>0.12</v>
      </c>
      <c r="C3">
        <v>227.75</v>
      </c>
      <c r="D3">
        <f t="shared" ref="D3:D13" si="1">B3^2</f>
        <v>1.44E-2</v>
      </c>
      <c r="E3">
        <f t="shared" ref="E3:E13" si="2">C3^2</f>
        <v>51870.0625</v>
      </c>
      <c r="F3">
        <f t="shared" si="0"/>
        <v>27.33</v>
      </c>
      <c r="G3">
        <f t="shared" ref="G3:G13" si="3">($C$21*B3)+$C$22</f>
        <v>230.35516511430973</v>
      </c>
    </row>
    <row r="4" spans="1:7" x14ac:dyDescent="0.3">
      <c r="A4" s="12"/>
      <c r="B4">
        <v>0.13</v>
      </c>
      <c r="C4">
        <v>243.5</v>
      </c>
      <c r="D4">
        <f t="shared" si="1"/>
        <v>1.6900000000000002E-2</v>
      </c>
      <c r="E4">
        <f t="shared" si="2"/>
        <v>59292.25</v>
      </c>
      <c r="F4">
        <f t="shared" si="0"/>
        <v>31.655000000000001</v>
      </c>
      <c r="G4">
        <f t="shared" si="3"/>
        <v>240.06200254021996</v>
      </c>
    </row>
    <row r="5" spans="1:7" x14ac:dyDescent="0.3">
      <c r="A5" s="12"/>
      <c r="B5">
        <v>0.15</v>
      </c>
      <c r="C5">
        <v>259.55</v>
      </c>
      <c r="D5">
        <f t="shared" si="1"/>
        <v>2.2499999999999999E-2</v>
      </c>
      <c r="E5">
        <f t="shared" si="2"/>
        <v>67366.202499999999</v>
      </c>
      <c r="F5">
        <f t="shared" si="0"/>
        <v>38.932499999999997</v>
      </c>
      <c r="G5">
        <f t="shared" si="3"/>
        <v>259.47567739204044</v>
      </c>
    </row>
    <row r="6" spans="1:7" x14ac:dyDescent="0.3">
      <c r="A6" s="12"/>
      <c r="B6">
        <v>0.17</v>
      </c>
      <c r="C6">
        <v>275.5</v>
      </c>
      <c r="D6">
        <f t="shared" si="1"/>
        <v>2.8900000000000006E-2</v>
      </c>
      <c r="E6">
        <f t="shared" si="2"/>
        <v>75900.25</v>
      </c>
      <c r="F6">
        <f t="shared" si="0"/>
        <v>46.835000000000001</v>
      </c>
      <c r="G6">
        <f t="shared" si="3"/>
        <v>278.88935224386097</v>
      </c>
    </row>
    <row r="7" spans="1:7" x14ac:dyDescent="0.3">
      <c r="A7" s="12"/>
      <c r="B7">
        <v>0.18</v>
      </c>
      <c r="C7">
        <v>291.5</v>
      </c>
      <c r="D7">
        <f t="shared" si="1"/>
        <v>3.2399999999999998E-2</v>
      </c>
      <c r="E7">
        <f t="shared" si="2"/>
        <v>84972.25</v>
      </c>
      <c r="F7">
        <f t="shared" si="0"/>
        <v>52.47</v>
      </c>
      <c r="G7">
        <f t="shared" si="3"/>
        <v>288.59618966977121</v>
      </c>
    </row>
    <row r="8" spans="1:7" x14ac:dyDescent="0.3">
      <c r="A8" s="12"/>
      <c r="B8">
        <v>0.2</v>
      </c>
      <c r="C8">
        <v>308</v>
      </c>
      <c r="D8">
        <f t="shared" si="1"/>
        <v>4.0000000000000008E-2</v>
      </c>
      <c r="E8">
        <f t="shared" si="2"/>
        <v>94864</v>
      </c>
      <c r="F8">
        <f t="shared" si="0"/>
        <v>61.6</v>
      </c>
      <c r="G8">
        <f t="shared" si="3"/>
        <v>308.00986452159174</v>
      </c>
    </row>
    <row r="9" spans="1:7" x14ac:dyDescent="0.3">
      <c r="A9" s="12"/>
      <c r="B9">
        <v>0.22</v>
      </c>
      <c r="C9">
        <v>324.25</v>
      </c>
      <c r="D9">
        <f t="shared" si="1"/>
        <v>4.8399999999999999E-2</v>
      </c>
      <c r="E9">
        <f t="shared" si="2"/>
        <v>105138.0625</v>
      </c>
      <c r="F9">
        <f t="shared" si="0"/>
        <v>71.334999999999994</v>
      </c>
      <c r="G9">
        <f t="shared" si="3"/>
        <v>327.42353937341221</v>
      </c>
    </row>
    <row r="10" spans="1:7" x14ac:dyDescent="0.3">
      <c r="A10" s="12"/>
      <c r="B10">
        <v>0.23</v>
      </c>
      <c r="C10">
        <v>340.3</v>
      </c>
      <c r="D10">
        <f t="shared" si="1"/>
        <v>5.2900000000000003E-2</v>
      </c>
      <c r="E10">
        <f t="shared" si="2"/>
        <v>115804.09000000001</v>
      </c>
      <c r="F10">
        <f t="shared" si="0"/>
        <v>78.269000000000005</v>
      </c>
      <c r="G10">
        <f t="shared" si="3"/>
        <v>337.13037679932245</v>
      </c>
    </row>
    <row r="11" spans="1:7" x14ac:dyDescent="0.3">
      <c r="A11" s="12"/>
      <c r="B11">
        <v>0.25</v>
      </c>
      <c r="C11">
        <v>356</v>
      </c>
      <c r="D11">
        <f t="shared" si="1"/>
        <v>6.25E-2</v>
      </c>
      <c r="E11">
        <f t="shared" si="2"/>
        <v>126736</v>
      </c>
      <c r="F11">
        <f t="shared" si="0"/>
        <v>89</v>
      </c>
      <c r="G11">
        <f t="shared" si="3"/>
        <v>356.54405165114292</v>
      </c>
    </row>
    <row r="12" spans="1:7" x14ac:dyDescent="0.3">
      <c r="A12" s="12"/>
      <c r="B12">
        <v>0.27</v>
      </c>
      <c r="C12">
        <v>372.7</v>
      </c>
      <c r="D12">
        <f t="shared" si="1"/>
        <v>7.2900000000000006E-2</v>
      </c>
      <c r="E12">
        <f t="shared" si="2"/>
        <v>138905.28999999998</v>
      </c>
      <c r="F12">
        <f t="shared" si="0"/>
        <v>100.629</v>
      </c>
      <c r="G12">
        <f t="shared" si="3"/>
        <v>375.95772650296345</v>
      </c>
    </row>
    <row r="13" spans="1:7" x14ac:dyDescent="0.3">
      <c r="A13" s="12"/>
      <c r="B13">
        <v>0.28000000000000003</v>
      </c>
      <c r="C13">
        <v>388.75</v>
      </c>
      <c r="D13">
        <f t="shared" si="1"/>
        <v>7.8400000000000011E-2</v>
      </c>
      <c r="E13">
        <f t="shared" si="2"/>
        <v>151126.5625</v>
      </c>
      <c r="F13">
        <f t="shared" si="0"/>
        <v>108.85000000000001</v>
      </c>
      <c r="G13">
        <f t="shared" si="3"/>
        <v>385.66456392887369</v>
      </c>
    </row>
    <row r="15" spans="1:7" x14ac:dyDescent="0.3">
      <c r="B15" s="1" t="s">
        <v>6</v>
      </c>
      <c r="C15">
        <f>COUNT(C2:C13)</f>
        <v>12</v>
      </c>
    </row>
    <row r="17" spans="1:15" ht="16.8" x14ac:dyDescent="0.35">
      <c r="B17" s="5" t="s">
        <v>3</v>
      </c>
      <c r="C17">
        <f>SUM(B2:B13)</f>
        <v>2.2999999999999998</v>
      </c>
      <c r="D17" s="5" t="s">
        <v>9</v>
      </c>
      <c r="E17">
        <f>SUM(D2:D13)</f>
        <v>0.48020000000000002</v>
      </c>
    </row>
    <row r="18" spans="1:15" ht="16.8" x14ac:dyDescent="0.35">
      <c r="B18" s="5" t="s">
        <v>4</v>
      </c>
      <c r="C18">
        <f>SUM(C2:C13)</f>
        <v>3599.05</v>
      </c>
      <c r="D18" s="5" t="s">
        <v>8</v>
      </c>
      <c r="E18">
        <f>SUM(E2:E13)</f>
        <v>1116601.5825</v>
      </c>
    </row>
    <row r="19" spans="1:15" ht="15.6" x14ac:dyDescent="0.35">
      <c r="B19" s="5" t="s">
        <v>7</v>
      </c>
      <c r="C19">
        <f>SUM(F2:F13)</f>
        <v>728.03050000000007</v>
      </c>
    </row>
    <row r="21" spans="1:15" x14ac:dyDescent="0.3">
      <c r="B21" s="1" t="s">
        <v>5</v>
      </c>
      <c r="C21">
        <f>(NUM_POINTS*SUM_PRODUCTS-(SUM_TIME*SUM_VELOCITY))/(NUM_POINTS*SUM_TIME_SQR-(SUM_TIME*SUM_TIME))</f>
        <v>970.68374259102472</v>
      </c>
    </row>
    <row r="22" spans="1:15" x14ac:dyDescent="0.3">
      <c r="B22" s="1" t="s">
        <v>13</v>
      </c>
      <c r="C22">
        <f>(SUM_TIME_SQR*SUM_VELOCITY-SUM_TIME*SUM_PRODUCTS)/(NUM_POINTS*SUM_TIME_SQR-SUM_TIME*SUM_TIME)</f>
        <v>113.87311600338676</v>
      </c>
    </row>
    <row r="23" spans="1:15" x14ac:dyDescent="0.3">
      <c r="B23" s="1" t="s">
        <v>12</v>
      </c>
      <c r="C23">
        <f>((NUM_POINTS*SUM_PRODUCTS)-(SUM_TIME*SUM_VELOCITY))/(SQRT((NUM_POINTS*SUM_TIME_SQR-(SUM_TIME*SUM_TIME))*(NUM_POINTS*SUM_VELOCITY_SQR-(SUM_VELOCITY*SUM_VELOCITY))))</f>
        <v>0.99893445144328363</v>
      </c>
    </row>
    <row r="24" spans="1:15" x14ac:dyDescent="0.3">
      <c r="B24" s="14" t="s">
        <v>35</v>
      </c>
      <c r="C24" s="14"/>
    </row>
    <row r="26" spans="1:15" ht="14.4" customHeight="1" x14ac:dyDescent="0.3">
      <c r="L26" s="13" t="s">
        <v>17</v>
      </c>
      <c r="M26" s="13"/>
      <c r="N26" s="13"/>
      <c r="O26" s="13"/>
    </row>
    <row r="27" spans="1:15" s="4" customFormat="1" x14ac:dyDescent="0.3">
      <c r="B27" s="4" t="s">
        <v>0</v>
      </c>
      <c r="C27" s="4" t="s">
        <v>14</v>
      </c>
      <c r="L27" s="13"/>
      <c r="M27" s="13"/>
      <c r="N27" s="13"/>
      <c r="O27" s="13"/>
    </row>
    <row r="28" spans="1:15" x14ac:dyDescent="0.3">
      <c r="A28" s="11" t="s">
        <v>16</v>
      </c>
      <c r="B28">
        <v>0</v>
      </c>
      <c r="C28">
        <v>10</v>
      </c>
      <c r="L28" s="13"/>
      <c r="M28" s="13"/>
      <c r="N28" s="13"/>
      <c r="O28" s="13"/>
    </row>
    <row r="29" spans="1:15" x14ac:dyDescent="0.3">
      <c r="A29" s="11"/>
      <c r="B29">
        <v>1</v>
      </c>
      <c r="C29">
        <v>6.1</v>
      </c>
      <c r="L29" s="6"/>
      <c r="M29" s="6"/>
      <c r="N29" s="6"/>
      <c r="O29" s="6"/>
    </row>
    <row r="30" spans="1:15" x14ac:dyDescent="0.3">
      <c r="A30" s="11"/>
      <c r="B30">
        <v>2</v>
      </c>
      <c r="C30">
        <v>3.7</v>
      </c>
    </row>
    <row r="31" spans="1:15" x14ac:dyDescent="0.3">
      <c r="A31" s="11"/>
      <c r="B31">
        <v>3</v>
      </c>
      <c r="C31">
        <v>2.2000000000000002</v>
      </c>
    </row>
    <row r="32" spans="1:15" x14ac:dyDescent="0.3">
      <c r="A32" s="11"/>
      <c r="B32">
        <v>4</v>
      </c>
      <c r="C32">
        <v>1.4</v>
      </c>
    </row>
    <row r="33" spans="1:3" x14ac:dyDescent="0.3">
      <c r="A33" s="11"/>
      <c r="B33">
        <v>5</v>
      </c>
      <c r="C33">
        <v>0.8</v>
      </c>
    </row>
    <row r="34" spans="1:3" x14ac:dyDescent="0.3">
      <c r="A34" s="11"/>
      <c r="B34">
        <v>6</v>
      </c>
      <c r="C34">
        <v>0.5</v>
      </c>
    </row>
    <row r="35" spans="1:3" x14ac:dyDescent="0.3">
      <c r="A35" s="11"/>
      <c r="B35">
        <v>7</v>
      </c>
      <c r="C35">
        <v>0.3</v>
      </c>
    </row>
    <row r="36" spans="1:3" x14ac:dyDescent="0.3">
      <c r="A36" s="11"/>
      <c r="B36">
        <v>8</v>
      </c>
      <c r="C36">
        <v>0.2</v>
      </c>
    </row>
    <row r="37" spans="1:3" x14ac:dyDescent="0.3">
      <c r="A37" s="11"/>
      <c r="B37">
        <v>9</v>
      </c>
      <c r="C37">
        <v>0.1</v>
      </c>
    </row>
    <row r="38" spans="1:3" x14ac:dyDescent="0.3">
      <c r="A38" s="11"/>
      <c r="B38">
        <v>10</v>
      </c>
      <c r="C38">
        <v>7.0000000000000007E-2</v>
      </c>
    </row>
    <row r="39" spans="1:3" x14ac:dyDescent="0.3">
      <c r="A39" s="11"/>
      <c r="B39">
        <v>12</v>
      </c>
      <c r="C39">
        <v>0.03</v>
      </c>
    </row>
  </sheetData>
  <mergeCells count="4">
    <mergeCell ref="A2:A13"/>
    <mergeCell ref="A28:A39"/>
    <mergeCell ref="L26:O28"/>
    <mergeCell ref="B24:C24"/>
  </mergeCells>
  <pageMargins left="0.25" right="0.25" top="0.75" bottom="0.75" header="0.3" footer="0.3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showFormulas="1" zoomScale="85" zoomScaleNormal="85" workbookViewId="0">
      <selection activeCell="G21" sqref="G21"/>
    </sheetView>
  </sheetViews>
  <sheetFormatPr defaultRowHeight="14.4" x14ac:dyDescent="0.3"/>
  <cols>
    <col min="3" max="3" width="12.33203125" customWidth="1"/>
    <col min="4" max="4" width="10.6640625" customWidth="1"/>
  </cols>
  <sheetData>
    <row r="1" spans="1:7" s="2" customFormat="1" ht="34.200000000000003" customHeight="1" x14ac:dyDescent="0.3">
      <c r="B1" s="3" t="s">
        <v>0</v>
      </c>
      <c r="C1" s="3" t="s">
        <v>1</v>
      </c>
      <c r="D1" s="3" t="s">
        <v>10</v>
      </c>
      <c r="E1" s="3" t="s">
        <v>11</v>
      </c>
      <c r="F1" s="4" t="s">
        <v>2</v>
      </c>
      <c r="G1" s="4" t="s">
        <v>34</v>
      </c>
    </row>
    <row r="2" spans="1:7" x14ac:dyDescent="0.3">
      <c r="A2" s="11" t="s">
        <v>15</v>
      </c>
      <c r="B2">
        <v>0.1</v>
      </c>
      <c r="C2">
        <v>211.25</v>
      </c>
      <c r="D2">
        <f>B2^2</f>
        <v>1.0000000000000002E-2</v>
      </c>
      <c r="E2">
        <f>C2^2</f>
        <v>44626.5625</v>
      </c>
      <c r="F2">
        <f t="shared" ref="F2:F13" si="0">C2*B2</f>
        <v>21.125</v>
      </c>
      <c r="G2">
        <f>($C$21*B2)+$C$22</f>
        <v>210.94149026248925</v>
      </c>
    </row>
    <row r="3" spans="1:7" x14ac:dyDescent="0.3">
      <c r="A3" s="12"/>
      <c r="B3">
        <v>0.12</v>
      </c>
      <c r="C3">
        <v>227.75</v>
      </c>
      <c r="D3">
        <f t="shared" ref="D3:E13" si="1">B3^2</f>
        <v>1.44E-2</v>
      </c>
      <c r="E3">
        <f t="shared" si="1"/>
        <v>51870.0625</v>
      </c>
      <c r="F3">
        <f t="shared" si="0"/>
        <v>27.33</v>
      </c>
      <c r="G3">
        <f t="shared" ref="G3:G13" si="2">($C$21*B3)+$C$22</f>
        <v>230.35516511430973</v>
      </c>
    </row>
    <row r="4" spans="1:7" x14ac:dyDescent="0.3">
      <c r="A4" s="12"/>
      <c r="B4">
        <v>0.13</v>
      </c>
      <c r="C4">
        <v>243.5</v>
      </c>
      <c r="D4">
        <f t="shared" si="1"/>
        <v>1.6900000000000002E-2</v>
      </c>
      <c r="E4">
        <f t="shared" si="1"/>
        <v>59292.25</v>
      </c>
      <c r="F4">
        <f t="shared" si="0"/>
        <v>31.655000000000001</v>
      </c>
      <c r="G4">
        <f t="shared" si="2"/>
        <v>240.06200254021996</v>
      </c>
    </row>
    <row r="5" spans="1:7" x14ac:dyDescent="0.3">
      <c r="A5" s="12"/>
      <c r="B5">
        <v>0.15</v>
      </c>
      <c r="C5">
        <v>259.55</v>
      </c>
      <c r="D5">
        <f t="shared" si="1"/>
        <v>2.2499999999999999E-2</v>
      </c>
      <c r="E5">
        <f t="shared" si="1"/>
        <v>67366.202499999999</v>
      </c>
      <c r="F5">
        <f t="shared" si="0"/>
        <v>38.932499999999997</v>
      </c>
      <c r="G5">
        <f t="shared" si="2"/>
        <v>259.47567739204044</v>
      </c>
    </row>
    <row r="6" spans="1:7" x14ac:dyDescent="0.3">
      <c r="A6" s="12"/>
      <c r="B6">
        <v>0.17</v>
      </c>
      <c r="C6">
        <v>275.5</v>
      </c>
      <c r="D6">
        <f t="shared" si="1"/>
        <v>2.8900000000000006E-2</v>
      </c>
      <c r="E6">
        <f t="shared" si="1"/>
        <v>75900.25</v>
      </c>
      <c r="F6">
        <f t="shared" si="0"/>
        <v>46.835000000000001</v>
      </c>
      <c r="G6">
        <f t="shared" si="2"/>
        <v>278.88935224386097</v>
      </c>
    </row>
    <row r="7" spans="1:7" x14ac:dyDescent="0.3">
      <c r="A7" s="12"/>
      <c r="B7">
        <v>0.18</v>
      </c>
      <c r="C7">
        <v>291.5</v>
      </c>
      <c r="D7">
        <f t="shared" si="1"/>
        <v>3.2399999999999998E-2</v>
      </c>
      <c r="E7">
        <f t="shared" si="1"/>
        <v>84972.25</v>
      </c>
      <c r="F7">
        <f t="shared" si="0"/>
        <v>52.47</v>
      </c>
      <c r="G7">
        <f t="shared" si="2"/>
        <v>288.59618966977121</v>
      </c>
    </row>
    <row r="8" spans="1:7" x14ac:dyDescent="0.3">
      <c r="A8" s="12"/>
      <c r="B8">
        <v>0.2</v>
      </c>
      <c r="C8">
        <v>308</v>
      </c>
      <c r="D8">
        <f t="shared" si="1"/>
        <v>4.0000000000000008E-2</v>
      </c>
      <c r="E8">
        <f t="shared" si="1"/>
        <v>94864</v>
      </c>
      <c r="F8">
        <f t="shared" si="0"/>
        <v>61.6</v>
      </c>
      <c r="G8">
        <f t="shared" si="2"/>
        <v>308.00986452159174</v>
      </c>
    </row>
    <row r="9" spans="1:7" x14ac:dyDescent="0.3">
      <c r="A9" s="12"/>
      <c r="B9">
        <v>0.22</v>
      </c>
      <c r="C9">
        <v>324.25</v>
      </c>
      <c r="D9">
        <f t="shared" si="1"/>
        <v>4.8399999999999999E-2</v>
      </c>
      <c r="E9">
        <f t="shared" si="1"/>
        <v>105138.0625</v>
      </c>
      <c r="F9">
        <f t="shared" si="0"/>
        <v>71.334999999999994</v>
      </c>
      <c r="G9">
        <f t="shared" si="2"/>
        <v>327.42353937341221</v>
      </c>
    </row>
    <row r="10" spans="1:7" x14ac:dyDescent="0.3">
      <c r="A10" s="12"/>
      <c r="B10">
        <v>0.23</v>
      </c>
      <c r="C10">
        <v>340.3</v>
      </c>
      <c r="D10">
        <f t="shared" si="1"/>
        <v>5.2900000000000003E-2</v>
      </c>
      <c r="E10">
        <f t="shared" si="1"/>
        <v>115804.09000000001</v>
      </c>
      <c r="F10">
        <f t="shared" si="0"/>
        <v>78.269000000000005</v>
      </c>
      <c r="G10">
        <f t="shared" si="2"/>
        <v>337.13037679932245</v>
      </c>
    </row>
    <row r="11" spans="1:7" x14ac:dyDescent="0.3">
      <c r="A11" s="12"/>
      <c r="B11">
        <v>0.25</v>
      </c>
      <c r="C11">
        <v>356</v>
      </c>
      <c r="D11">
        <f t="shared" si="1"/>
        <v>6.25E-2</v>
      </c>
      <c r="E11">
        <f t="shared" si="1"/>
        <v>126736</v>
      </c>
      <c r="F11">
        <f t="shared" si="0"/>
        <v>89</v>
      </c>
      <c r="G11">
        <f t="shared" si="2"/>
        <v>356.54405165114292</v>
      </c>
    </row>
    <row r="12" spans="1:7" x14ac:dyDescent="0.3">
      <c r="A12" s="12"/>
      <c r="B12">
        <v>0.27</v>
      </c>
      <c r="C12">
        <v>372.7</v>
      </c>
      <c r="D12">
        <f t="shared" si="1"/>
        <v>7.2900000000000006E-2</v>
      </c>
      <c r="E12">
        <f t="shared" si="1"/>
        <v>138905.28999999998</v>
      </c>
      <c r="F12">
        <f t="shared" si="0"/>
        <v>100.629</v>
      </c>
      <c r="G12">
        <f t="shared" si="2"/>
        <v>375.95772650296345</v>
      </c>
    </row>
    <row r="13" spans="1:7" x14ac:dyDescent="0.3">
      <c r="A13" s="12"/>
      <c r="B13">
        <v>0.28000000000000003</v>
      </c>
      <c r="C13">
        <v>388.75</v>
      </c>
      <c r="D13">
        <f t="shared" si="1"/>
        <v>7.8400000000000011E-2</v>
      </c>
      <c r="E13">
        <f t="shared" si="1"/>
        <v>151126.5625</v>
      </c>
      <c r="F13">
        <f t="shared" si="0"/>
        <v>108.85000000000001</v>
      </c>
      <c r="G13">
        <f t="shared" si="2"/>
        <v>385.66456392887369</v>
      </c>
    </row>
    <row r="15" spans="1:7" x14ac:dyDescent="0.3">
      <c r="B15" s="1" t="s">
        <v>6</v>
      </c>
      <c r="C15">
        <f>COUNT(C2:C13)</f>
        <v>12</v>
      </c>
    </row>
    <row r="17" spans="1:15" ht="16.8" x14ac:dyDescent="0.35">
      <c r="B17" s="5" t="s">
        <v>3</v>
      </c>
      <c r="C17">
        <f>SUM(B2:B13)</f>
        <v>2.2999999999999998</v>
      </c>
      <c r="D17" s="5" t="s">
        <v>9</v>
      </c>
      <c r="E17">
        <f>SUM(D2:D13)</f>
        <v>0.48020000000000002</v>
      </c>
    </row>
    <row r="18" spans="1:15" ht="16.8" x14ac:dyDescent="0.35">
      <c r="B18" s="5" t="s">
        <v>4</v>
      </c>
      <c r="C18">
        <f>SUM(C2:C13)</f>
        <v>3599.05</v>
      </c>
      <c r="D18" s="5" t="s">
        <v>8</v>
      </c>
      <c r="E18">
        <f>SUM(E2:E13)</f>
        <v>1116601.5825</v>
      </c>
    </row>
    <row r="19" spans="1:15" ht="15.6" x14ac:dyDescent="0.35">
      <c r="B19" s="5" t="s">
        <v>7</v>
      </c>
      <c r="C19">
        <f>SUM(F2:F13)</f>
        <v>728.03050000000007</v>
      </c>
    </row>
    <row r="21" spans="1:15" x14ac:dyDescent="0.3">
      <c r="B21" s="1" t="s">
        <v>5</v>
      </c>
      <c r="C21">
        <f>(NUM_POINTS*SUM_PRODUCTS-(SUM_TIME*SUM_VELOCITY))/(NUM_POINTS*SUM_TIME_SQR-(SUM_TIME*SUM_TIME))</f>
        <v>970.68374259102472</v>
      </c>
    </row>
    <row r="22" spans="1:15" x14ac:dyDescent="0.3">
      <c r="B22" s="1" t="s">
        <v>13</v>
      </c>
      <c r="C22">
        <f>(SUM_TIME_SQR*SUM_VELOCITY-SUM_TIME*SUM_PRODUCTS)/(NUM_POINTS*SUM_TIME_SQR-SUM_TIME*SUM_TIME)</f>
        <v>113.87311600338676</v>
      </c>
    </row>
    <row r="23" spans="1:15" x14ac:dyDescent="0.3">
      <c r="B23" s="1" t="s">
        <v>12</v>
      </c>
      <c r="C23">
        <f>((NUM_POINTS*SUM_PRODUCTS)-(SUM_TIME*SUM_VELOCITY))/(SQRT((NUM_POINTS*SUM_TIME_SQR-(SUM_TIME*SUM_TIME))*(NUM_POINTS*SUM_VELOCITY_SQR-(SUM_VELOCITY*SUM_VELOCITY))))</f>
        <v>0.99893445144328363</v>
      </c>
    </row>
    <row r="26" spans="1:15" ht="14.4" customHeight="1" x14ac:dyDescent="0.3">
      <c r="L26" s="10"/>
      <c r="M26" s="10"/>
      <c r="N26" s="10"/>
      <c r="O26" s="10"/>
    </row>
    <row r="27" spans="1:15" s="4" customFormat="1" x14ac:dyDescent="0.3">
      <c r="L27" s="10"/>
      <c r="M27" s="10"/>
      <c r="N27" s="10"/>
      <c r="O27" s="10"/>
    </row>
    <row r="28" spans="1:15" x14ac:dyDescent="0.3">
      <c r="A28" s="9"/>
      <c r="L28" s="10"/>
      <c r="M28" s="10"/>
      <c r="N28" s="10"/>
      <c r="O28" s="10"/>
    </row>
    <row r="29" spans="1:15" x14ac:dyDescent="0.3">
      <c r="A29" s="9"/>
      <c r="L29" s="6"/>
      <c r="M29" s="6"/>
      <c r="N29" s="6"/>
      <c r="O29" s="6"/>
    </row>
    <row r="30" spans="1:15" x14ac:dyDescent="0.3">
      <c r="A30" s="9"/>
    </row>
    <row r="31" spans="1:15" x14ac:dyDescent="0.3">
      <c r="A31" s="9"/>
    </row>
    <row r="32" spans="1:15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</sheetData>
  <mergeCells count="1">
    <mergeCell ref="A2:A13"/>
  </mergeCells>
  <pageMargins left="0.25" right="0.25" top="0.75" bottom="0.75" header="0.3" footer="0.3"/>
  <pageSetup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C8" sqref="C8"/>
    </sheetView>
  </sheetViews>
  <sheetFormatPr defaultRowHeight="14.4" x14ac:dyDescent="0.3"/>
  <cols>
    <col min="1" max="1" width="11.6640625" customWidth="1"/>
    <col min="5" max="5" width="11.109375" customWidth="1"/>
    <col min="8" max="8" width="13.6640625" customWidth="1"/>
    <col min="12" max="12" width="10.109375" customWidth="1"/>
  </cols>
  <sheetData>
    <row r="1" spans="1:3" ht="30.6" customHeight="1" x14ac:dyDescent="0.3">
      <c r="A1" s="14"/>
      <c r="B1" s="15" t="s">
        <v>30</v>
      </c>
      <c r="C1" s="15"/>
    </row>
    <row r="2" spans="1:3" s="7" customFormat="1" x14ac:dyDescent="0.3">
      <c r="A2" s="14"/>
      <c r="B2" s="4" t="s">
        <v>18</v>
      </c>
      <c r="C2" s="4" t="s">
        <v>19</v>
      </c>
    </row>
    <row r="3" spans="1:3" x14ac:dyDescent="0.3">
      <c r="A3" s="11" t="s">
        <v>20</v>
      </c>
      <c r="B3">
        <v>-5</v>
      </c>
      <c r="C3">
        <f>(2*(B3^5))+(3*(B3^2))-5</f>
        <v>-6180</v>
      </c>
    </row>
    <row r="4" spans="1:3" x14ac:dyDescent="0.3">
      <c r="A4" s="11"/>
      <c r="B4">
        <v>-4</v>
      </c>
      <c r="C4">
        <f>(2*(B4^5))+(3*(B4^2))-5</f>
        <v>-2005</v>
      </c>
    </row>
    <row r="5" spans="1:3" x14ac:dyDescent="0.3">
      <c r="A5" s="11"/>
      <c r="B5">
        <v>-3</v>
      </c>
      <c r="C5">
        <f t="shared" ref="C5:C13" si="0">(2*(B5^5))+(3*(B5^2))-5</f>
        <v>-464</v>
      </c>
    </row>
    <row r="6" spans="1:3" x14ac:dyDescent="0.3">
      <c r="A6" s="11"/>
      <c r="B6">
        <v>-2</v>
      </c>
      <c r="C6">
        <f t="shared" si="0"/>
        <v>-57</v>
      </c>
    </row>
    <row r="7" spans="1:3" x14ac:dyDescent="0.3">
      <c r="A7" s="11"/>
      <c r="B7">
        <v>-1</v>
      </c>
      <c r="C7">
        <f t="shared" si="0"/>
        <v>-4</v>
      </c>
    </row>
    <row r="8" spans="1:3" x14ac:dyDescent="0.3">
      <c r="A8" s="11"/>
      <c r="B8">
        <v>0</v>
      </c>
      <c r="C8">
        <f t="shared" si="0"/>
        <v>-5</v>
      </c>
    </row>
    <row r="9" spans="1:3" x14ac:dyDescent="0.3">
      <c r="A9" s="11"/>
      <c r="B9">
        <v>1</v>
      </c>
      <c r="C9">
        <f t="shared" si="0"/>
        <v>0</v>
      </c>
    </row>
    <row r="10" spans="1:3" x14ac:dyDescent="0.3">
      <c r="A10" s="11"/>
      <c r="B10">
        <v>2</v>
      </c>
      <c r="C10">
        <f t="shared" si="0"/>
        <v>71</v>
      </c>
    </row>
    <row r="11" spans="1:3" x14ac:dyDescent="0.3">
      <c r="A11" s="11"/>
      <c r="B11">
        <v>3</v>
      </c>
      <c r="C11">
        <f t="shared" si="0"/>
        <v>508</v>
      </c>
    </row>
    <row r="12" spans="1:3" x14ac:dyDescent="0.3">
      <c r="A12" s="11"/>
      <c r="B12">
        <v>4</v>
      </c>
      <c r="C12">
        <f t="shared" si="0"/>
        <v>2091</v>
      </c>
    </row>
    <row r="13" spans="1:3" x14ac:dyDescent="0.3">
      <c r="A13" s="11"/>
      <c r="B13">
        <v>5</v>
      </c>
      <c r="C13">
        <f t="shared" si="0"/>
        <v>6320</v>
      </c>
    </row>
    <row r="14" spans="1:3" x14ac:dyDescent="0.3">
      <c r="A14" s="1" t="s">
        <v>21</v>
      </c>
      <c r="B14">
        <v>1.0000127530529386</v>
      </c>
    </row>
    <row r="15" spans="1:3" x14ac:dyDescent="0.3">
      <c r="A15" s="1" t="s">
        <v>22</v>
      </c>
      <c r="B15">
        <f>(2*(B14^5))+(3*(B14^3))-5</f>
        <v>2.4231272245067714E-4</v>
      </c>
    </row>
    <row r="17" spans="1:10" x14ac:dyDescent="0.3">
      <c r="A17" s="14"/>
      <c r="B17" s="15" t="s">
        <v>29</v>
      </c>
      <c r="C17" s="15"/>
      <c r="H17" s="14"/>
      <c r="I17" s="15" t="s">
        <v>28</v>
      </c>
      <c r="J17" s="15"/>
    </row>
    <row r="18" spans="1:10" x14ac:dyDescent="0.3">
      <c r="A18" s="14"/>
      <c r="B18" s="4" t="s">
        <v>18</v>
      </c>
      <c r="C18" s="4" t="s">
        <v>19</v>
      </c>
      <c r="H18" s="14"/>
      <c r="I18" s="4" t="s">
        <v>18</v>
      </c>
      <c r="J18" s="4" t="s">
        <v>19</v>
      </c>
    </row>
    <row r="19" spans="1:10" x14ac:dyDescent="0.3">
      <c r="A19" s="11" t="s">
        <v>23</v>
      </c>
      <c r="B19">
        <v>-5</v>
      </c>
      <c r="C19">
        <f>(3*(B19^5))+10</f>
        <v>-9365</v>
      </c>
      <c r="H19" s="11" t="s">
        <v>24</v>
      </c>
      <c r="I19">
        <v>-5</v>
      </c>
      <c r="J19">
        <f>I19 + COS(I19) - 1 - SIN(I19)</f>
        <v>-6.6752620891999115</v>
      </c>
    </row>
    <row r="20" spans="1:10" x14ac:dyDescent="0.3">
      <c r="A20" s="11"/>
      <c r="B20">
        <v>-4</v>
      </c>
      <c r="C20">
        <f t="shared" ref="C20:C29" si="1">(3*(B20^5))+10</f>
        <v>-3062</v>
      </c>
      <c r="H20" s="11"/>
      <c r="I20">
        <v>-4</v>
      </c>
      <c r="J20">
        <f t="shared" ref="J20:J29" si="2">I20 + COS(I20) - 1 - SIN(I20)</f>
        <v>-6.4104461161715403</v>
      </c>
    </row>
    <row r="21" spans="1:10" x14ac:dyDescent="0.3">
      <c r="A21" s="11"/>
      <c r="B21">
        <v>-3</v>
      </c>
      <c r="C21">
        <f t="shared" si="1"/>
        <v>-719</v>
      </c>
      <c r="H21" s="11"/>
      <c r="I21">
        <v>-3</v>
      </c>
      <c r="J21">
        <f t="shared" si="2"/>
        <v>-4.8488724885405778</v>
      </c>
    </row>
    <row r="22" spans="1:10" x14ac:dyDescent="0.3">
      <c r="A22" s="11"/>
      <c r="B22">
        <v>-2</v>
      </c>
      <c r="C22">
        <f t="shared" si="1"/>
        <v>-86</v>
      </c>
      <c r="H22" s="11"/>
      <c r="I22">
        <v>-2</v>
      </c>
      <c r="J22">
        <f t="shared" si="2"/>
        <v>-2.5068494097214611</v>
      </c>
    </row>
    <row r="23" spans="1:10" x14ac:dyDescent="0.3">
      <c r="A23" s="11"/>
      <c r="B23">
        <v>-1</v>
      </c>
      <c r="C23">
        <f t="shared" si="1"/>
        <v>7</v>
      </c>
      <c r="H23" s="11"/>
      <c r="I23">
        <v>-1</v>
      </c>
      <c r="J23">
        <f t="shared" si="2"/>
        <v>-0.61822670932396373</v>
      </c>
    </row>
    <row r="24" spans="1:10" x14ac:dyDescent="0.3">
      <c r="A24" s="11"/>
      <c r="B24">
        <v>0</v>
      </c>
      <c r="C24">
        <f t="shared" si="1"/>
        <v>10</v>
      </c>
      <c r="H24" s="11"/>
      <c r="I24">
        <v>0</v>
      </c>
      <c r="J24">
        <f t="shared" si="2"/>
        <v>0</v>
      </c>
    </row>
    <row r="25" spans="1:10" x14ac:dyDescent="0.3">
      <c r="A25" s="11"/>
      <c r="B25">
        <v>1</v>
      </c>
      <c r="C25">
        <f t="shared" si="1"/>
        <v>13</v>
      </c>
      <c r="H25" s="11"/>
      <c r="I25">
        <v>1</v>
      </c>
      <c r="J25">
        <f t="shared" si="2"/>
        <v>-0.30116867893975674</v>
      </c>
    </row>
    <row r="26" spans="1:10" x14ac:dyDescent="0.3">
      <c r="A26" s="11"/>
      <c r="B26">
        <v>2</v>
      </c>
      <c r="C26">
        <f t="shared" si="1"/>
        <v>106</v>
      </c>
      <c r="H26" s="11"/>
      <c r="I26">
        <v>2</v>
      </c>
      <c r="J26">
        <f t="shared" si="2"/>
        <v>-0.32544426337282406</v>
      </c>
    </row>
    <row r="27" spans="1:10" x14ac:dyDescent="0.3">
      <c r="A27" s="11"/>
      <c r="B27">
        <v>3</v>
      </c>
      <c r="C27">
        <f t="shared" si="1"/>
        <v>739</v>
      </c>
      <c r="H27" s="11"/>
      <c r="I27">
        <v>3</v>
      </c>
      <c r="J27">
        <f t="shared" si="2"/>
        <v>0.86888749533968757</v>
      </c>
    </row>
    <row r="28" spans="1:10" x14ac:dyDescent="0.3">
      <c r="A28" s="11"/>
      <c r="B28">
        <v>4</v>
      </c>
      <c r="C28">
        <f t="shared" si="1"/>
        <v>3082</v>
      </c>
      <c r="H28" s="11"/>
      <c r="I28">
        <v>4</v>
      </c>
      <c r="J28">
        <f t="shared" si="2"/>
        <v>3.1031588744443166</v>
      </c>
    </row>
    <row r="29" spans="1:10" x14ac:dyDescent="0.3">
      <c r="A29" s="11"/>
      <c r="B29">
        <v>5</v>
      </c>
      <c r="C29">
        <f t="shared" si="1"/>
        <v>9385</v>
      </c>
      <c r="H29" s="11"/>
      <c r="I29">
        <v>5</v>
      </c>
      <c r="J29">
        <f t="shared" si="2"/>
        <v>5.2425864601263648</v>
      </c>
    </row>
    <row r="30" spans="1:10" x14ac:dyDescent="0.3">
      <c r="A30" s="1" t="s">
        <v>21</v>
      </c>
      <c r="B30">
        <v>-1.2722595649070263</v>
      </c>
      <c r="H30" s="1" t="s">
        <v>25</v>
      </c>
      <c r="I30">
        <v>0</v>
      </c>
    </row>
    <row r="31" spans="1:10" x14ac:dyDescent="0.3">
      <c r="A31" s="1" t="s">
        <v>22</v>
      </c>
      <c r="B31">
        <f>(3*(B30^5))+10</f>
        <v>2.8151627109451738E-6</v>
      </c>
      <c r="H31" s="1" t="s">
        <v>26</v>
      </c>
      <c r="I31">
        <f>I30 + COS(I30) - 1 - SIN(I30)</f>
        <v>0</v>
      </c>
    </row>
    <row r="32" spans="1:10" x14ac:dyDescent="0.3">
      <c r="H32" s="1" t="s">
        <v>27</v>
      </c>
      <c r="I32">
        <v>2.4115478319426464</v>
      </c>
    </row>
    <row r="33" spans="1:9" x14ac:dyDescent="0.3">
      <c r="H33" s="1" t="s">
        <v>22</v>
      </c>
      <c r="I33">
        <f>I32 + COS(I32) - 1 - SIN(I32)</f>
        <v>-4.9971373618828974E-4</v>
      </c>
    </row>
    <row r="34" spans="1:9" x14ac:dyDescent="0.3">
      <c r="A34" s="14"/>
      <c r="B34" s="15" t="s">
        <v>31</v>
      </c>
      <c r="C34" s="15"/>
    </row>
    <row r="35" spans="1:9" x14ac:dyDescent="0.3">
      <c r="A35" s="14"/>
      <c r="B35" s="4" t="s">
        <v>18</v>
      </c>
      <c r="C35" s="4" t="s">
        <v>19</v>
      </c>
    </row>
    <row r="36" spans="1:9" x14ac:dyDescent="0.3">
      <c r="A36" s="11" t="s">
        <v>33</v>
      </c>
      <c r="B36">
        <v>0</v>
      </c>
      <c r="C36">
        <f>B36*TAN(B36)-2</f>
        <v>-2</v>
      </c>
    </row>
    <row r="37" spans="1:9" x14ac:dyDescent="0.3">
      <c r="A37" s="11"/>
      <c r="B37">
        <v>1</v>
      </c>
      <c r="C37">
        <f t="shared" ref="C37:C46" si="3">B37*TAN(B37)-2</f>
        <v>-0.44259227534509771</v>
      </c>
    </row>
    <row r="38" spans="1:9" x14ac:dyDescent="0.3">
      <c r="A38" s="11"/>
      <c r="B38">
        <v>2</v>
      </c>
      <c r="C38">
        <f t="shared" si="3"/>
        <v>-6.3700797265230378</v>
      </c>
    </row>
    <row r="39" spans="1:9" x14ac:dyDescent="0.3">
      <c r="A39" s="11"/>
      <c r="B39">
        <v>3</v>
      </c>
      <c r="C39">
        <f t="shared" si="3"/>
        <v>-2.4276396292228335</v>
      </c>
    </row>
    <row r="40" spans="1:9" x14ac:dyDescent="0.3">
      <c r="A40" s="11"/>
      <c r="B40">
        <v>4</v>
      </c>
      <c r="C40">
        <f t="shared" si="3"/>
        <v>2.6312851293983099</v>
      </c>
    </row>
    <row r="41" spans="1:9" x14ac:dyDescent="0.3">
      <c r="A41" s="11"/>
      <c r="B41">
        <v>5</v>
      </c>
      <c r="C41">
        <f t="shared" si="3"/>
        <v>-18.902575031232928</v>
      </c>
    </row>
    <row r="42" spans="1:9" x14ac:dyDescent="0.3">
      <c r="A42" s="11"/>
      <c r="B42">
        <v>6</v>
      </c>
      <c r="C42">
        <f t="shared" si="3"/>
        <v>-3.7460371483084947</v>
      </c>
    </row>
    <row r="43" spans="1:9" x14ac:dyDescent="0.3">
      <c r="A43" s="11"/>
      <c r="B43">
        <v>7</v>
      </c>
      <c r="C43">
        <f t="shared" si="3"/>
        <v>4.1001358790702316</v>
      </c>
    </row>
    <row r="44" spans="1:9" x14ac:dyDescent="0.3">
      <c r="A44" s="11"/>
      <c r="B44">
        <v>8</v>
      </c>
      <c r="C44">
        <f t="shared" si="3"/>
        <v>-56.397691641763032</v>
      </c>
    </row>
    <row r="45" spans="1:9" x14ac:dyDescent="0.3">
      <c r="A45" s="11"/>
      <c r="B45">
        <v>9</v>
      </c>
      <c r="C45">
        <f t="shared" si="3"/>
        <v>-6.0708409349762888</v>
      </c>
    </row>
    <row r="46" spans="1:9" x14ac:dyDescent="0.3">
      <c r="A46" s="11"/>
      <c r="B46">
        <v>10</v>
      </c>
      <c r="C46">
        <f t="shared" si="3"/>
        <v>4.4836082745908659</v>
      </c>
    </row>
    <row r="47" spans="1:9" x14ac:dyDescent="0.3">
      <c r="A47" s="1" t="s">
        <v>25</v>
      </c>
      <c r="B47">
        <v>1.0768448515146147</v>
      </c>
    </row>
    <row r="48" spans="1:9" x14ac:dyDescent="0.3">
      <c r="A48" s="1" t="s">
        <v>22</v>
      </c>
      <c r="B48">
        <f>B47*TAN(B47)-2</f>
        <v>-1.9369301682070628E-4</v>
      </c>
    </row>
    <row r="49" spans="1:2" x14ac:dyDescent="0.3">
      <c r="A49" s="1" t="s">
        <v>27</v>
      </c>
      <c r="B49">
        <v>3.643640480961051</v>
      </c>
    </row>
    <row r="50" spans="1:2" x14ac:dyDescent="0.3">
      <c r="A50" s="1" t="s">
        <v>22</v>
      </c>
      <c r="B50">
        <f>B49*TAN(B49)-2</f>
        <v>2.2914985180344516E-4</v>
      </c>
    </row>
    <row r="51" spans="1:2" x14ac:dyDescent="0.3">
      <c r="A51" s="1" t="s">
        <v>32</v>
      </c>
      <c r="B51">
        <v>6.5782947986394529</v>
      </c>
    </row>
    <row r="52" spans="1:2" x14ac:dyDescent="0.3">
      <c r="A52" s="1" t="s">
        <v>22</v>
      </c>
      <c r="B52">
        <f>B51*TAN(B51)-2</f>
        <v>-2.9162761887824296E-4</v>
      </c>
    </row>
  </sheetData>
  <mergeCells count="12">
    <mergeCell ref="A34:A35"/>
    <mergeCell ref="B34:C34"/>
    <mergeCell ref="A36:A46"/>
    <mergeCell ref="H17:H18"/>
    <mergeCell ref="I17:J17"/>
    <mergeCell ref="H19:H29"/>
    <mergeCell ref="A19:A29"/>
    <mergeCell ref="A3:A13"/>
    <mergeCell ref="B1:C1"/>
    <mergeCell ref="A1:A2"/>
    <mergeCell ref="A17:A18"/>
    <mergeCell ref="B17:C17"/>
  </mergeCells>
  <pageMargins left="0.25" right="0.25" top="0.75" bottom="0.75" header="0.3" footer="0.3"/>
  <pageSetup scale="8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showFormulas="1" workbookViewId="0">
      <selection activeCell="D28" sqref="D28"/>
    </sheetView>
  </sheetViews>
  <sheetFormatPr defaultRowHeight="14.4" x14ac:dyDescent="0.3"/>
  <cols>
    <col min="1" max="1" width="14.109375" customWidth="1"/>
    <col min="3" max="3" width="8.88671875" customWidth="1"/>
    <col min="5" max="5" width="13.5546875" customWidth="1"/>
    <col min="8" max="8" width="11.77734375" customWidth="1"/>
    <col min="9" max="9" width="12.109375" customWidth="1"/>
    <col min="12" max="12" width="10.109375" customWidth="1"/>
  </cols>
  <sheetData>
    <row r="1" spans="1:7" ht="30.6" customHeight="1" x14ac:dyDescent="0.3">
      <c r="A1" s="14"/>
      <c r="B1" s="15" t="s">
        <v>30</v>
      </c>
      <c r="C1" s="15"/>
      <c r="E1" s="14"/>
      <c r="F1" s="15" t="s">
        <v>29</v>
      </c>
      <c r="G1" s="15"/>
    </row>
    <row r="2" spans="1:7" s="8" customFormat="1" x14ac:dyDescent="0.3">
      <c r="A2" s="14"/>
      <c r="B2" s="4" t="s">
        <v>18</v>
      </c>
      <c r="C2" s="4" t="s">
        <v>19</v>
      </c>
      <c r="E2" s="14"/>
      <c r="F2" s="4" t="s">
        <v>18</v>
      </c>
      <c r="G2" s="4" t="s">
        <v>19</v>
      </c>
    </row>
    <row r="3" spans="1:7" x14ac:dyDescent="0.3">
      <c r="A3" s="11" t="s">
        <v>20</v>
      </c>
      <c r="B3">
        <v>-5</v>
      </c>
      <c r="C3">
        <f>(2*(B3^5))+(3*(B3^3))-5</f>
        <v>-6630</v>
      </c>
      <c r="E3" s="11" t="s">
        <v>23</v>
      </c>
      <c r="F3">
        <v>-5</v>
      </c>
      <c r="G3">
        <f t="shared" ref="G3:G13" si="0">(3*(F3^5))+10</f>
        <v>-9365</v>
      </c>
    </row>
    <row r="4" spans="1:7" x14ac:dyDescent="0.3">
      <c r="A4" s="11"/>
      <c r="B4">
        <v>-4</v>
      </c>
      <c r="C4">
        <f t="shared" ref="C4:C13" si="1">(2*(B4^5))+(3*(B4^3))-5</f>
        <v>-2245</v>
      </c>
      <c r="E4" s="11"/>
      <c r="F4">
        <v>-4</v>
      </c>
      <c r="G4">
        <f t="shared" si="0"/>
        <v>-3062</v>
      </c>
    </row>
    <row r="5" spans="1:7" x14ac:dyDescent="0.3">
      <c r="A5" s="11"/>
      <c r="B5">
        <v>-3</v>
      </c>
      <c r="C5">
        <f t="shared" si="1"/>
        <v>-572</v>
      </c>
      <c r="E5" s="11"/>
      <c r="F5">
        <v>-3</v>
      </c>
      <c r="G5">
        <f t="shared" si="0"/>
        <v>-719</v>
      </c>
    </row>
    <row r="6" spans="1:7" x14ac:dyDescent="0.3">
      <c r="A6" s="11"/>
      <c r="B6">
        <v>-2</v>
      </c>
      <c r="C6">
        <f t="shared" si="1"/>
        <v>-93</v>
      </c>
      <c r="E6" s="11"/>
      <c r="F6">
        <v>-2</v>
      </c>
      <c r="G6">
        <f t="shared" si="0"/>
        <v>-86</v>
      </c>
    </row>
    <row r="7" spans="1:7" x14ac:dyDescent="0.3">
      <c r="A7" s="11"/>
      <c r="B7">
        <v>-1</v>
      </c>
      <c r="C7">
        <f t="shared" si="1"/>
        <v>-10</v>
      </c>
      <c r="E7" s="11"/>
      <c r="F7">
        <v>-1</v>
      </c>
      <c r="G7">
        <f t="shared" si="0"/>
        <v>7</v>
      </c>
    </row>
    <row r="8" spans="1:7" x14ac:dyDescent="0.3">
      <c r="A8" s="11"/>
      <c r="B8">
        <v>0</v>
      </c>
      <c r="C8">
        <f t="shared" si="1"/>
        <v>-5</v>
      </c>
      <c r="E8" s="11"/>
      <c r="F8">
        <v>0</v>
      </c>
      <c r="G8">
        <f t="shared" si="0"/>
        <v>10</v>
      </c>
    </row>
    <row r="9" spans="1:7" x14ac:dyDescent="0.3">
      <c r="A9" s="11"/>
      <c r="B9">
        <v>1</v>
      </c>
      <c r="C9">
        <f t="shared" si="1"/>
        <v>0</v>
      </c>
      <c r="E9" s="11"/>
      <c r="F9">
        <v>1</v>
      </c>
      <c r="G9">
        <f t="shared" si="0"/>
        <v>13</v>
      </c>
    </row>
    <row r="10" spans="1:7" x14ac:dyDescent="0.3">
      <c r="A10" s="11"/>
      <c r="B10">
        <v>2</v>
      </c>
      <c r="C10">
        <f t="shared" si="1"/>
        <v>83</v>
      </c>
      <c r="E10" s="11"/>
      <c r="F10">
        <v>2</v>
      </c>
      <c r="G10">
        <f t="shared" si="0"/>
        <v>106</v>
      </c>
    </row>
    <row r="11" spans="1:7" x14ac:dyDescent="0.3">
      <c r="A11" s="11"/>
      <c r="B11">
        <v>3</v>
      </c>
      <c r="C11">
        <f t="shared" si="1"/>
        <v>562</v>
      </c>
      <c r="E11" s="11"/>
      <c r="F11">
        <v>3</v>
      </c>
      <c r="G11">
        <f t="shared" si="0"/>
        <v>739</v>
      </c>
    </row>
    <row r="12" spans="1:7" x14ac:dyDescent="0.3">
      <c r="A12" s="11"/>
      <c r="B12">
        <v>4</v>
      </c>
      <c r="C12">
        <f t="shared" si="1"/>
        <v>2235</v>
      </c>
      <c r="E12" s="11"/>
      <c r="F12">
        <v>4</v>
      </c>
      <c r="G12">
        <f t="shared" si="0"/>
        <v>3082</v>
      </c>
    </row>
    <row r="13" spans="1:7" x14ac:dyDescent="0.3">
      <c r="A13" s="11"/>
      <c r="B13">
        <v>5</v>
      </c>
      <c r="C13">
        <f t="shared" si="1"/>
        <v>6620</v>
      </c>
      <c r="E13" s="11"/>
      <c r="F13">
        <v>5</v>
      </c>
      <c r="G13">
        <f t="shared" si="0"/>
        <v>9385</v>
      </c>
    </row>
    <row r="14" spans="1:7" x14ac:dyDescent="0.3">
      <c r="A14" s="1" t="s">
        <v>21</v>
      </c>
      <c r="B14">
        <v>1.0000127530529386</v>
      </c>
      <c r="E14" s="1" t="s">
        <v>21</v>
      </c>
      <c r="F14">
        <v>-1.2722595649070263</v>
      </c>
    </row>
    <row r="15" spans="1:7" x14ac:dyDescent="0.3">
      <c r="A15" s="1" t="s">
        <v>22</v>
      </c>
      <c r="B15">
        <f>(2*(B14^5))+(3*(B14^3))-5</f>
        <v>2.4231272245067714E-4</v>
      </c>
      <c r="E15" s="1" t="s">
        <v>22</v>
      </c>
      <c r="F15">
        <f>(3*(F14^5))+10</f>
        <v>2.8151627109451738E-6</v>
      </c>
    </row>
    <row r="18" spans="1:7" x14ac:dyDescent="0.3">
      <c r="A18" s="14"/>
      <c r="B18" s="15" t="s">
        <v>28</v>
      </c>
      <c r="C18" s="15"/>
      <c r="E18" s="14"/>
      <c r="F18" s="15" t="s">
        <v>31</v>
      </c>
      <c r="G18" s="15"/>
    </row>
    <row r="19" spans="1:7" x14ac:dyDescent="0.3">
      <c r="A19" s="14"/>
      <c r="B19" s="4" t="s">
        <v>18</v>
      </c>
      <c r="C19" s="4" t="s">
        <v>19</v>
      </c>
      <c r="E19" s="14"/>
      <c r="F19" s="4" t="s">
        <v>18</v>
      </c>
      <c r="G19" s="4" t="s">
        <v>19</v>
      </c>
    </row>
    <row r="20" spans="1:7" x14ac:dyDescent="0.3">
      <c r="A20" s="11" t="s">
        <v>24</v>
      </c>
      <c r="B20">
        <v>-5</v>
      </c>
      <c r="C20">
        <f>B20 + COS(B20) - 1 - SIN(B20)</f>
        <v>-6.6752620891999115</v>
      </c>
      <c r="E20" s="11" t="s">
        <v>33</v>
      </c>
      <c r="F20">
        <v>0</v>
      </c>
      <c r="G20">
        <f t="shared" ref="G20:G30" si="2">F20*TAN(F20)-2</f>
        <v>-2</v>
      </c>
    </row>
    <row r="21" spans="1:7" x14ac:dyDescent="0.3">
      <c r="A21" s="11"/>
      <c r="B21">
        <v>-4</v>
      </c>
      <c r="C21">
        <f t="shared" ref="C21:C30" si="3">B21 + COS(B21) - 1 - SIN(B21)</f>
        <v>-6.4104461161715403</v>
      </c>
      <c r="E21" s="11"/>
      <c r="F21">
        <v>1</v>
      </c>
      <c r="G21">
        <f t="shared" si="2"/>
        <v>-0.44259227534509771</v>
      </c>
    </row>
    <row r="22" spans="1:7" x14ac:dyDescent="0.3">
      <c r="A22" s="11"/>
      <c r="B22">
        <v>-3</v>
      </c>
      <c r="C22">
        <f t="shared" si="3"/>
        <v>-4.8488724885405778</v>
      </c>
      <c r="E22" s="11"/>
      <c r="F22">
        <v>2</v>
      </c>
      <c r="G22">
        <f t="shared" si="2"/>
        <v>-6.3700797265230378</v>
      </c>
    </row>
    <row r="23" spans="1:7" x14ac:dyDescent="0.3">
      <c r="A23" s="11"/>
      <c r="B23">
        <v>-2</v>
      </c>
      <c r="C23">
        <f t="shared" si="3"/>
        <v>-2.5068494097214611</v>
      </c>
      <c r="E23" s="11"/>
      <c r="F23">
        <v>3</v>
      </c>
      <c r="G23">
        <f t="shared" si="2"/>
        <v>-2.4276396292228335</v>
      </c>
    </row>
    <row r="24" spans="1:7" x14ac:dyDescent="0.3">
      <c r="A24" s="11"/>
      <c r="B24">
        <v>-1</v>
      </c>
      <c r="C24">
        <f t="shared" si="3"/>
        <v>-0.61822670932396373</v>
      </c>
      <c r="E24" s="11"/>
      <c r="F24">
        <v>4</v>
      </c>
      <c r="G24">
        <f t="shared" si="2"/>
        <v>2.6312851293983099</v>
      </c>
    </row>
    <row r="25" spans="1:7" x14ac:dyDescent="0.3">
      <c r="A25" s="11"/>
      <c r="B25">
        <v>0</v>
      </c>
      <c r="C25">
        <f t="shared" si="3"/>
        <v>0</v>
      </c>
      <c r="E25" s="11"/>
      <c r="F25">
        <v>5</v>
      </c>
      <c r="G25">
        <f t="shared" si="2"/>
        <v>-18.902575031232928</v>
      </c>
    </row>
    <row r="26" spans="1:7" x14ac:dyDescent="0.3">
      <c r="A26" s="11"/>
      <c r="B26">
        <v>1</v>
      </c>
      <c r="C26">
        <f t="shared" si="3"/>
        <v>-0.30116867893975674</v>
      </c>
      <c r="E26" s="11"/>
      <c r="F26">
        <v>6</v>
      </c>
      <c r="G26">
        <f t="shared" si="2"/>
        <v>-3.7460371483084947</v>
      </c>
    </row>
    <row r="27" spans="1:7" x14ac:dyDescent="0.3">
      <c r="A27" s="11"/>
      <c r="B27">
        <v>2</v>
      </c>
      <c r="C27">
        <f t="shared" si="3"/>
        <v>-0.32544426337282406</v>
      </c>
      <c r="E27" s="11"/>
      <c r="F27">
        <v>7</v>
      </c>
      <c r="G27">
        <f t="shared" si="2"/>
        <v>4.1001358790702316</v>
      </c>
    </row>
    <row r="28" spans="1:7" x14ac:dyDescent="0.3">
      <c r="A28" s="11"/>
      <c r="B28">
        <v>3</v>
      </c>
      <c r="C28">
        <f t="shared" si="3"/>
        <v>0.86888749533968757</v>
      </c>
      <c r="E28" s="11"/>
      <c r="F28">
        <v>8</v>
      </c>
      <c r="G28">
        <f t="shared" si="2"/>
        <v>-56.397691641763032</v>
      </c>
    </row>
    <row r="29" spans="1:7" x14ac:dyDescent="0.3">
      <c r="A29" s="11"/>
      <c r="B29">
        <v>4</v>
      </c>
      <c r="C29">
        <f t="shared" si="3"/>
        <v>3.1031588744443166</v>
      </c>
      <c r="E29" s="11"/>
      <c r="F29">
        <v>9</v>
      </c>
      <c r="G29">
        <f t="shared" si="2"/>
        <v>-6.0708409349762888</v>
      </c>
    </row>
    <row r="30" spans="1:7" x14ac:dyDescent="0.3">
      <c r="A30" s="11"/>
      <c r="B30">
        <v>5</v>
      </c>
      <c r="C30">
        <f t="shared" si="3"/>
        <v>5.2425864601263648</v>
      </c>
      <c r="E30" s="11"/>
      <c r="F30">
        <v>10</v>
      </c>
      <c r="G30">
        <f t="shared" si="2"/>
        <v>4.4836082745908659</v>
      </c>
    </row>
    <row r="31" spans="1:7" x14ac:dyDescent="0.3">
      <c r="A31" s="1" t="s">
        <v>25</v>
      </c>
      <c r="B31">
        <v>0</v>
      </c>
      <c r="E31" s="1" t="s">
        <v>25</v>
      </c>
      <c r="F31">
        <v>1.0768448515146147</v>
      </c>
    </row>
    <row r="32" spans="1:7" x14ac:dyDescent="0.3">
      <c r="A32" s="1" t="s">
        <v>26</v>
      </c>
      <c r="B32">
        <f>B31 + COS(B31) - 1 - SIN(B31)</f>
        <v>0</v>
      </c>
      <c r="E32" s="1" t="s">
        <v>22</v>
      </c>
      <c r="F32">
        <f>F31*TAN(F31)-2</f>
        <v>-1.9369301682070628E-4</v>
      </c>
    </row>
    <row r="33" spans="1:6" x14ac:dyDescent="0.3">
      <c r="A33" s="1" t="s">
        <v>27</v>
      </c>
      <c r="B33">
        <v>2.4115478319426464</v>
      </c>
      <c r="E33" s="1" t="s">
        <v>27</v>
      </c>
      <c r="F33">
        <v>3.643640480961051</v>
      </c>
    </row>
    <row r="34" spans="1:6" x14ac:dyDescent="0.3">
      <c r="A34" s="1" t="s">
        <v>22</v>
      </c>
      <c r="B34">
        <f>B33 + COS(B33) - 1 - SIN(B33)</f>
        <v>-4.9971373618828974E-4</v>
      </c>
      <c r="E34" s="1" t="s">
        <v>22</v>
      </c>
      <c r="F34">
        <f>F33*TAN(F33)-2</f>
        <v>2.2914985180344516E-4</v>
      </c>
    </row>
    <row r="35" spans="1:6" x14ac:dyDescent="0.3">
      <c r="E35" s="1" t="s">
        <v>32</v>
      </c>
      <c r="F35">
        <v>6.5782947986394529</v>
      </c>
    </row>
    <row r="36" spans="1:6" x14ac:dyDescent="0.3">
      <c r="E36" s="1" t="s">
        <v>22</v>
      </c>
      <c r="F36">
        <f>F35*TAN(F35)-2</f>
        <v>-2.9162761887824296E-4</v>
      </c>
    </row>
  </sheetData>
  <mergeCells count="12">
    <mergeCell ref="B18:C18"/>
    <mergeCell ref="E3:E13"/>
    <mergeCell ref="A20:A30"/>
    <mergeCell ref="E18:E19"/>
    <mergeCell ref="F18:G18"/>
    <mergeCell ref="E20:E30"/>
    <mergeCell ref="A18:A19"/>
    <mergeCell ref="A1:A2"/>
    <mergeCell ref="B1:C1"/>
    <mergeCell ref="A3:A13"/>
    <mergeCell ref="E1:E2"/>
    <mergeCell ref="F1:G1"/>
  </mergeCells>
  <pageMargins left="0.25" right="0.25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</vt:lpstr>
      <vt:lpstr>Formulas A</vt:lpstr>
      <vt:lpstr>B</vt:lpstr>
      <vt:lpstr>Formulas B</vt:lpstr>
      <vt:lpstr>NUM_POINTS</vt:lpstr>
      <vt:lpstr>POINTS</vt:lpstr>
      <vt:lpstr>SUM_PRODUCTS</vt:lpstr>
      <vt:lpstr>SUM_TIME</vt:lpstr>
      <vt:lpstr>SUM_TIME_SQR</vt:lpstr>
      <vt:lpstr>SUM_TIMES</vt:lpstr>
      <vt:lpstr>SUM_VELOCITY</vt:lpstr>
      <vt:lpstr>SUM_VELOCITY_SQR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Daric Niclas</dc:creator>
  <cp:lastModifiedBy>Daric Niclas</cp:lastModifiedBy>
  <cp:lastPrinted>2019-09-19T15:50:47Z</cp:lastPrinted>
  <dcterms:created xsi:type="dcterms:W3CDTF">2019-09-17T15:01:32Z</dcterms:created>
  <dcterms:modified xsi:type="dcterms:W3CDTF">2019-09-25T15:27:21Z</dcterms:modified>
</cp:coreProperties>
</file>