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ink/ink3.xml" ContentType="application/inkml+xml"/>
  <Override PartName="/xl/ink/ink4.xml" ContentType="application/inkml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6.xml" ContentType="application/vnd.openxmlformats-officedocument.drawing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3E380789-ECD3-4E3F-B0BB-D880B9A635D6}" xr6:coauthVersionLast="47" xr6:coauthVersionMax="47" xr10:uidLastSave="{00000000-0000-0000-0000-000000000000}"/>
  <bookViews>
    <workbookView xWindow="-120" yWindow="-120" windowWidth="20730" windowHeight="11040" firstSheet="2" activeTab="5" xr2:uid="{1AD72D44-0B79-49E9-B2B3-184EDFC9E458}"/>
  </bookViews>
  <sheets>
    <sheet name="x̅ chart mean &amp; stdev known" sheetId="3" r:id="rId1"/>
    <sheet name="x̅ chart mean &amp; stdev unknown" sheetId="1" r:id="rId2"/>
    <sheet name="Range Chart" sheetId="2" r:id="rId3"/>
    <sheet name="Proportion Chart" sheetId="4" r:id="rId4"/>
    <sheet name="np chart" sheetId="5" r:id="rId5"/>
    <sheet name="20.3 acceptance sampling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6" l="1"/>
  <c r="F23" i="6"/>
  <c r="F24" i="6"/>
  <c r="E21" i="6"/>
  <c r="E20" i="6"/>
  <c r="D23" i="6"/>
  <c r="E23" i="6" s="1"/>
  <c r="E22" i="6"/>
  <c r="D21" i="6"/>
  <c r="D20" i="6"/>
  <c r="F20" i="6" s="1"/>
  <c r="D24" i="6"/>
  <c r="D22" i="6"/>
  <c r="D8" i="5"/>
  <c r="D7" i="5"/>
  <c r="D5" i="5"/>
  <c r="D4" i="5"/>
  <c r="D4" i="4"/>
  <c r="D8" i="4" s="1"/>
  <c r="C11" i="3"/>
  <c r="C10" i="3"/>
  <c r="C8" i="3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3" i="2"/>
  <c r="M2" i="2"/>
  <c r="K4" i="2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3" i="2"/>
  <c r="K2" i="2"/>
  <c r="G20" i="2"/>
  <c r="H20" i="2"/>
  <c r="G21" i="2"/>
  <c r="H21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2" i="1"/>
  <c r="M4" i="1"/>
  <c r="M5" i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3" i="1"/>
  <c r="M2" i="1"/>
  <c r="J5" i="2"/>
  <c r="J4" i="2"/>
  <c r="J9" i="2" s="1"/>
  <c r="J2" i="2"/>
  <c r="J2" i="1"/>
  <c r="E24" i="6" l="1"/>
  <c r="F21" i="6"/>
  <c r="D7" i="4"/>
  <c r="J8" i="2"/>
  <c r="J4" i="1"/>
  <c r="J8" i="1"/>
  <c r="K2" i="1" s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J9" i="1"/>
  <c r="L2" i="1" s="1"/>
  <c r="L3" i="1" s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</calcChain>
</file>

<file path=xl/sharedStrings.xml><?xml version="1.0" encoding="utf-8"?>
<sst xmlns="http://schemas.openxmlformats.org/spreadsheetml/2006/main" count="48" uniqueCount="29">
  <si>
    <t>Sample Number</t>
  </si>
  <si>
    <t>Observations</t>
  </si>
  <si>
    <t>Sample Mean</t>
  </si>
  <si>
    <t>Sample Range Rj</t>
  </si>
  <si>
    <t>Average Range R bar:</t>
  </si>
  <si>
    <t>Overall sample mean:</t>
  </si>
  <si>
    <t>Upper Control Limit</t>
  </si>
  <si>
    <t>Lower control limit</t>
  </si>
  <si>
    <t>A2</t>
  </si>
  <si>
    <t>UCL</t>
  </si>
  <si>
    <t>LCL</t>
  </si>
  <si>
    <t>D4</t>
  </si>
  <si>
    <t>Range UCL</t>
  </si>
  <si>
    <t>Range LCL</t>
  </si>
  <si>
    <t>D3</t>
  </si>
  <si>
    <t>Overall Mean</t>
  </si>
  <si>
    <t>Range average</t>
  </si>
  <si>
    <t>n</t>
  </si>
  <si>
    <t>stdev</t>
  </si>
  <si>
    <t>process mean</t>
  </si>
  <si>
    <t>standard error of mean</t>
  </si>
  <si>
    <t>p</t>
  </si>
  <si>
    <t>standard error of p</t>
  </si>
  <si>
    <t>mean</t>
  </si>
  <si>
    <t xml:space="preserve">standard deviation </t>
  </si>
  <si>
    <t>f(x)</t>
  </si>
  <si>
    <t>prob of rejecting lot</t>
  </si>
  <si>
    <t>Probability of accepting lot at c=x</t>
  </si>
  <si>
    <t>x (defective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</si>
</sst>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7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1" fontId="2" fillId="0" borderId="0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0" xfId="0" applyNumberFormat="1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164" fontId="0" fillId="0" borderId="0" xfId="0" applyNumberFormat="1"/>
    <xf numFmtId="167" fontId="2" fillId="0" borderId="0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167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164" fontId="0" fillId="0" borderId="0" xfId="0" applyNumberFormat="1" applyFont="1"/>
    <xf numFmtId="0" fontId="0" fillId="0" borderId="0" xfId="0" applyFont="1"/>
    <xf numFmtId="167" fontId="0" fillId="0" borderId="0" xfId="0" applyNumberFormat="1" applyFont="1"/>
    <xf numFmtId="1" fontId="2" fillId="0" borderId="0" xfId="0" applyNumberFormat="1" applyFont="1" applyFill="1" applyBorder="1" applyAlignment="1">
      <alignment horizontal="center" vertical="top" wrapText="1"/>
    </xf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Sample Means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'x̅ chart mean &amp; stdev unknown'!$A$2:$A$21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'x̅ chart mean &amp; stdev unknown'!$G$2:$G$21</c:f>
              <c:numCache>
                <c:formatCode>0.0000</c:formatCode>
                <c:ptCount val="20"/>
                <c:pt idx="0">
                  <c:v>3.5065</c:v>
                </c:pt>
                <c:pt idx="1">
                  <c:v>3.5026400000000004</c:v>
                </c:pt>
                <c:pt idx="2">
                  <c:v>3.4977800000000001</c:v>
                </c:pt>
                <c:pt idx="3">
                  <c:v>3.4999799999999999</c:v>
                </c:pt>
                <c:pt idx="4">
                  <c:v>3.4951400000000001</c:v>
                </c:pt>
                <c:pt idx="5">
                  <c:v>3.5012400000000001</c:v>
                </c:pt>
                <c:pt idx="6">
                  <c:v>3.4934800000000004</c:v>
                </c:pt>
                <c:pt idx="7">
                  <c:v>3.49702</c:v>
                </c:pt>
                <c:pt idx="8">
                  <c:v>3.5090199999999996</c:v>
                </c:pt>
                <c:pt idx="9">
                  <c:v>3.5047400000000004</c:v>
                </c:pt>
                <c:pt idx="10">
                  <c:v>3.4989400000000002</c:v>
                </c:pt>
                <c:pt idx="11">
                  <c:v>3.4931599999999996</c:v>
                </c:pt>
                <c:pt idx="12">
                  <c:v>3.4934800000000004</c:v>
                </c:pt>
                <c:pt idx="13">
                  <c:v>3.5079000000000002</c:v>
                </c:pt>
                <c:pt idx="14">
                  <c:v>3.4989800000000004</c:v>
                </c:pt>
                <c:pt idx="15">
                  <c:v>3.5017800000000001</c:v>
                </c:pt>
                <c:pt idx="16">
                  <c:v>3.4981800000000001</c:v>
                </c:pt>
                <c:pt idx="17">
                  <c:v>3.4939799999999996</c:v>
                </c:pt>
                <c:pt idx="18">
                  <c:v>3.49512</c:v>
                </c:pt>
                <c:pt idx="19">
                  <c:v>3.5007199999999998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15-4B46-8981-25E64780602A}"/>
            </c:ext>
          </c:extLst>
        </c:ser>
        <c:ser>
          <c:idx val="1"/>
          <c:order val="1"/>
          <c:tx>
            <c:v>UCL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'x̅ chart mean &amp; stdev unknown'!$A$2:$A$21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'x̅ chart mean &amp; stdev unknown'!$K$2:$K$21</c:f>
              <c:numCache>
                <c:formatCode>0.000</c:formatCode>
                <c:ptCount val="20"/>
                <c:pt idx="0">
                  <c:v>3.5140726749999995</c:v>
                </c:pt>
                <c:pt idx="1">
                  <c:v>3.5140726749999995</c:v>
                </c:pt>
                <c:pt idx="2">
                  <c:v>3.5140726749999995</c:v>
                </c:pt>
                <c:pt idx="3">
                  <c:v>3.5140726749999995</c:v>
                </c:pt>
                <c:pt idx="4">
                  <c:v>3.5140726749999995</c:v>
                </c:pt>
                <c:pt idx="5">
                  <c:v>3.5140726749999995</c:v>
                </c:pt>
                <c:pt idx="6">
                  <c:v>3.5140726749999995</c:v>
                </c:pt>
                <c:pt idx="7">
                  <c:v>3.5140726749999995</c:v>
                </c:pt>
                <c:pt idx="8">
                  <c:v>3.5140726749999995</c:v>
                </c:pt>
                <c:pt idx="9">
                  <c:v>3.5140726749999995</c:v>
                </c:pt>
                <c:pt idx="10">
                  <c:v>3.5140726749999995</c:v>
                </c:pt>
                <c:pt idx="11">
                  <c:v>3.5140726749999995</c:v>
                </c:pt>
                <c:pt idx="12">
                  <c:v>3.5140726749999995</c:v>
                </c:pt>
                <c:pt idx="13">
                  <c:v>3.5140726749999995</c:v>
                </c:pt>
                <c:pt idx="14">
                  <c:v>3.5140726749999995</c:v>
                </c:pt>
                <c:pt idx="15">
                  <c:v>3.5140726749999995</c:v>
                </c:pt>
                <c:pt idx="16">
                  <c:v>3.5140726749999995</c:v>
                </c:pt>
                <c:pt idx="17">
                  <c:v>3.5140726749999995</c:v>
                </c:pt>
                <c:pt idx="18">
                  <c:v>3.5140726749999995</c:v>
                </c:pt>
                <c:pt idx="19">
                  <c:v>3.5140726749999995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15-4B46-8981-25E64780602A}"/>
            </c:ext>
          </c:extLst>
        </c:ser>
        <c:ser>
          <c:idx val="2"/>
          <c:order val="2"/>
          <c:tx>
            <c:v>LCL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'x̅ chart mean &amp; stdev unknown'!$A$2:$A$21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'x̅ chart mean &amp; stdev unknown'!$L$2:$L$21</c:f>
              <c:numCache>
                <c:formatCode>0.000</c:formatCode>
                <c:ptCount val="20"/>
                <c:pt idx="0">
                  <c:v>3.4849053249999997</c:v>
                </c:pt>
                <c:pt idx="1">
                  <c:v>3.4849053249999997</c:v>
                </c:pt>
                <c:pt idx="2">
                  <c:v>3.4849053249999997</c:v>
                </c:pt>
                <c:pt idx="3">
                  <c:v>3.4849053249999997</c:v>
                </c:pt>
                <c:pt idx="4">
                  <c:v>3.4849053249999997</c:v>
                </c:pt>
                <c:pt idx="5">
                  <c:v>3.4849053249999997</c:v>
                </c:pt>
                <c:pt idx="6">
                  <c:v>3.4849053249999997</c:v>
                </c:pt>
                <c:pt idx="7">
                  <c:v>3.4849053249999997</c:v>
                </c:pt>
                <c:pt idx="8">
                  <c:v>3.4849053249999997</c:v>
                </c:pt>
                <c:pt idx="9">
                  <c:v>3.4849053249999997</c:v>
                </c:pt>
                <c:pt idx="10">
                  <c:v>3.4849053249999997</c:v>
                </c:pt>
                <c:pt idx="11">
                  <c:v>3.4849053249999997</c:v>
                </c:pt>
                <c:pt idx="12">
                  <c:v>3.4849053249999997</c:v>
                </c:pt>
                <c:pt idx="13">
                  <c:v>3.4849053249999997</c:v>
                </c:pt>
                <c:pt idx="14">
                  <c:v>3.4849053249999997</c:v>
                </c:pt>
                <c:pt idx="15">
                  <c:v>3.4849053249999997</c:v>
                </c:pt>
                <c:pt idx="16">
                  <c:v>3.4849053249999997</c:v>
                </c:pt>
                <c:pt idx="17">
                  <c:v>3.4849053249999997</c:v>
                </c:pt>
                <c:pt idx="18">
                  <c:v>3.4849053249999997</c:v>
                </c:pt>
                <c:pt idx="19">
                  <c:v>3.4849053249999997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15-4B46-8981-25E64780602A}"/>
            </c:ext>
          </c:extLst>
        </c:ser>
        <c:ser>
          <c:idx val="3"/>
          <c:order val="3"/>
          <c:tx>
            <c:v>Overall Mean</c:v>
          </c:tx>
          <c:spPr>
            <a:ln w="19050" cap="flat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  <a:prstDash val="sysDot"/>
              </a:ln>
              <a:effectLst/>
            </c:spPr>
          </c:marker>
          <c:xVal>
            <c:numRef>
              <c:f>'x̅ chart mean &amp; stdev unknown'!$A$2:$A$21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'x̅ chart mean &amp; stdev unknown'!$M$2:$M$21</c:f>
              <c:numCache>
                <c:formatCode>0.0000</c:formatCode>
                <c:ptCount val="20"/>
                <c:pt idx="0">
                  <c:v>3.4994889999999996</c:v>
                </c:pt>
                <c:pt idx="1">
                  <c:v>3.4994889999999996</c:v>
                </c:pt>
                <c:pt idx="2">
                  <c:v>3.4994889999999996</c:v>
                </c:pt>
                <c:pt idx="3">
                  <c:v>3.4994889999999996</c:v>
                </c:pt>
                <c:pt idx="4">
                  <c:v>3.4994889999999996</c:v>
                </c:pt>
                <c:pt idx="5">
                  <c:v>3.4994889999999996</c:v>
                </c:pt>
                <c:pt idx="6">
                  <c:v>3.4994889999999996</c:v>
                </c:pt>
                <c:pt idx="7">
                  <c:v>3.4994889999999996</c:v>
                </c:pt>
                <c:pt idx="8">
                  <c:v>3.4994889999999996</c:v>
                </c:pt>
                <c:pt idx="9">
                  <c:v>3.4994889999999996</c:v>
                </c:pt>
                <c:pt idx="10">
                  <c:v>3.4994889999999996</c:v>
                </c:pt>
                <c:pt idx="11">
                  <c:v>3.4994889999999996</c:v>
                </c:pt>
                <c:pt idx="12">
                  <c:v>3.4994889999999996</c:v>
                </c:pt>
                <c:pt idx="13">
                  <c:v>3.4994889999999996</c:v>
                </c:pt>
                <c:pt idx="14">
                  <c:v>3.4994889999999996</c:v>
                </c:pt>
                <c:pt idx="15">
                  <c:v>3.4994889999999996</c:v>
                </c:pt>
                <c:pt idx="16">
                  <c:v>3.4994889999999996</c:v>
                </c:pt>
                <c:pt idx="17">
                  <c:v>3.4994889999999996</c:v>
                </c:pt>
                <c:pt idx="18">
                  <c:v>3.4994889999999996</c:v>
                </c:pt>
                <c:pt idx="19">
                  <c:v>3.4994889999999996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B15-4B46-8981-25E64780602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465859647"/>
        <c:axId val="465860607"/>
      </c:scatterChart>
      <c:valAx>
        <c:axId val="465859647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60607"/>
        <c:crosses val="autoZero"/>
        <c:crossBetween val="midCat"/>
      </c:valAx>
      <c:valAx>
        <c:axId val="4658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59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280071747600048"/>
          <c:y val="0.38281167979002623"/>
          <c:w val="0.27932805107888764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Sample Ranges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'Range Chart'!$A$2:$A$21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'Range Chart'!$H$2:$H$21</c:f>
              <c:numCache>
                <c:formatCode>0.0000</c:formatCode>
                <c:ptCount val="20"/>
                <c:pt idx="0">
                  <c:v>1.3500000000000068E-2</c:v>
                </c:pt>
                <c:pt idx="1">
                  <c:v>3.6799999999999944E-2</c:v>
                </c:pt>
                <c:pt idx="2">
                  <c:v>2.3299999999999876E-2</c:v>
                </c:pt>
                <c:pt idx="3">
                  <c:v>3.1600000000000072E-2</c:v>
                </c:pt>
                <c:pt idx="4">
                  <c:v>3.3999999999999808E-2</c:v>
                </c:pt>
                <c:pt idx="5">
                  <c:v>9.8999999999995758E-3</c:v>
                </c:pt>
                <c:pt idx="6">
                  <c:v>2.1300000000000097E-2</c:v>
                </c:pt>
                <c:pt idx="7">
                  <c:v>2.6399999999999757E-2</c:v>
                </c:pt>
                <c:pt idx="8">
                  <c:v>2.7000000000000135E-2</c:v>
                </c:pt>
                <c:pt idx="9">
                  <c:v>2.6600000000000179E-2</c:v>
                </c:pt>
                <c:pt idx="10">
                  <c:v>3.1200000000000117E-2</c:v>
                </c:pt>
                <c:pt idx="11">
                  <c:v>2.5900000000000034E-2</c:v>
                </c:pt>
                <c:pt idx="12">
                  <c:v>2.7400000000000091E-2</c:v>
                </c:pt>
                <c:pt idx="13">
                  <c:v>2.3000000000000131E-2</c:v>
                </c:pt>
                <c:pt idx="14">
                  <c:v>2.430000000000021E-2</c:v>
                </c:pt>
                <c:pt idx="15">
                  <c:v>3.5600000000000076E-2</c:v>
                </c:pt>
                <c:pt idx="16">
                  <c:v>1.5299999999999869E-2</c:v>
                </c:pt>
                <c:pt idx="17">
                  <c:v>2.5900000000000034E-2</c:v>
                </c:pt>
                <c:pt idx="18">
                  <c:v>2.0599999999999952E-2</c:v>
                </c:pt>
                <c:pt idx="19">
                  <c:v>2.5900000000000034E-2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FD-4275-A500-6E47FAE777B6}"/>
            </c:ext>
          </c:extLst>
        </c:ser>
        <c:ser>
          <c:idx val="1"/>
          <c:order val="1"/>
          <c:tx>
            <c:v>UCL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'Range Chart'!$A$2:$A$21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'Range Chart'!$K$2:$K$21</c:f>
              <c:numCache>
                <c:formatCode>0.00000</c:formatCode>
                <c:ptCount val="20"/>
                <c:pt idx="0">
                  <c:v>5.3431350000000002E-2</c:v>
                </c:pt>
                <c:pt idx="1">
                  <c:v>5.3431350000000002E-2</c:v>
                </c:pt>
                <c:pt idx="2">
                  <c:v>5.3431350000000002E-2</c:v>
                </c:pt>
                <c:pt idx="3">
                  <c:v>5.3431350000000002E-2</c:v>
                </c:pt>
                <c:pt idx="4">
                  <c:v>5.3431350000000002E-2</c:v>
                </c:pt>
                <c:pt idx="5">
                  <c:v>5.3431350000000002E-2</c:v>
                </c:pt>
                <c:pt idx="6">
                  <c:v>5.3431350000000002E-2</c:v>
                </c:pt>
                <c:pt idx="7">
                  <c:v>5.3431350000000002E-2</c:v>
                </c:pt>
                <c:pt idx="8">
                  <c:v>5.3431350000000002E-2</c:v>
                </c:pt>
                <c:pt idx="9">
                  <c:v>5.3431350000000002E-2</c:v>
                </c:pt>
                <c:pt idx="10">
                  <c:v>5.3431350000000002E-2</c:v>
                </c:pt>
                <c:pt idx="11">
                  <c:v>5.3431350000000002E-2</c:v>
                </c:pt>
                <c:pt idx="12">
                  <c:v>5.3431350000000002E-2</c:v>
                </c:pt>
                <c:pt idx="13">
                  <c:v>5.3431350000000002E-2</c:v>
                </c:pt>
                <c:pt idx="14">
                  <c:v>5.3431350000000002E-2</c:v>
                </c:pt>
                <c:pt idx="15">
                  <c:v>5.3431350000000002E-2</c:v>
                </c:pt>
                <c:pt idx="16">
                  <c:v>5.3431350000000002E-2</c:v>
                </c:pt>
                <c:pt idx="17">
                  <c:v>5.3431350000000002E-2</c:v>
                </c:pt>
                <c:pt idx="18">
                  <c:v>5.3431350000000002E-2</c:v>
                </c:pt>
                <c:pt idx="19">
                  <c:v>5.3431350000000002E-2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FD-4275-A500-6E47FAE777B6}"/>
            </c:ext>
          </c:extLst>
        </c:ser>
        <c:ser>
          <c:idx val="2"/>
          <c:order val="2"/>
          <c:tx>
            <c:v>LCL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'Range Chart'!$A$2:$A$21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'Range Chart'!$L$2:$L$21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FD-4275-A500-6E47FAE777B6}"/>
            </c:ext>
          </c:extLst>
        </c:ser>
        <c:ser>
          <c:idx val="3"/>
          <c:order val="3"/>
          <c:tx>
            <c:v>Range Average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'Range Chart'!$A$2:$A$21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'Range Chart'!$M$2:$M$21</c:f>
              <c:numCache>
                <c:formatCode>0.0000</c:formatCode>
                <c:ptCount val="20"/>
                <c:pt idx="0">
                  <c:v>2.5275000000000002E-2</c:v>
                </c:pt>
                <c:pt idx="1">
                  <c:v>2.5275000000000002E-2</c:v>
                </c:pt>
                <c:pt idx="2">
                  <c:v>2.5275000000000002E-2</c:v>
                </c:pt>
                <c:pt idx="3">
                  <c:v>2.5275000000000002E-2</c:v>
                </c:pt>
                <c:pt idx="4">
                  <c:v>2.5275000000000002E-2</c:v>
                </c:pt>
                <c:pt idx="5">
                  <c:v>2.5275000000000002E-2</c:v>
                </c:pt>
                <c:pt idx="6">
                  <c:v>2.5275000000000002E-2</c:v>
                </c:pt>
                <c:pt idx="7">
                  <c:v>2.5275000000000002E-2</c:v>
                </c:pt>
                <c:pt idx="8">
                  <c:v>2.5275000000000002E-2</c:v>
                </c:pt>
                <c:pt idx="9">
                  <c:v>2.5275000000000002E-2</c:v>
                </c:pt>
                <c:pt idx="10">
                  <c:v>2.5275000000000002E-2</c:v>
                </c:pt>
                <c:pt idx="11">
                  <c:v>2.5275000000000002E-2</c:v>
                </c:pt>
                <c:pt idx="12">
                  <c:v>2.5275000000000002E-2</c:v>
                </c:pt>
                <c:pt idx="13">
                  <c:v>2.5275000000000002E-2</c:v>
                </c:pt>
                <c:pt idx="14">
                  <c:v>2.5275000000000002E-2</c:v>
                </c:pt>
                <c:pt idx="15">
                  <c:v>2.5275000000000002E-2</c:v>
                </c:pt>
                <c:pt idx="16">
                  <c:v>2.5275000000000002E-2</c:v>
                </c:pt>
                <c:pt idx="17">
                  <c:v>2.5275000000000002E-2</c:v>
                </c:pt>
                <c:pt idx="18">
                  <c:v>2.5275000000000002E-2</c:v>
                </c:pt>
                <c:pt idx="19">
                  <c:v>2.5275000000000002E-2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FD-4275-A500-6E47FAE777B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0889391"/>
        <c:axId val="20890351"/>
      </c:scatterChart>
      <c:valAx>
        <c:axId val="20889391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0351"/>
        <c:crosses val="autoZero"/>
        <c:crossBetween val="midCat"/>
      </c:valAx>
      <c:valAx>
        <c:axId val="20890351"/>
        <c:scaling>
          <c:orientation val="minMax"/>
          <c:max val="6.000000000000001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6.png"/><Relationship Id="rId7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customXml" Target="../ink/ink2.xml"/><Relationship Id="rId5" Type="http://schemas.openxmlformats.org/officeDocument/2006/relationships/image" Target="../media/image7.png"/><Relationship Id="rId4" Type="http://schemas.openxmlformats.org/officeDocument/2006/relationships/customXml" Target="../ink/ink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10.png"/><Relationship Id="rId7" Type="http://schemas.openxmlformats.org/officeDocument/2006/relationships/image" Target="../media/image12.png"/><Relationship Id="rId2" Type="http://schemas.openxmlformats.org/officeDocument/2006/relationships/image" Target="../media/image9.png"/><Relationship Id="rId1" Type="http://schemas.openxmlformats.org/officeDocument/2006/relationships/image" Target="../media/image4.png"/><Relationship Id="rId6" Type="http://schemas.openxmlformats.org/officeDocument/2006/relationships/customXml" Target="../ink/ink4.xml"/><Relationship Id="rId5" Type="http://schemas.openxmlformats.org/officeDocument/2006/relationships/image" Target="../media/image11.png"/><Relationship Id="rId4" Type="http://schemas.openxmlformats.org/officeDocument/2006/relationships/customXml" Target="../ink/ink3.xml"/><Relationship Id="rId9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customXml" Target="../ink/ink10.xml"/><Relationship Id="rId18" Type="http://schemas.openxmlformats.org/officeDocument/2006/relationships/image" Target="../media/image27.png"/><Relationship Id="rId3" Type="http://schemas.openxmlformats.org/officeDocument/2006/relationships/image" Target="../media/image19.png"/><Relationship Id="rId7" Type="http://schemas.openxmlformats.org/officeDocument/2006/relationships/customXml" Target="../ink/ink7.xml"/><Relationship Id="rId12" Type="http://schemas.openxmlformats.org/officeDocument/2006/relationships/image" Target="../media/image24.png"/><Relationship Id="rId17" Type="http://schemas.openxmlformats.org/officeDocument/2006/relationships/customXml" Target="../ink/ink12.xml"/><Relationship Id="rId2" Type="http://schemas.openxmlformats.org/officeDocument/2006/relationships/customXml" Target="../ink/ink5.xml"/><Relationship Id="rId16" Type="http://schemas.openxmlformats.org/officeDocument/2006/relationships/image" Target="../media/image26.png"/><Relationship Id="rId1" Type="http://schemas.openxmlformats.org/officeDocument/2006/relationships/image" Target="../media/image18.png"/><Relationship Id="rId6" Type="http://schemas.openxmlformats.org/officeDocument/2006/relationships/image" Target="../media/image21.png"/><Relationship Id="rId11" Type="http://schemas.openxmlformats.org/officeDocument/2006/relationships/customXml" Target="../ink/ink9.xml"/><Relationship Id="rId5" Type="http://schemas.openxmlformats.org/officeDocument/2006/relationships/image" Target="../media/image20.png"/><Relationship Id="rId15" Type="http://schemas.openxmlformats.org/officeDocument/2006/relationships/customXml" Target="../ink/ink11.xml"/><Relationship Id="rId10" Type="http://schemas.openxmlformats.org/officeDocument/2006/relationships/image" Target="../media/image23.png"/><Relationship Id="rId4" Type="http://schemas.openxmlformats.org/officeDocument/2006/relationships/customXml" Target="../ink/ink6.xml"/><Relationship Id="rId9" Type="http://schemas.openxmlformats.org/officeDocument/2006/relationships/customXml" Target="../ink/ink8.xml"/><Relationship Id="rId14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ustomXml" Target="../ink/ink15.xml"/><Relationship Id="rId13" Type="http://schemas.openxmlformats.org/officeDocument/2006/relationships/image" Target="../media/image36.png"/><Relationship Id="rId18" Type="http://schemas.openxmlformats.org/officeDocument/2006/relationships/customXml" Target="../ink/ink19.xml"/><Relationship Id="rId26" Type="http://schemas.openxmlformats.org/officeDocument/2006/relationships/customXml" Target="../ink/ink23.xml"/><Relationship Id="rId3" Type="http://schemas.openxmlformats.org/officeDocument/2006/relationships/image" Target="../media/image30.png"/><Relationship Id="rId21" Type="http://schemas.openxmlformats.org/officeDocument/2006/relationships/image" Target="../media/image40.png"/><Relationship Id="rId7" Type="http://schemas.openxmlformats.org/officeDocument/2006/relationships/image" Target="../media/image32.png"/><Relationship Id="rId12" Type="http://schemas.openxmlformats.org/officeDocument/2006/relationships/image" Target="../media/image35.png"/><Relationship Id="rId17" Type="http://schemas.openxmlformats.org/officeDocument/2006/relationships/image" Target="../media/image38.png"/><Relationship Id="rId25" Type="http://schemas.openxmlformats.org/officeDocument/2006/relationships/image" Target="../media/image42.png"/><Relationship Id="rId2" Type="http://schemas.openxmlformats.org/officeDocument/2006/relationships/image" Target="../media/image29.png"/><Relationship Id="rId16" Type="http://schemas.openxmlformats.org/officeDocument/2006/relationships/customXml" Target="../ink/ink18.xml"/><Relationship Id="rId20" Type="http://schemas.openxmlformats.org/officeDocument/2006/relationships/customXml" Target="../ink/ink20.xml"/><Relationship Id="rId29" Type="http://schemas.openxmlformats.org/officeDocument/2006/relationships/image" Target="../media/image44.png"/><Relationship Id="rId1" Type="http://schemas.openxmlformats.org/officeDocument/2006/relationships/image" Target="../media/image28.png"/><Relationship Id="rId6" Type="http://schemas.openxmlformats.org/officeDocument/2006/relationships/customXml" Target="../ink/ink14.xml"/><Relationship Id="rId11" Type="http://schemas.openxmlformats.org/officeDocument/2006/relationships/image" Target="../media/image34.png"/><Relationship Id="rId24" Type="http://schemas.openxmlformats.org/officeDocument/2006/relationships/customXml" Target="../ink/ink22.xml"/><Relationship Id="rId5" Type="http://schemas.openxmlformats.org/officeDocument/2006/relationships/image" Target="../media/image31.png"/><Relationship Id="rId15" Type="http://schemas.openxmlformats.org/officeDocument/2006/relationships/image" Target="../media/image37.png"/><Relationship Id="rId23" Type="http://schemas.openxmlformats.org/officeDocument/2006/relationships/image" Target="../media/image41.png"/><Relationship Id="rId28" Type="http://schemas.openxmlformats.org/officeDocument/2006/relationships/customXml" Target="../ink/ink24.xml"/><Relationship Id="rId10" Type="http://schemas.openxmlformats.org/officeDocument/2006/relationships/customXml" Target="../ink/ink16.xml"/><Relationship Id="rId19" Type="http://schemas.openxmlformats.org/officeDocument/2006/relationships/image" Target="../media/image39.png"/><Relationship Id="rId4" Type="http://schemas.openxmlformats.org/officeDocument/2006/relationships/customXml" Target="../ink/ink13.xml"/><Relationship Id="rId9" Type="http://schemas.openxmlformats.org/officeDocument/2006/relationships/image" Target="../media/image33.png"/><Relationship Id="rId14" Type="http://schemas.openxmlformats.org/officeDocument/2006/relationships/customXml" Target="../ink/ink17.xml"/><Relationship Id="rId22" Type="http://schemas.openxmlformats.org/officeDocument/2006/relationships/customXml" Target="../ink/ink21.xml"/><Relationship Id="rId27" Type="http://schemas.openxmlformats.org/officeDocument/2006/relationships/image" Target="../media/image43.png"/><Relationship Id="rId30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84045</xdr:colOff>
      <xdr:row>2</xdr:row>
      <xdr:rowOff>41462</xdr:rowOff>
    </xdr:from>
    <xdr:to>
      <xdr:col>17</xdr:col>
      <xdr:colOff>490300</xdr:colOff>
      <xdr:row>23</xdr:row>
      <xdr:rowOff>70626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B2A69A-56E6-A312-833C-416231633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9133" y="422462"/>
          <a:ext cx="8272785" cy="4220164"/>
        </a:xfrm>
        <a:prstGeom prst="rect">
          <a:avLst/>
        </a:prstGeom>
      </xdr:spPr>
    </xdr:pic>
    <xdr:clientData/>
  </xdr:twoCellAnchor>
  <xdr:twoCellAnchor editAs="oneCell">
    <xdr:from>
      <xdr:col>3</xdr:col>
      <xdr:colOff>588307</xdr:colOff>
      <xdr:row>24</xdr:row>
      <xdr:rowOff>24813</xdr:rowOff>
    </xdr:from>
    <xdr:to>
      <xdr:col>17</xdr:col>
      <xdr:colOff>493057</xdr:colOff>
      <xdr:row>50</xdr:row>
      <xdr:rowOff>34911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2F6259-06CE-5C7A-B87B-20DBACE5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8278" y="4787313"/>
          <a:ext cx="8376397" cy="4963098"/>
        </a:xfrm>
        <a:prstGeom prst="rect">
          <a:avLst/>
        </a:prstGeom>
      </xdr:spPr>
    </xdr:pic>
    <xdr:clientData/>
  </xdr:twoCellAnchor>
  <xdr:twoCellAnchor editAs="oneCell">
    <xdr:from>
      <xdr:col>17</xdr:col>
      <xdr:colOff>470647</xdr:colOff>
      <xdr:row>1</xdr:row>
      <xdr:rowOff>56030</xdr:rowOff>
    </xdr:from>
    <xdr:to>
      <xdr:col>28</xdr:col>
      <xdr:colOff>187467</xdr:colOff>
      <xdr:row>19</xdr:row>
      <xdr:rowOff>113693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FA32AC-B1B2-22FF-3E1D-D120FF2E0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72265" y="246530"/>
          <a:ext cx="6373114" cy="36771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249613</xdr:colOff>
      <xdr:row>36</xdr:row>
      <xdr:rowOff>127186</xdr:rowOff>
    </xdr:from>
    <xdr:to>
      <xdr:col>20</xdr:col>
      <xdr:colOff>259905</xdr:colOff>
      <xdr:row>63</xdr:row>
      <xdr:rowOff>89799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378C8E-618B-D949-9399-B737B382E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0878" y="8710892"/>
          <a:ext cx="5456351" cy="5106113"/>
        </a:xfrm>
        <a:prstGeom prst="rect">
          <a:avLst/>
        </a:prstGeom>
      </xdr:spPr>
    </xdr:pic>
    <xdr:clientData/>
  </xdr:twoCellAnchor>
  <xdr:twoCellAnchor>
    <xdr:from>
      <xdr:col>12</xdr:col>
      <xdr:colOff>523875</xdr:colOff>
      <xdr:row>0</xdr:row>
      <xdr:rowOff>38100</xdr:rowOff>
    </xdr:from>
    <xdr:to>
      <xdr:col>20</xdr:col>
      <xdr:colOff>11205</xdr:colOff>
      <xdr:row>1</xdr:row>
      <xdr:rowOff>44823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FA191E-0188-7DBB-889E-1D8785E9C08B}"/>
            </a:ext>
          </a:extLst>
        </xdr:cNvPr>
        <xdr:cNvSpPr txBox="1"/>
      </xdr:nvSpPr>
      <xdr:spPr>
        <a:xfrm>
          <a:off x="8110257" y="38100"/>
          <a:ext cx="4328272" cy="3989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x̅  chart: process mean and stdev unkown</a:t>
          </a:r>
          <a:endParaRPr lang="en-US" sz="1800" b="1"/>
        </a:p>
      </xdr:txBody>
    </xdr:sp>
    <xdr:clientData/>
  </xdr:twoCellAnchor>
  <xdr:twoCellAnchor editAs="oneCell">
    <xdr:from>
      <xdr:col>13</xdr:col>
      <xdr:colOff>65556</xdr:colOff>
      <xdr:row>2</xdr:row>
      <xdr:rowOff>3362</xdr:rowOff>
    </xdr:from>
    <xdr:to>
      <xdr:col>21</xdr:col>
      <xdr:colOff>167529</xdr:colOff>
      <xdr:row>15</xdr:row>
      <xdr:rowOff>156312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0CFEAB-B047-4290-903C-BB0296602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7056" y="967068"/>
          <a:ext cx="4942914" cy="3772450"/>
        </a:xfrm>
        <a:prstGeom prst="rect">
          <a:avLst/>
        </a:prstGeom>
      </xdr:spPr>
    </xdr:pic>
    <xdr:clientData/>
  </xdr:twoCellAnchor>
  <xdr:twoCellAnchor editAs="oneCell">
    <xdr:from>
      <xdr:col>13</xdr:col>
      <xdr:colOff>54628</xdr:colOff>
      <xdr:row>15</xdr:row>
      <xdr:rowOff>173692</xdr:rowOff>
    </xdr:from>
    <xdr:to>
      <xdr:col>21</xdr:col>
      <xdr:colOff>243509</xdr:colOff>
      <xdr:row>37</xdr:row>
      <xdr:rowOff>30817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3E803C-FD92-B712-4BB4-B1D1F54D1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6128" y="4756898"/>
          <a:ext cx="5029822" cy="4048125"/>
        </a:xfrm>
        <a:prstGeom prst="rect">
          <a:avLst/>
        </a:prstGeom>
      </xdr:spPr>
    </xdr:pic>
    <xdr:clientData/>
  </xdr:twoCellAnchor>
  <xdr:twoCellAnchor editAs="oneCell">
    <xdr:from>
      <xdr:col>14</xdr:col>
      <xdr:colOff>57720</xdr:colOff>
      <xdr:row>48</xdr:row>
      <xdr:rowOff>24600</xdr:rowOff>
    </xdr:from>
    <xdr:to>
      <xdr:col>14</xdr:col>
      <xdr:colOff>396840</xdr:colOff>
      <xdr:row>48</xdr:row>
      <xdr:rowOff>24960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6397C3C-203A-1CBB-7ADF-44226DD05063}"/>
                </a:ext>
              </a:extLst>
            </xdr14:cNvPr>
            <xdr14:cNvContentPartPr/>
          </xdr14:nvContentPartPr>
          <xdr14:nvPr macro=""/>
          <xdr14:xfrm>
            <a:off x="8895263" y="10129383"/>
            <a:ext cx="339120" cy="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6397C3C-203A-1CBB-7ADF-44226DD0506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841263" y="10021383"/>
              <a:ext cx="44676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289695</xdr:colOff>
      <xdr:row>48</xdr:row>
      <xdr:rowOff>16680</xdr:rowOff>
    </xdr:from>
    <xdr:to>
      <xdr:col>16</xdr:col>
      <xdr:colOff>2581</xdr:colOff>
      <xdr:row>48</xdr:row>
      <xdr:rowOff>44760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EC8084B9-80DE-2BDC-8E19-4F7263CD76B3}"/>
                </a:ext>
              </a:extLst>
            </xdr14:cNvPr>
            <xdr14:cNvContentPartPr/>
          </xdr14:nvContentPartPr>
          <xdr14:nvPr macro=""/>
          <xdr14:xfrm>
            <a:off x="9740152" y="10883463"/>
            <a:ext cx="325800" cy="2808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EC8084B9-80DE-2BDC-8E19-4F7263CD76B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686152" y="10775463"/>
              <a:ext cx="43344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21</xdr:col>
      <xdr:colOff>140075</xdr:colOff>
      <xdr:row>1</xdr:row>
      <xdr:rowOff>404531</xdr:rowOff>
    </xdr:from>
    <xdr:to>
      <xdr:col>28</xdr:col>
      <xdr:colOff>168087</xdr:colOff>
      <xdr:row>9</xdr:row>
      <xdr:rowOff>99731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90D020C-906F-AA04-D540-80EE78A42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24</xdr:row>
      <xdr:rowOff>28575</xdr:rowOff>
    </xdr:from>
    <xdr:to>
      <xdr:col>9</xdr:col>
      <xdr:colOff>233930</xdr:colOff>
      <xdr:row>50</xdr:row>
      <xdr:rowOff>181689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BACB71-58A3-43D4-BE87-F16610D97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5562600"/>
          <a:ext cx="5456351" cy="5106113"/>
        </a:xfrm>
        <a:prstGeom prst="rect">
          <a:avLst/>
        </a:prstGeom>
      </xdr:spPr>
    </xdr:pic>
    <xdr:clientData/>
  </xdr:twoCellAnchor>
  <xdr:twoCellAnchor editAs="oneCell">
    <xdr:from>
      <xdr:col>10</xdr:col>
      <xdr:colOff>533085</xdr:colOff>
      <xdr:row>21</xdr:row>
      <xdr:rowOff>97240</xdr:rowOff>
    </xdr:from>
    <xdr:to>
      <xdr:col>20</xdr:col>
      <xdr:colOff>41470</xdr:colOff>
      <xdr:row>30</xdr:row>
      <xdr:rowOff>28660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9E2E31-5139-CCA6-D1D4-1510D86785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t="-1" r="704" b="11385"/>
        <a:stretch/>
      </xdr:blipFill>
      <xdr:spPr>
        <a:xfrm>
          <a:off x="6802838" y="4828339"/>
          <a:ext cx="5191984" cy="1627079"/>
        </a:xfrm>
        <a:prstGeom prst="rect">
          <a:avLst/>
        </a:prstGeom>
      </xdr:spPr>
    </xdr:pic>
    <xdr:clientData/>
  </xdr:twoCellAnchor>
  <xdr:twoCellAnchor editAs="oneCell">
    <xdr:from>
      <xdr:col>11</xdr:col>
      <xdr:colOff>4918</xdr:colOff>
      <xdr:row>30</xdr:row>
      <xdr:rowOff>7642</xdr:rowOff>
    </xdr:from>
    <xdr:to>
      <xdr:col>19</xdr:col>
      <xdr:colOff>425340</xdr:colOff>
      <xdr:row>56</xdr:row>
      <xdr:rowOff>141701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A1094-BA0E-D125-8C3D-6FD54A843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18956" y="6434400"/>
          <a:ext cx="4952648" cy="5032631"/>
        </a:xfrm>
        <a:prstGeom prst="rect">
          <a:avLst/>
        </a:prstGeom>
      </xdr:spPr>
    </xdr:pic>
    <xdr:clientData/>
  </xdr:twoCellAnchor>
  <xdr:twoCellAnchor editAs="oneCell">
    <xdr:from>
      <xdr:col>7</xdr:col>
      <xdr:colOff>238560</xdr:colOff>
      <xdr:row>31</xdr:row>
      <xdr:rowOff>120</xdr:rowOff>
    </xdr:from>
    <xdr:to>
      <xdr:col>7</xdr:col>
      <xdr:colOff>409560</xdr:colOff>
      <xdr:row>31</xdr:row>
      <xdr:rowOff>9840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DBBFA31-3DEF-0AFA-2703-5E75C40D3E8E}"/>
                </a:ext>
              </a:extLst>
            </xdr14:cNvPr>
            <xdr14:cNvContentPartPr/>
          </xdr14:nvContentPartPr>
          <xdr14:nvPr macro=""/>
          <xdr14:xfrm>
            <a:off x="4505760" y="6867645"/>
            <a:ext cx="171000" cy="97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DBBFA31-3DEF-0AFA-2703-5E75C40D3E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451760" y="6759645"/>
              <a:ext cx="27864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514200</xdr:colOff>
      <xdr:row>31</xdr:row>
      <xdr:rowOff>1560</xdr:rowOff>
    </xdr:from>
    <xdr:to>
      <xdr:col>9</xdr:col>
      <xdr:colOff>6441</xdr:colOff>
      <xdr:row>31</xdr:row>
      <xdr:rowOff>19560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6102595-01DE-AD93-7C7F-BDB1C258A44B}"/>
                </a:ext>
              </a:extLst>
            </xdr14:cNvPr>
            <xdr14:cNvContentPartPr/>
          </xdr14:nvContentPartPr>
          <xdr14:nvPr macro=""/>
          <xdr14:xfrm>
            <a:off x="5391000" y="6869085"/>
            <a:ext cx="294120" cy="1800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6102595-01DE-AD93-7C7F-BDB1C258A44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337360" y="6761085"/>
              <a:ext cx="40176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539471</xdr:colOff>
      <xdr:row>56</xdr:row>
      <xdr:rowOff>94203</xdr:rowOff>
    </xdr:from>
    <xdr:to>
      <xdr:col>19</xdr:col>
      <xdr:colOff>403399</xdr:colOff>
      <xdr:row>60</xdr:row>
      <xdr:rowOff>103041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470B4B-F9E4-FAB9-C5CA-63FECAA33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09224" y="11419533"/>
          <a:ext cx="4940439" cy="762464"/>
        </a:xfrm>
        <a:prstGeom prst="rect">
          <a:avLst/>
        </a:prstGeom>
      </xdr:spPr>
    </xdr:pic>
    <xdr:clientData/>
  </xdr:twoCellAnchor>
  <xdr:twoCellAnchor>
    <xdr:from>
      <xdr:col>13</xdr:col>
      <xdr:colOff>561033</xdr:colOff>
      <xdr:row>1</xdr:row>
      <xdr:rowOff>140886</xdr:rowOff>
    </xdr:from>
    <xdr:to>
      <xdr:col>21</xdr:col>
      <xdr:colOff>276329</xdr:colOff>
      <xdr:row>13</xdr:row>
      <xdr:rowOff>47520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F5C3290-E9C5-A04C-C18E-BD7606E04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388844</xdr:colOff>
      <xdr:row>0</xdr:row>
      <xdr:rowOff>161925</xdr:rowOff>
    </xdr:from>
    <xdr:to>
      <xdr:col>22</xdr:col>
      <xdr:colOff>313654</xdr:colOff>
      <xdr:row>24</xdr:row>
      <xdr:rowOff>146249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001FE-140E-BA27-7786-B69218537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0020" y="161925"/>
          <a:ext cx="7186222" cy="4937324"/>
        </a:xfrm>
        <a:prstGeom prst="rect">
          <a:avLst/>
        </a:prstGeom>
      </xdr:spPr>
    </xdr:pic>
    <xdr:clientData/>
  </xdr:twoCellAnchor>
  <xdr:twoCellAnchor editAs="oneCell">
    <xdr:from>
      <xdr:col>10</xdr:col>
      <xdr:colOff>403853</xdr:colOff>
      <xdr:row>24</xdr:row>
      <xdr:rowOff>136838</xdr:rowOff>
    </xdr:from>
    <xdr:to>
      <xdr:col>22</xdr:col>
      <xdr:colOff>453210</xdr:colOff>
      <xdr:row>64</xdr:row>
      <xdr:rowOff>143493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C57946-C5F2-23B0-3174-9BE8D8D40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5029" y="5089838"/>
          <a:ext cx="7310769" cy="7626655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415635</xdr:colOff>
      <xdr:row>64</xdr:row>
      <xdr:rowOff>17318</xdr:rowOff>
    </xdr:from>
    <xdr:to>
      <xdr:col>22</xdr:col>
      <xdr:colOff>267011</xdr:colOff>
      <xdr:row>69</xdr:row>
      <xdr:rowOff>90588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E6C751-AEED-77A1-0519-D3A2D0AA2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6999" y="12590318"/>
          <a:ext cx="7125012" cy="10257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10</xdr:col>
      <xdr:colOff>467556</xdr:colOff>
      <xdr:row>28</xdr:row>
      <xdr:rowOff>38584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1B64D1-2A73-D15E-FEB5-E94FEEBCF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286000"/>
          <a:ext cx="5953956" cy="34675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504825</xdr:colOff>
      <xdr:row>0</xdr:row>
      <xdr:rowOff>0</xdr:rowOff>
    </xdr:from>
    <xdr:to>
      <xdr:col>14</xdr:col>
      <xdr:colOff>467485</xdr:colOff>
      <xdr:row>21</xdr:row>
      <xdr:rowOff>134007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12C815-53D2-803C-7F21-131C860D5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2825" y="0"/>
          <a:ext cx="5449060" cy="4706007"/>
        </a:xfrm>
        <a:prstGeom prst="rect">
          <a:avLst/>
        </a:prstGeom>
      </xdr:spPr>
    </xdr:pic>
    <xdr:clientData/>
  </xdr:twoCellAnchor>
  <xdr:twoCellAnchor editAs="oneCell">
    <xdr:from>
      <xdr:col>13</xdr:col>
      <xdr:colOff>228240</xdr:colOff>
      <xdr:row>17</xdr:row>
      <xdr:rowOff>47130</xdr:rowOff>
    </xdr:from>
    <xdr:to>
      <xdr:col>14</xdr:col>
      <xdr:colOff>404880</xdr:colOff>
      <xdr:row>17</xdr:row>
      <xdr:rowOff>60810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C01C606-16A7-37B2-25E5-53950F8DB594}"/>
                </a:ext>
              </a:extLst>
            </xdr14:cNvPr>
            <xdr14:cNvContentPartPr/>
          </xdr14:nvContentPartPr>
          <xdr14:nvPr macro=""/>
          <xdr14:xfrm>
            <a:off x="8153040" y="3857130"/>
            <a:ext cx="786240" cy="136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C01C606-16A7-37B2-25E5-53950F8DB59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099400" y="3749490"/>
              <a:ext cx="89388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18675</xdr:colOff>
      <xdr:row>18</xdr:row>
      <xdr:rowOff>36795</xdr:rowOff>
    </xdr:from>
    <xdr:to>
      <xdr:col>11</xdr:col>
      <xdr:colOff>103755</xdr:colOff>
      <xdr:row>18</xdr:row>
      <xdr:rowOff>76755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D8C225B-A708-A37E-3EA7-46A2F23C4905}"/>
                </a:ext>
              </a:extLst>
            </xdr14:cNvPr>
            <xdr14:cNvContentPartPr/>
          </xdr14:nvContentPartPr>
          <xdr14:nvPr macro=""/>
          <xdr14:xfrm>
            <a:off x="3676275" y="4037295"/>
            <a:ext cx="3133080" cy="399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D8C225B-A708-A37E-3EA7-46A2F23C490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622635" y="3929655"/>
              <a:ext cx="324072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542925</xdr:colOff>
      <xdr:row>21</xdr:row>
      <xdr:rowOff>104775</xdr:rowOff>
    </xdr:from>
    <xdr:to>
      <xdr:col>14</xdr:col>
      <xdr:colOff>419848</xdr:colOff>
      <xdr:row>24</xdr:row>
      <xdr:rowOff>171539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78FB44-B58F-9A8A-8C61-733D64EBB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90925" y="4676775"/>
          <a:ext cx="5363323" cy="638264"/>
        </a:xfrm>
        <a:prstGeom prst="rect">
          <a:avLst/>
        </a:prstGeom>
      </xdr:spPr>
    </xdr:pic>
    <xdr:clientData/>
  </xdr:twoCellAnchor>
  <xdr:twoCellAnchor editAs="oneCell">
    <xdr:from>
      <xdr:col>6</xdr:col>
      <xdr:colOff>304485</xdr:colOff>
      <xdr:row>19</xdr:row>
      <xdr:rowOff>189345</xdr:rowOff>
    </xdr:from>
    <xdr:to>
      <xdr:col>14</xdr:col>
      <xdr:colOff>478485</xdr:colOff>
      <xdr:row>20</xdr:row>
      <xdr:rowOff>106125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C61CFCC-78E6-4842-87A9-5886880A9672}"/>
                </a:ext>
              </a:extLst>
            </xdr14:cNvPr>
            <xdr14:cNvContentPartPr/>
          </xdr14:nvContentPartPr>
          <xdr14:nvPr macro=""/>
          <xdr14:xfrm>
            <a:off x="3962085" y="4380345"/>
            <a:ext cx="5050800" cy="10728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C61CFCC-78E6-4842-87A9-5886880A967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908445" y="4272345"/>
              <a:ext cx="5158440" cy="32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37860</xdr:colOff>
      <xdr:row>21</xdr:row>
      <xdr:rowOff>27195</xdr:rowOff>
    </xdr:from>
    <xdr:to>
      <xdr:col>14</xdr:col>
      <xdr:colOff>399780</xdr:colOff>
      <xdr:row>21</xdr:row>
      <xdr:rowOff>67155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BA13313A-43DB-A497-5097-D9EC27C2760C}"/>
                </a:ext>
              </a:extLst>
            </xdr14:cNvPr>
            <xdr14:cNvContentPartPr/>
          </xdr14:nvContentPartPr>
          <xdr14:nvPr macro=""/>
          <xdr14:xfrm>
            <a:off x="3695460" y="4599195"/>
            <a:ext cx="5238720" cy="399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BA13313A-43DB-A497-5097-D9EC27C2760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641820" y="4491555"/>
              <a:ext cx="534636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75960</xdr:colOff>
      <xdr:row>22</xdr:row>
      <xdr:rowOff>75930</xdr:rowOff>
    </xdr:from>
    <xdr:to>
      <xdr:col>14</xdr:col>
      <xdr:colOff>8760</xdr:colOff>
      <xdr:row>22</xdr:row>
      <xdr:rowOff>115530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F0D436D-3592-D95D-BAAA-DAE56C5892F0}"/>
                </a:ext>
              </a:extLst>
            </xdr14:cNvPr>
            <xdr14:cNvContentPartPr/>
          </xdr14:nvContentPartPr>
          <xdr14:nvPr macro=""/>
          <xdr14:xfrm>
            <a:off x="3733560" y="4838430"/>
            <a:ext cx="4809600" cy="3960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EF0D436D-3592-D95D-BAAA-DAE56C5892F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679920" y="4730790"/>
              <a:ext cx="491724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504615</xdr:colOff>
      <xdr:row>22</xdr:row>
      <xdr:rowOff>54690</xdr:rowOff>
    </xdr:from>
    <xdr:to>
      <xdr:col>14</xdr:col>
      <xdr:colOff>323055</xdr:colOff>
      <xdr:row>22</xdr:row>
      <xdr:rowOff>85650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2A7D067-E30A-6E38-AC8D-8B75BC075901}"/>
                </a:ext>
              </a:extLst>
            </xdr14:cNvPr>
            <xdr14:cNvContentPartPr/>
          </xdr14:nvContentPartPr>
          <xdr14:nvPr macro=""/>
          <xdr14:xfrm>
            <a:off x="8429415" y="4817190"/>
            <a:ext cx="428040" cy="3096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42A7D067-E30A-6E38-AC8D-8B75BC07590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375775" y="4709550"/>
              <a:ext cx="53568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114090</xdr:colOff>
      <xdr:row>23</xdr:row>
      <xdr:rowOff>8880</xdr:rowOff>
    </xdr:from>
    <xdr:to>
      <xdr:col>14</xdr:col>
      <xdr:colOff>427770</xdr:colOff>
      <xdr:row>23</xdr:row>
      <xdr:rowOff>143160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DE70A7F3-59B7-6145-C822-245078446A24}"/>
                </a:ext>
              </a:extLst>
            </xdr14:cNvPr>
            <xdr14:cNvContentPartPr/>
          </xdr14:nvContentPartPr>
          <xdr14:nvPr macro=""/>
          <xdr14:xfrm>
            <a:off x="3771690" y="4961880"/>
            <a:ext cx="5190480" cy="13428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DE70A7F3-59B7-6145-C822-245078446A2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718050" y="4854240"/>
              <a:ext cx="5298120" cy="34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56940</xdr:colOff>
      <xdr:row>24</xdr:row>
      <xdr:rowOff>28125</xdr:rowOff>
    </xdr:from>
    <xdr:to>
      <xdr:col>13</xdr:col>
      <xdr:colOff>304500</xdr:colOff>
      <xdr:row>24</xdr:row>
      <xdr:rowOff>77085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8DBD544-D1C2-E64B-5AA7-4BA5D6E33D11}"/>
                </a:ext>
              </a:extLst>
            </xdr14:cNvPr>
            <xdr14:cNvContentPartPr/>
          </xdr14:nvContentPartPr>
          <xdr14:nvPr macro=""/>
          <xdr14:xfrm>
            <a:off x="3714540" y="5171625"/>
            <a:ext cx="4514760" cy="489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8DBD544-D1C2-E64B-5AA7-4BA5D6E33D11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60900" y="5063985"/>
              <a:ext cx="4622400" cy="264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583827</xdr:colOff>
      <xdr:row>3</xdr:row>
      <xdr:rowOff>11766</xdr:rowOff>
    </xdr:from>
    <xdr:to>
      <xdr:col>13</xdr:col>
      <xdr:colOff>555844</xdr:colOff>
      <xdr:row>21</xdr:row>
      <xdr:rowOff>40903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B5F033-5A0B-E35F-12D7-FAB4A870D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5033" y="583266"/>
          <a:ext cx="4207840" cy="4029637"/>
        </a:xfrm>
        <a:prstGeom prst="rect">
          <a:avLst/>
        </a:prstGeom>
      </xdr:spPr>
    </xdr:pic>
    <xdr:clientData/>
  </xdr:twoCellAnchor>
  <xdr:twoCellAnchor editAs="oneCell">
    <xdr:from>
      <xdr:col>6</xdr:col>
      <xdr:colOff>544044</xdr:colOff>
      <xdr:row>21</xdr:row>
      <xdr:rowOff>37798</xdr:rowOff>
    </xdr:from>
    <xdr:to>
      <xdr:col>13</xdr:col>
      <xdr:colOff>519951</xdr:colOff>
      <xdr:row>45</xdr:row>
      <xdr:rowOff>127302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B9DF0F-400A-BB70-FC8C-0E3D139F1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3352" y="4609798"/>
          <a:ext cx="4232849" cy="4661504"/>
        </a:xfrm>
        <a:prstGeom prst="rect">
          <a:avLst/>
        </a:prstGeom>
      </xdr:spPr>
    </xdr:pic>
    <xdr:clientData/>
  </xdr:twoCellAnchor>
  <xdr:twoCellAnchor editAs="oneCell">
    <xdr:from>
      <xdr:col>6</xdr:col>
      <xdr:colOff>589388</xdr:colOff>
      <xdr:row>45</xdr:row>
      <xdr:rowOff>179252</xdr:rowOff>
    </xdr:from>
    <xdr:to>
      <xdr:col>13</xdr:col>
      <xdr:colOff>549680</xdr:colOff>
      <xdr:row>51</xdr:row>
      <xdr:rowOff>26852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F1F718-3924-094A-D391-0881A9CD3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8696" y="9323252"/>
          <a:ext cx="4217234" cy="990600"/>
        </a:xfrm>
        <a:prstGeom prst="rect">
          <a:avLst/>
        </a:prstGeom>
      </xdr:spPr>
    </xdr:pic>
    <xdr:clientData/>
  </xdr:twoCellAnchor>
  <xdr:twoCellAnchor editAs="oneCell">
    <xdr:from>
      <xdr:col>11</xdr:col>
      <xdr:colOff>441892</xdr:colOff>
      <xdr:row>41</xdr:row>
      <xdr:rowOff>155312</xdr:rowOff>
    </xdr:from>
    <xdr:to>
      <xdr:col>12</xdr:col>
      <xdr:colOff>86452</xdr:colOff>
      <xdr:row>41</xdr:row>
      <xdr:rowOff>155672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3C2D704-1B41-E2D9-EEED-0B91467CE8C1}"/>
                </a:ext>
              </a:extLst>
            </xdr14:cNvPr>
            <xdr14:cNvContentPartPr/>
          </xdr14:nvContentPartPr>
          <xdr14:nvPr macro=""/>
          <xdr14:xfrm>
            <a:off x="7288686" y="8537312"/>
            <a:ext cx="249678" cy="3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03C2D704-1B41-E2D9-EEED-0B91467CE8C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235992" y="8429672"/>
              <a:ext cx="35542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311020</xdr:colOff>
      <xdr:row>19</xdr:row>
      <xdr:rowOff>107436</xdr:rowOff>
    </xdr:from>
    <xdr:to>
      <xdr:col>4</xdr:col>
      <xdr:colOff>644740</xdr:colOff>
      <xdr:row>19</xdr:row>
      <xdr:rowOff>116436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DB6138C-867C-703E-30E7-DFB565B25474}"/>
                </a:ext>
              </a:extLst>
            </xdr14:cNvPr>
            <xdr14:cNvContentPartPr/>
          </xdr14:nvContentPartPr>
          <xdr14:nvPr macro=""/>
          <xdr14:xfrm>
            <a:off x="2824155" y="4298436"/>
            <a:ext cx="333720" cy="900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DB6138C-867C-703E-30E7-DFB565B2547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770515" y="4190796"/>
              <a:ext cx="44136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509247</xdr:colOff>
      <xdr:row>49</xdr:row>
      <xdr:rowOff>84700</xdr:rowOff>
    </xdr:from>
    <xdr:to>
      <xdr:col>11</xdr:col>
      <xdr:colOff>70287</xdr:colOff>
      <xdr:row>49</xdr:row>
      <xdr:rowOff>85060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3886230-FD20-D63F-C1C8-4F6FE6846651}"/>
                </a:ext>
              </a:extLst>
            </xdr14:cNvPr>
            <xdr14:cNvContentPartPr/>
          </xdr14:nvContentPartPr>
          <xdr14:nvPr macro=""/>
          <xdr14:xfrm>
            <a:off x="6750923" y="9990700"/>
            <a:ext cx="166158" cy="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3886230-FD20-D63F-C1C8-4F6FE684665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698692" y="9883060"/>
              <a:ext cx="270971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328066</xdr:colOff>
      <xdr:row>20</xdr:row>
      <xdr:rowOff>125125</xdr:rowOff>
    </xdr:from>
    <xdr:to>
      <xdr:col>4</xdr:col>
      <xdr:colOff>632986</xdr:colOff>
      <xdr:row>20</xdr:row>
      <xdr:rowOff>135205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2E97596-821D-015E-C2DD-421CCC198B4B}"/>
                </a:ext>
              </a:extLst>
            </xdr14:cNvPr>
            <xdr14:cNvContentPartPr/>
          </xdr14:nvContentPartPr>
          <xdr14:nvPr macro=""/>
          <xdr14:xfrm>
            <a:off x="2841201" y="4506625"/>
            <a:ext cx="304920" cy="1008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2E97596-821D-015E-C2DD-421CCC198B4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787561" y="4398985"/>
              <a:ext cx="412560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442233</xdr:colOff>
      <xdr:row>17</xdr:row>
      <xdr:rowOff>5442</xdr:rowOff>
    </xdr:from>
    <xdr:to>
      <xdr:col>23</xdr:col>
      <xdr:colOff>433386</xdr:colOff>
      <xdr:row>35</xdr:row>
      <xdr:rowOff>91737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A6F39D4-B9C7-DABD-6192-2EFC035DD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03947" y="3243942"/>
          <a:ext cx="4889725" cy="4086795"/>
        </a:xfrm>
        <a:prstGeom prst="rect">
          <a:avLst/>
        </a:prstGeom>
      </xdr:spPr>
    </xdr:pic>
    <xdr:clientData/>
  </xdr:twoCellAnchor>
  <xdr:twoCellAnchor editAs="oneCell">
    <xdr:from>
      <xdr:col>15</xdr:col>
      <xdr:colOff>432711</xdr:colOff>
      <xdr:row>1</xdr:row>
      <xdr:rowOff>176892</xdr:rowOff>
    </xdr:from>
    <xdr:to>
      <xdr:col>23</xdr:col>
      <xdr:colOff>394608</xdr:colOff>
      <xdr:row>16</xdr:row>
      <xdr:rowOff>37151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EC88CA-C0E2-7CAB-0071-8277EA046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699976" y="367392"/>
          <a:ext cx="4802838" cy="2717759"/>
        </a:xfrm>
        <a:prstGeom prst="rect">
          <a:avLst/>
        </a:prstGeom>
      </xdr:spPr>
    </xdr:pic>
    <xdr:clientData/>
  </xdr:twoCellAnchor>
  <xdr:twoCellAnchor>
    <xdr:from>
      <xdr:col>14</xdr:col>
      <xdr:colOff>517071</xdr:colOff>
      <xdr:row>2</xdr:row>
      <xdr:rowOff>0</xdr:rowOff>
    </xdr:from>
    <xdr:to>
      <xdr:col>14</xdr:col>
      <xdr:colOff>530678</xdr:colOff>
      <xdr:row>36</xdr:row>
      <xdr:rowOff>40821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D01C36C-640C-FCC4-E9AF-5A7D5A8CE867}"/>
            </a:ext>
          </a:extLst>
        </xdr:cNvPr>
        <xdr:cNvCxnSpPr/>
      </xdr:nvCxnSpPr>
      <xdr:spPr>
        <a:xfrm flipH="1">
          <a:off x="9266464" y="381000"/>
          <a:ext cx="13607" cy="708932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26884</xdr:colOff>
      <xdr:row>7</xdr:row>
      <xdr:rowOff>54300</xdr:rowOff>
    </xdr:from>
    <xdr:to>
      <xdr:col>21</xdr:col>
      <xdr:colOff>270964</xdr:colOff>
      <xdr:row>7</xdr:row>
      <xdr:rowOff>83820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58E611D-000D-3BEA-3BCC-375A32D63FF9}"/>
                </a:ext>
              </a:extLst>
            </xdr14:cNvPr>
            <xdr14:cNvContentPartPr/>
          </xdr14:nvContentPartPr>
          <xdr14:nvPr macro=""/>
          <xdr14:xfrm>
            <a:off x="13062527" y="1387800"/>
            <a:ext cx="244080" cy="2952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58E611D-000D-3BEA-3BCC-375A32D63FF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3008527" y="1280160"/>
              <a:ext cx="351720" cy="24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81244</xdr:colOff>
      <xdr:row>8</xdr:row>
      <xdr:rowOff>13560</xdr:rowOff>
    </xdr:from>
    <xdr:to>
      <xdr:col>21</xdr:col>
      <xdr:colOff>285364</xdr:colOff>
      <xdr:row>8</xdr:row>
      <xdr:rowOff>42000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5FCEAC1-EEAE-2BD5-744F-DE60EFB26328}"/>
                </a:ext>
              </a:extLst>
            </xdr14:cNvPr>
            <xdr14:cNvContentPartPr/>
          </xdr14:nvContentPartPr>
          <xdr14:nvPr macro=""/>
          <xdr14:xfrm>
            <a:off x="13116887" y="1537560"/>
            <a:ext cx="204120" cy="2844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5FCEAC1-EEAE-2BD5-744F-DE60EFB2632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3063247" y="1429920"/>
              <a:ext cx="31176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81244</xdr:colOff>
      <xdr:row>9</xdr:row>
      <xdr:rowOff>13500</xdr:rowOff>
    </xdr:from>
    <xdr:to>
      <xdr:col>21</xdr:col>
      <xdr:colOff>257644</xdr:colOff>
      <xdr:row>9</xdr:row>
      <xdr:rowOff>13860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11E003A1-6451-E7DE-C4FF-5BE97DE8A04E}"/>
                </a:ext>
              </a:extLst>
            </xdr14:cNvPr>
            <xdr14:cNvContentPartPr/>
          </xdr14:nvContentPartPr>
          <xdr14:nvPr macro=""/>
          <xdr14:xfrm>
            <a:off x="13116887" y="1728000"/>
            <a:ext cx="176400" cy="36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11E003A1-6451-E7DE-C4FF-5BE97DE8A04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3063247" y="1620000"/>
              <a:ext cx="28404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67924</xdr:colOff>
      <xdr:row>11</xdr:row>
      <xdr:rowOff>149820</xdr:rowOff>
    </xdr:from>
    <xdr:to>
      <xdr:col>21</xdr:col>
      <xdr:colOff>299404</xdr:colOff>
      <xdr:row>11</xdr:row>
      <xdr:rowOff>150180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6A52B4F-C33E-A654-C3A4-CB6E6480B4A8}"/>
                </a:ext>
              </a:extLst>
            </xdr14:cNvPr>
            <xdr14:cNvContentPartPr/>
          </xdr14:nvContentPartPr>
          <xdr14:nvPr macro=""/>
          <xdr14:xfrm>
            <a:off x="13103567" y="2245320"/>
            <a:ext cx="231480" cy="36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6A52B4F-C33E-A654-C3A4-CB6E6480B4A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3049927" y="2137320"/>
              <a:ext cx="33912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95284</xdr:colOff>
      <xdr:row>10</xdr:row>
      <xdr:rowOff>40440</xdr:rowOff>
    </xdr:from>
    <xdr:to>
      <xdr:col>21</xdr:col>
      <xdr:colOff>348004</xdr:colOff>
      <xdr:row>11</xdr:row>
      <xdr:rowOff>5820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D7AF0045-3930-B42A-482E-6D7F5E927917}"/>
                </a:ext>
              </a:extLst>
            </xdr14:cNvPr>
            <xdr14:cNvContentPartPr/>
          </xdr14:nvContentPartPr>
          <xdr14:nvPr macro=""/>
          <xdr14:xfrm>
            <a:off x="13130927" y="1945440"/>
            <a:ext cx="252720" cy="15588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D7AF0045-3930-B42A-482E-6D7F5E92791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3076927" y="1837440"/>
              <a:ext cx="360360" cy="37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95284</xdr:colOff>
      <xdr:row>13</xdr:row>
      <xdr:rowOff>26940</xdr:rowOff>
    </xdr:from>
    <xdr:to>
      <xdr:col>21</xdr:col>
      <xdr:colOff>313804</xdr:colOff>
      <xdr:row>13</xdr:row>
      <xdr:rowOff>27300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0D43BE3-7710-E95A-F8E8-CDDD49717837}"/>
                </a:ext>
              </a:extLst>
            </xdr14:cNvPr>
            <xdr14:cNvContentPartPr/>
          </xdr14:nvContentPartPr>
          <xdr14:nvPr macro=""/>
          <xdr14:xfrm>
            <a:off x="13130927" y="2503440"/>
            <a:ext cx="218520" cy="36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0D43BE3-7710-E95A-F8E8-CDDD4971783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3076927" y="2395440"/>
              <a:ext cx="32616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67924</xdr:colOff>
      <xdr:row>13</xdr:row>
      <xdr:rowOff>176700</xdr:rowOff>
    </xdr:from>
    <xdr:to>
      <xdr:col>21</xdr:col>
      <xdr:colOff>257644</xdr:colOff>
      <xdr:row>14</xdr:row>
      <xdr:rowOff>108960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A6F8F191-E48D-2F38-80F7-4AEC45E23E79}"/>
                </a:ext>
              </a:extLst>
            </xdr14:cNvPr>
            <xdr14:cNvContentPartPr/>
          </xdr14:nvContentPartPr>
          <xdr14:nvPr macro=""/>
          <xdr14:xfrm>
            <a:off x="13103567" y="2653200"/>
            <a:ext cx="189720" cy="12276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A6F8F191-E48D-2F38-80F7-4AEC45E23E7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3049927" y="2545200"/>
              <a:ext cx="297360" cy="33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59546</xdr:colOff>
      <xdr:row>18</xdr:row>
      <xdr:rowOff>613020</xdr:rowOff>
    </xdr:from>
    <xdr:to>
      <xdr:col>23</xdr:col>
      <xdr:colOff>213874</xdr:colOff>
      <xdr:row>18</xdr:row>
      <xdr:rowOff>673500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D542B5C-2636-FA2E-717B-A03C1651821F}"/>
                </a:ext>
              </a:extLst>
            </xdr14:cNvPr>
            <xdr14:cNvContentPartPr/>
          </xdr14:nvContentPartPr>
          <xdr14:nvPr macro=""/>
          <xdr14:xfrm>
            <a:off x="10566812" y="4042020"/>
            <a:ext cx="3797640" cy="6048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D542B5C-2636-FA2E-717B-A03C1651821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530812" y="3970020"/>
              <a:ext cx="386928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0</xdr:colOff>
      <xdr:row>9</xdr:row>
      <xdr:rowOff>0</xdr:rowOff>
    </xdr:from>
    <xdr:to>
      <xdr:col>32</xdr:col>
      <xdr:colOff>417593</xdr:colOff>
      <xdr:row>26</xdr:row>
      <xdr:rowOff>133900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800B190-FECE-EDE8-FCCA-206CB550C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713324" y="1714500"/>
          <a:ext cx="5258534" cy="3943900"/>
        </a:xfrm>
        <a:prstGeom prst="rect">
          <a:avLst/>
        </a:prstGeom>
      </xdr:spPr>
    </xdr:pic>
    <xdr:clientData/>
  </xdr:twoCellAnchor>
  <xdr:twoCellAnchor>
    <xdr:from>
      <xdr:col>21</xdr:col>
      <xdr:colOff>448236</xdr:colOff>
      <xdr:row>0</xdr:row>
      <xdr:rowOff>44823</xdr:rowOff>
    </xdr:from>
    <xdr:to>
      <xdr:col>27</xdr:col>
      <xdr:colOff>67236</xdr:colOff>
      <xdr:row>2</xdr:row>
      <xdr:rowOff>11205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7493799-54EF-73EA-929B-BF159141974B}"/>
            </a:ext>
          </a:extLst>
        </xdr:cNvPr>
        <xdr:cNvSpPr txBox="1"/>
      </xdr:nvSpPr>
      <xdr:spPr>
        <a:xfrm>
          <a:off x="13346207" y="44823"/>
          <a:ext cx="3249705" cy="347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Operating Charecteristics Curve</a:t>
          </a:r>
        </a:p>
        <a:p>
          <a:endParaRPr lang="en-US" sz="1100"/>
        </a:p>
      </xdr:txBody>
    </xdr:sp>
    <xdr:clientData/>
  </xdr:twoCellAnchor>
  <xdr:twoCellAnchor>
    <xdr:from>
      <xdr:col>6</xdr:col>
      <xdr:colOff>302559</xdr:colOff>
      <xdr:row>0</xdr:row>
      <xdr:rowOff>67235</xdr:rowOff>
    </xdr:from>
    <xdr:to>
      <xdr:col>12</xdr:col>
      <xdr:colOff>515471</xdr:colOff>
      <xdr:row>2</xdr:row>
      <xdr:rowOff>89647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7DF63D8-9BE4-849D-5DB4-321C634A8ECE}"/>
            </a:ext>
          </a:extLst>
        </xdr:cNvPr>
        <xdr:cNvSpPr txBox="1"/>
      </xdr:nvSpPr>
      <xdr:spPr>
        <a:xfrm>
          <a:off x="4123765" y="67235"/>
          <a:ext cx="3843618" cy="4034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Computing Probability</a:t>
          </a:r>
          <a:r>
            <a:rPr lang="en-US" sz="1800" b="1" baseline="0"/>
            <a:t> of Accepting Lot </a:t>
          </a:r>
          <a:endParaRPr lang="en-US" sz="1800" b="1"/>
        </a:p>
      </xdr:txBody>
    </xdr:sp>
    <xdr:clientData/>
  </xdr:twoCellAnchor>
  <xdr:twoCellAnchor>
    <xdr:from>
      <xdr:col>2</xdr:col>
      <xdr:colOff>622789</xdr:colOff>
      <xdr:row>25</xdr:row>
      <xdr:rowOff>58614</xdr:rowOff>
    </xdr:from>
    <xdr:to>
      <xdr:col>5</xdr:col>
      <xdr:colOff>241789</xdr:colOff>
      <xdr:row>33</xdr:row>
      <xdr:rowOff>117231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2B08645-6195-BFF3-1145-E888987C97F6}"/>
            </a:ext>
          </a:extLst>
        </xdr:cNvPr>
        <xdr:cNvSpPr txBox="1"/>
      </xdr:nvSpPr>
      <xdr:spPr>
        <a:xfrm>
          <a:off x="1839058" y="5392614"/>
          <a:ext cx="1633904" cy="15826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 believe</a:t>
          </a:r>
          <a:r>
            <a:rPr lang="en-US" sz="1100" baseline="0"/>
            <a:t> x cannot be greater than c or else you would not accept the lot.</a:t>
          </a:r>
        </a:p>
        <a:p>
          <a:endParaRPr lang="en-US" sz="1100" baseline="0"/>
        </a:p>
        <a:p>
          <a:r>
            <a:rPr lang="en-US" sz="1100" baseline="0"/>
            <a:t>Therefore the probablilties of accepting lots are just at when c=x or c&gt;x?</a:t>
          </a:r>
        </a:p>
        <a:p>
          <a:endParaRPr lang="en-US" sz="1100"/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0:09:16.76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0,'922'0,"-903"0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0:11:32.12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0,'19'1,"0"2,-1 0,34 10,20 3,46 0,188 1,-265-17,5-2,0 3,61 8,-104-9,0 1,0-1,1-1,-1 1,0 0,0-1,0 1,0-1,0 0,0 0,0 0,0-1,5-2,4-3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0:36:34.922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475 26,'-5'0,"-5"0,-6 0,-9 0,-5 0,-2 0,-9 0,-6 0,0 0,3-5,1 0,3-1,3 1,5 2,6 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0:36:41.685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49,'584'0,"-560"-2,1-1,-1-1,1-1,23-9,15-2,-40 11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2:23:16.40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1,'2010'0,"-1991"0,0 2,0 0,0 1,0 0,-1 2,25 9,-26-6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2:23:20.04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30,'355'-2,"383"5,-457 9,108 3,-93-2,26 0,1373-14,-1527 15,-1 0,1957-15,-1929-13,-29 1,377 11,-278 4,-226-4,61-11,-23 2,2 1,-4 1,77 0,-126 9,-1-1,0-1,47-10,-34 6,0 1,0 3,77 3,-39 1,-53-2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2:25:12.920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1 162,'4066'0,"-3755"-16,-153 5,-7-1,108-3,460 16,-562-14,-6-1,133 16,130-4,-108-24,487-1,-619 14,-13-1,1304 12,-714 5,391-3,-1029 6,202 36,-88-7,156 35,-134-20,72-6,-131-20,-57-9,-115-12,0 0,-1-2,2 0,-1-1,0 0,0-2,-1 0,1-1,0-1,-1 0,0-2,0 0,0 0,25-15,-10 3,2 2,0 2,0 1,54-12,15-6,-82 23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2:25:16.993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57,'442'-23,"-144"3,1146 7,-873 16,2946-3,-2985 27,-484-24,166 15,386 14,223-34,-479 3,6 13,6 0,2330-15,-2339-13,29 0,726 15,-1061-3,-1-3,68-15,41-4,-9 21,-118 3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2:25:22.762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1,'4630'0,"-4452"13,-4 1,28-1,-10 1,1269-13,-712-3,2997 2,-3596 13,-18-1,-49-9,232 12,338-3,-405-14,175 2,-401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2:25:28.309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86,'24'-1,"1"-2,30-6,35-4,-35 12,-1-4,0-1,62-17,-66 14,0 2,0 2,0 2,88 6,-22 0,122-3,-216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2:25:32.098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1 319,'0'-1,"0"0,1-1,-1 1,1 0,0 0,-1 0,1 0,0 0,0 0,0 0,-1 0,1 0,0 1,0-1,0 0,0 1,0-1,1 0,-1 1,0-1,0 1,0 0,1-1,-1 1,0 0,0 0,2 0,41-5,-39 4,443-2,-227 6,1639-3,-1532 26,-165-8,719 18,762-38,-883 3,-541-14,-14-1,-64 14,-34 2,201-24,-126-5,359-7,-492 32,-1-3,1-2,65-18,44-6,50 2,290-3,-206 20,-50-1,806 11,-539 4,-476-4,0-1,66-17,-57 11,49-5,268 1,-155 9,1393-12,-1200 17,-371-3,0 0,29-7,45-5,-79 14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2:25:36.005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1,'282'14,"-22"0,-83-15,227 11,379 33,3033-46,-1943 6,989-3,-2816 2,56 9,-56-4,49 0,71 6,-8 1,620-13,-375-3,-388 1,0-1,-1 0,1-1,-1-1,0 0,22-10,28-8,18-2,-63 21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3:34:48.246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1,'675'0,"-645"0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3:34:53.801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1,'795'0,"-780"1,-1 0,0 2,20 4,0 1,-14-4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3:35:09.820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1,'450'0,"-428"0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3:35:15.061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1,'416'20,"-116"-13,-193-8,-84 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3:41:25.493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1,'1'2,"0"0,-1-1,1 1,0 0,0-1,0 1,0 0,0-1,1 1,-1-1,0 1,1-1,-1 0,1 0,-1 0,4 2,31 18,-34-20,11 5,1-1,0 0,1-1,-1 0,1-1,0-1,20 1,112-5,-72-1,152 3,-195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3:41:26.360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1,'0'6,"6"2,9 0,9 5,12 1,7-3,2-3,1-3,4-2,1-1,-2-2,-3 0,-3-1,-2 1,-2-1,-7 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3:41:27.259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0,'6'0,"9"0,9 0,5 0,12 0,5 0,1 0,-1 0,-2 0,-2 0,-2 0,-1 0,0 0,-8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3:41:29.820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0,'6'0,"9"0,8 0,7 0,4 0,10 0,3 0,7 0,0 0,5 0,-2 0,-4 0,-5 0,-4 0,-3 0,-8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3:41:28.150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0,'7'0,"8"0,14 0,9 0,5 0,7 0,2 0,-2 0,-2 0,-4 0,-8 0</inkml:trace>
  <inkml:trace contextRef="#ctx0" brushRef="#br0" timeOffset="925.83">0 303,'0'7,"7"2,14-1,23-1,11-3,9-1,-1 5,3 1,-4-1,-6-2,0 5,-2 0,-5-2,-4-2,-10 4,-10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3:41:30.802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0,'13'0,"11"0,13 0,14 0,5 0,12 0,0 0,-4 0,-7 0,-6 0,-6 0,-4 0,-10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3:41:31.613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76 0,'13'0,"11"0,7 0,5 0,3 0,1 0,0 0,0 7,0 1,-1 1,-7-3</inkml:trace>
  <inkml:trace contextRef="#ctx0" brushRef="#br0" timeOffset="1003.78">1 340,'13'0,"10"0,15 0,6 0,4 0,-2 0,-1 0,-2 0,-2 0,-2 0,0 0,-1 0,-1 0,-5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23:41:58.492"/>
    </inkml:context>
    <inkml:brush xml:id="br0">
      <inkml:brushProperty name="width" value="0.2" units="cm"/>
      <inkml:brushProperty name="height" value="0.4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66,'15'1,"0"1,0 1,0 0,17 6,42 8,22-3,-60-7,1-2,46 1,-45-6,-1-2,1-1,-1-2,0-2,61-19,31-6,-50 14,-31 6,1 2,1 2,68-2,722 11,-736 8,-34-1,1-1,53 2,201 8,628-18,-756 18,-19-1,-118-8,78 1,71 2,-161-7,404 29,-93-29,-193-7,-4 1,167 5,-256 4,49 2,88-8,129-3,51-31,-293 27,161-4,17-7,-42 0,-184 10,-21 3,45-1,147-12,304 1,594 16,-1071 2,69 13,-71-8,80 3,105-11,-215 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29C2-490D-4040-A7B1-9495438F3F6D}">
  <dimension ref="B3:C11"/>
  <sheetViews>
    <sheetView topLeftCell="A2" zoomScale="85" zoomScaleNormal="85" workbookViewId="0">
      <selection activeCell="V23" sqref="V23"/>
    </sheetView>
  </sheetViews>
  <sheetFormatPr defaultRowHeight="15" x14ac:dyDescent="0.25"/>
  <cols>
    <col min="2" max="2" width="13.5703125" bestFit="1" customWidth="1"/>
    <col min="3" max="3" width="10.7109375" bestFit="1" customWidth="1"/>
  </cols>
  <sheetData>
    <row r="3" spans="2:3" x14ac:dyDescent="0.25">
      <c r="B3" s="22" t="s">
        <v>17</v>
      </c>
      <c r="C3">
        <v>6</v>
      </c>
    </row>
    <row r="4" spans="2:3" x14ac:dyDescent="0.25">
      <c r="B4" s="22" t="s">
        <v>19</v>
      </c>
      <c r="C4">
        <v>16.05</v>
      </c>
    </row>
    <row r="5" spans="2:3" x14ac:dyDescent="0.25">
      <c r="B5" s="22" t="s">
        <v>18</v>
      </c>
      <c r="C5">
        <v>0.1</v>
      </c>
    </row>
    <row r="8" spans="2:3" ht="30" x14ac:dyDescent="0.25">
      <c r="B8" s="23" t="s">
        <v>20</v>
      </c>
      <c r="C8" s="10">
        <f>C5/SQRT(C3)</f>
        <v>4.0824829046386304E-2</v>
      </c>
    </row>
    <row r="9" spans="2:3" x14ac:dyDescent="0.25">
      <c r="B9" s="24"/>
    </row>
    <row r="10" spans="2:3" x14ac:dyDescent="0.25">
      <c r="B10" s="22" t="s">
        <v>9</v>
      </c>
      <c r="C10" s="20">
        <f>C4+3*C8</f>
        <v>16.172474487139159</v>
      </c>
    </row>
    <row r="11" spans="2:3" x14ac:dyDescent="0.25">
      <c r="B11" s="22" t="s">
        <v>10</v>
      </c>
      <c r="C11" s="20">
        <f>C4-3*C8</f>
        <v>15.927525512860841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AF34-6171-4E6F-9951-8DBD22028E36}">
  <dimension ref="A1:M21"/>
  <sheetViews>
    <sheetView topLeftCell="A6" zoomScaleNormal="100" workbookViewId="0">
      <selection sqref="A1:H21"/>
    </sheetView>
  </sheetViews>
  <sheetFormatPr defaultRowHeight="15" x14ac:dyDescent="0.25"/>
  <cols>
    <col min="1" max="1" width="9.5703125" bestFit="1" customWidth="1"/>
    <col min="4" max="4" width="12.7109375" bestFit="1" customWidth="1"/>
    <col min="11" max="11" width="9.7109375" bestFit="1" customWidth="1"/>
  </cols>
  <sheetData>
    <row r="1" spans="1:13" ht="30.75" thickBot="1" x14ac:dyDescent="0.3">
      <c r="A1" s="6" t="s">
        <v>0</v>
      </c>
      <c r="B1" s="7"/>
      <c r="C1" s="8"/>
      <c r="D1" s="8" t="s">
        <v>1</v>
      </c>
      <c r="E1" s="8"/>
      <c r="F1" s="9"/>
      <c r="G1" s="6" t="s">
        <v>2</v>
      </c>
      <c r="H1" s="6" t="s">
        <v>3</v>
      </c>
      <c r="K1" t="s">
        <v>9</v>
      </c>
      <c r="L1" t="s">
        <v>10</v>
      </c>
      <c r="M1" t="s">
        <v>15</v>
      </c>
    </row>
    <row r="2" spans="1:13" ht="45" x14ac:dyDescent="0.25">
      <c r="A2" s="2">
        <v>1</v>
      </c>
      <c r="B2" s="3">
        <v>3.5055999999999998</v>
      </c>
      <c r="C2" s="4">
        <v>3.5085999999999999</v>
      </c>
      <c r="D2" s="4">
        <v>3.5144000000000002</v>
      </c>
      <c r="E2" s="4">
        <v>3.5009000000000001</v>
      </c>
      <c r="F2" s="5">
        <v>3.5030000000000001</v>
      </c>
      <c r="G2" s="4">
        <f>AVERAGE(B2:F2)</f>
        <v>3.5065</v>
      </c>
      <c r="H2" s="4">
        <f>MAX(B2:F2)-MIN(B2:F2)</f>
        <v>1.3500000000000068E-2</v>
      </c>
      <c r="I2" s="14" t="s">
        <v>5</v>
      </c>
      <c r="J2" s="16">
        <f>AVERAGE(B2:F21)</f>
        <v>3.4994889999999996</v>
      </c>
      <c r="K2" s="13">
        <f>J8</f>
        <v>3.5140726749999995</v>
      </c>
      <c r="L2" s="13">
        <f>J9</f>
        <v>3.4849053249999997</v>
      </c>
      <c r="M2" s="10">
        <f>J2</f>
        <v>3.4994889999999996</v>
      </c>
    </row>
    <row r="3" spans="1:13" x14ac:dyDescent="0.25">
      <c r="A3" s="2">
        <v>2</v>
      </c>
      <c r="B3" s="3">
        <v>3.4882</v>
      </c>
      <c r="C3" s="4">
        <v>3.5085000000000002</v>
      </c>
      <c r="D3" s="4">
        <v>3.4883999999999999</v>
      </c>
      <c r="E3" s="4">
        <v>3.5249999999999999</v>
      </c>
      <c r="F3" s="5">
        <v>3.5030999999999999</v>
      </c>
      <c r="G3" s="4">
        <f t="shared" ref="G3:G21" si="0">AVERAGE(B3:F3)</f>
        <v>3.5026400000000004</v>
      </c>
      <c r="H3" s="4">
        <f t="shared" ref="H3:H21" si="1">MAX(B3:F3)-MIN(B3:F3)</f>
        <v>3.6799999999999944E-2</v>
      </c>
      <c r="I3" s="15"/>
      <c r="J3" s="17"/>
      <c r="K3" s="13">
        <f>K2</f>
        <v>3.5140726749999995</v>
      </c>
      <c r="L3" s="13">
        <f>L2</f>
        <v>3.4849053249999997</v>
      </c>
      <c r="M3" s="10">
        <f>M2</f>
        <v>3.4994889999999996</v>
      </c>
    </row>
    <row r="4" spans="1:13" ht="45" x14ac:dyDescent="0.25">
      <c r="A4" s="2">
        <v>3</v>
      </c>
      <c r="B4" s="3">
        <v>3.4897</v>
      </c>
      <c r="C4" s="4">
        <v>3.4897999999999998</v>
      </c>
      <c r="D4" s="4">
        <v>3.4994999999999998</v>
      </c>
      <c r="E4" s="4">
        <v>3.5129999999999999</v>
      </c>
      <c r="F4" s="5">
        <v>3.4969000000000001</v>
      </c>
      <c r="G4" s="4">
        <f t="shared" si="0"/>
        <v>3.4977800000000001</v>
      </c>
      <c r="H4" s="4">
        <f t="shared" si="1"/>
        <v>2.3299999999999876E-2</v>
      </c>
      <c r="I4" s="14" t="s">
        <v>4</v>
      </c>
      <c r="J4" s="16">
        <f>AVERAGE(H2:H21)</f>
        <v>2.5275000000000002E-2</v>
      </c>
      <c r="K4" s="13">
        <f t="shared" ref="K4:K21" si="2">K3</f>
        <v>3.5140726749999995</v>
      </c>
      <c r="L4" s="13">
        <f t="shared" ref="L4:L21" si="3">L3</f>
        <v>3.4849053249999997</v>
      </c>
      <c r="M4" s="10">
        <f t="shared" ref="M4:M21" si="4">M3</f>
        <v>3.4994889999999996</v>
      </c>
    </row>
    <row r="5" spans="1:13" x14ac:dyDescent="0.25">
      <c r="A5" s="2">
        <v>4</v>
      </c>
      <c r="B5" s="3">
        <v>3.5152999999999999</v>
      </c>
      <c r="C5" s="4">
        <v>3.512</v>
      </c>
      <c r="D5" s="4">
        <v>3.4988999999999999</v>
      </c>
      <c r="E5" s="4">
        <v>3.49</v>
      </c>
      <c r="F5" s="5">
        <v>3.4836999999999998</v>
      </c>
      <c r="G5" s="4">
        <f t="shared" si="0"/>
        <v>3.4999799999999999</v>
      </c>
      <c r="H5" s="4">
        <f t="shared" si="1"/>
        <v>3.1600000000000072E-2</v>
      </c>
      <c r="I5" s="15"/>
      <c r="J5" s="17"/>
      <c r="K5" s="13">
        <f t="shared" si="2"/>
        <v>3.5140726749999995</v>
      </c>
      <c r="L5" s="13">
        <f t="shared" si="3"/>
        <v>3.4849053249999997</v>
      </c>
      <c r="M5" s="10">
        <f t="shared" si="4"/>
        <v>3.4994889999999996</v>
      </c>
    </row>
    <row r="6" spans="1:13" x14ac:dyDescent="0.25">
      <c r="A6" s="2">
        <v>5</v>
      </c>
      <c r="B6" s="3">
        <v>3.5059</v>
      </c>
      <c r="C6" s="4">
        <v>3.5112999999999999</v>
      </c>
      <c r="D6" s="4">
        <v>3.5011000000000001</v>
      </c>
      <c r="E6" s="4">
        <v>3.4773000000000001</v>
      </c>
      <c r="F6" s="5">
        <v>3.4801000000000002</v>
      </c>
      <c r="G6" s="4">
        <f t="shared" si="0"/>
        <v>3.4951400000000001</v>
      </c>
      <c r="H6" s="4">
        <f t="shared" si="1"/>
        <v>3.3999999999999808E-2</v>
      </c>
      <c r="I6" s="15" t="s">
        <v>8</v>
      </c>
      <c r="J6" s="11">
        <v>0.57699999999999996</v>
      </c>
      <c r="K6" s="13">
        <f t="shared" si="2"/>
        <v>3.5140726749999995</v>
      </c>
      <c r="L6" s="13">
        <f t="shared" si="3"/>
        <v>3.4849053249999997</v>
      </c>
      <c r="M6" s="10">
        <f t="shared" si="4"/>
        <v>3.4994889999999996</v>
      </c>
    </row>
    <row r="7" spans="1:13" x14ac:dyDescent="0.25">
      <c r="A7" s="2">
        <v>6</v>
      </c>
      <c r="B7" s="3">
        <v>3.4977</v>
      </c>
      <c r="C7" s="4">
        <v>3.4961000000000002</v>
      </c>
      <c r="D7" s="4">
        <v>3.5049999999999999</v>
      </c>
      <c r="E7" s="4">
        <v>3.5013999999999998</v>
      </c>
      <c r="F7" s="5">
        <v>3.5059999999999998</v>
      </c>
      <c r="G7" s="4">
        <f t="shared" si="0"/>
        <v>3.5012400000000001</v>
      </c>
      <c r="H7" s="4">
        <f t="shared" si="1"/>
        <v>9.8999999999995758E-3</v>
      </c>
      <c r="I7" s="15"/>
      <c r="J7" s="17"/>
      <c r="K7" s="13">
        <f t="shared" si="2"/>
        <v>3.5140726749999995</v>
      </c>
      <c r="L7" s="13">
        <f t="shared" si="3"/>
        <v>3.4849053249999997</v>
      </c>
      <c r="M7" s="10">
        <f t="shared" si="4"/>
        <v>3.4994889999999996</v>
      </c>
    </row>
    <row r="8" spans="1:13" ht="45" x14ac:dyDescent="0.25">
      <c r="A8" s="2">
        <v>7</v>
      </c>
      <c r="B8" s="3">
        <v>3.4910000000000001</v>
      </c>
      <c r="C8" s="4">
        <v>3.4912999999999998</v>
      </c>
      <c r="D8" s="4">
        <v>3.4975999999999998</v>
      </c>
      <c r="E8" s="4">
        <v>3.4830999999999999</v>
      </c>
      <c r="F8" s="5">
        <v>3.5044</v>
      </c>
      <c r="G8" s="4">
        <f t="shared" si="0"/>
        <v>3.4934800000000004</v>
      </c>
      <c r="H8" s="4">
        <f t="shared" si="1"/>
        <v>2.1300000000000097E-2</v>
      </c>
      <c r="I8" s="14" t="s">
        <v>6</v>
      </c>
      <c r="J8" s="18">
        <f>J2+J6*J4</f>
        <v>3.5140726749999995</v>
      </c>
      <c r="K8" s="13">
        <f t="shared" si="2"/>
        <v>3.5140726749999995</v>
      </c>
      <c r="L8" s="13">
        <f t="shared" si="3"/>
        <v>3.4849053249999997</v>
      </c>
      <c r="M8" s="10">
        <f t="shared" si="4"/>
        <v>3.4994889999999996</v>
      </c>
    </row>
    <row r="9" spans="1:13" ht="45" x14ac:dyDescent="0.25">
      <c r="A9" s="2">
        <v>8</v>
      </c>
      <c r="B9" s="3">
        <v>3.4990999999999999</v>
      </c>
      <c r="C9" s="4">
        <v>3.4853000000000001</v>
      </c>
      <c r="D9" s="4">
        <v>3.4830000000000001</v>
      </c>
      <c r="E9" s="4">
        <v>3.5083000000000002</v>
      </c>
      <c r="F9" s="5">
        <v>3.5093999999999999</v>
      </c>
      <c r="G9" s="4">
        <f t="shared" si="0"/>
        <v>3.49702</v>
      </c>
      <c r="H9" s="4">
        <f t="shared" si="1"/>
        <v>2.6399999999999757E-2</v>
      </c>
      <c r="I9" s="14" t="s">
        <v>7</v>
      </c>
      <c r="J9" s="18">
        <f>J2-J6*J4</f>
        <v>3.4849053249999997</v>
      </c>
      <c r="K9" s="13">
        <f t="shared" si="2"/>
        <v>3.5140726749999995</v>
      </c>
      <c r="L9" s="13">
        <f t="shared" si="3"/>
        <v>3.4849053249999997</v>
      </c>
      <c r="M9" s="10">
        <f t="shared" si="4"/>
        <v>3.4994889999999996</v>
      </c>
    </row>
    <row r="10" spans="1:13" x14ac:dyDescent="0.25">
      <c r="A10" s="2">
        <v>9</v>
      </c>
      <c r="B10" s="3">
        <v>3.5099</v>
      </c>
      <c r="C10" s="4">
        <v>3.5162</v>
      </c>
      <c r="D10" s="4">
        <v>3.5228000000000002</v>
      </c>
      <c r="E10" s="4">
        <v>3.4958</v>
      </c>
      <c r="F10" s="5">
        <v>3.5004</v>
      </c>
      <c r="G10" s="4">
        <f t="shared" si="0"/>
        <v>3.5090199999999996</v>
      </c>
      <c r="H10" s="4">
        <f t="shared" si="1"/>
        <v>2.7000000000000135E-2</v>
      </c>
      <c r="K10" s="13">
        <f t="shared" si="2"/>
        <v>3.5140726749999995</v>
      </c>
      <c r="L10" s="13">
        <f t="shared" si="3"/>
        <v>3.4849053249999997</v>
      </c>
      <c r="M10" s="10">
        <f t="shared" si="4"/>
        <v>3.4994889999999996</v>
      </c>
    </row>
    <row r="11" spans="1:13" x14ac:dyDescent="0.25">
      <c r="A11" s="2">
        <v>10</v>
      </c>
      <c r="B11" s="3">
        <v>3.488</v>
      </c>
      <c r="C11" s="4">
        <v>3.5015000000000001</v>
      </c>
      <c r="D11" s="4">
        <v>3.5093999999999999</v>
      </c>
      <c r="E11" s="4">
        <v>3.5102000000000002</v>
      </c>
      <c r="F11" s="5">
        <v>3.5146000000000002</v>
      </c>
      <c r="G11" s="4">
        <f t="shared" si="0"/>
        <v>3.5047400000000004</v>
      </c>
      <c r="H11" s="4">
        <f t="shared" si="1"/>
        <v>2.6600000000000179E-2</v>
      </c>
      <c r="K11" s="13">
        <f t="shared" si="2"/>
        <v>3.5140726749999995</v>
      </c>
      <c r="L11" s="13">
        <f t="shared" si="3"/>
        <v>3.4849053249999997</v>
      </c>
      <c r="M11" s="10">
        <f t="shared" si="4"/>
        <v>3.4994889999999996</v>
      </c>
    </row>
    <row r="12" spans="1:13" x14ac:dyDescent="0.25">
      <c r="A12" s="2">
        <v>11</v>
      </c>
      <c r="B12" s="3">
        <v>3.4881000000000002</v>
      </c>
      <c r="C12" s="4">
        <v>3.4887000000000001</v>
      </c>
      <c r="D12" s="4">
        <v>3.5141</v>
      </c>
      <c r="E12" s="4">
        <v>3.5175000000000001</v>
      </c>
      <c r="F12" s="5">
        <v>3.4863</v>
      </c>
      <c r="G12" s="4">
        <f t="shared" si="0"/>
        <v>3.4989400000000002</v>
      </c>
      <c r="H12" s="4">
        <f t="shared" si="1"/>
        <v>3.1200000000000117E-2</v>
      </c>
      <c r="K12" s="13">
        <f t="shared" si="2"/>
        <v>3.5140726749999995</v>
      </c>
      <c r="L12" s="13">
        <f t="shared" si="3"/>
        <v>3.4849053249999997</v>
      </c>
      <c r="M12" s="10">
        <f t="shared" si="4"/>
        <v>3.4994889999999996</v>
      </c>
    </row>
    <row r="13" spans="1:13" x14ac:dyDescent="0.25">
      <c r="A13" s="2">
        <v>12</v>
      </c>
      <c r="B13" s="3">
        <v>3.5043000000000002</v>
      </c>
      <c r="C13" s="4">
        <v>3.4866999999999999</v>
      </c>
      <c r="D13" s="4">
        <v>3.4946000000000002</v>
      </c>
      <c r="E13" s="4">
        <v>3.5017999999999998</v>
      </c>
      <c r="F13" s="5">
        <v>3.4784000000000002</v>
      </c>
      <c r="G13" s="4">
        <f t="shared" si="0"/>
        <v>3.4931599999999996</v>
      </c>
      <c r="H13" s="4">
        <f t="shared" si="1"/>
        <v>2.5900000000000034E-2</v>
      </c>
      <c r="K13" s="13">
        <f t="shared" si="2"/>
        <v>3.5140726749999995</v>
      </c>
      <c r="L13" s="13">
        <f t="shared" si="3"/>
        <v>3.4849053249999997</v>
      </c>
      <c r="M13" s="10">
        <f t="shared" si="4"/>
        <v>3.4994889999999996</v>
      </c>
    </row>
    <row r="14" spans="1:13" x14ac:dyDescent="0.25">
      <c r="A14" s="2">
        <v>13</v>
      </c>
      <c r="B14" s="3">
        <v>3.5043000000000002</v>
      </c>
      <c r="C14" s="4">
        <v>3.4769000000000001</v>
      </c>
      <c r="D14" s="4">
        <v>3.4944000000000002</v>
      </c>
      <c r="E14" s="4">
        <v>3.5013999999999998</v>
      </c>
      <c r="F14" s="5">
        <v>3.4904000000000002</v>
      </c>
      <c r="G14" s="4">
        <f t="shared" si="0"/>
        <v>3.4934800000000004</v>
      </c>
      <c r="H14" s="4">
        <f t="shared" si="1"/>
        <v>2.7400000000000091E-2</v>
      </c>
      <c r="K14" s="13">
        <f t="shared" si="2"/>
        <v>3.5140726749999995</v>
      </c>
      <c r="L14" s="13">
        <f t="shared" si="3"/>
        <v>3.4849053249999997</v>
      </c>
      <c r="M14" s="10">
        <f t="shared" si="4"/>
        <v>3.4994889999999996</v>
      </c>
    </row>
    <row r="15" spans="1:13" x14ac:dyDescent="0.25">
      <c r="A15" s="2">
        <v>14</v>
      </c>
      <c r="B15" s="3">
        <v>3.5004</v>
      </c>
      <c r="C15" s="4">
        <v>3.5030000000000001</v>
      </c>
      <c r="D15" s="4">
        <v>3.5082</v>
      </c>
      <c r="E15" s="4">
        <v>3.5045000000000002</v>
      </c>
      <c r="F15" s="5">
        <v>3.5234000000000001</v>
      </c>
      <c r="G15" s="4">
        <f t="shared" si="0"/>
        <v>3.5079000000000002</v>
      </c>
      <c r="H15" s="4">
        <f t="shared" si="1"/>
        <v>2.3000000000000131E-2</v>
      </c>
      <c r="K15" s="13">
        <f t="shared" si="2"/>
        <v>3.5140726749999995</v>
      </c>
      <c r="L15" s="13">
        <f t="shared" si="3"/>
        <v>3.4849053249999997</v>
      </c>
      <c r="M15" s="10">
        <f t="shared" si="4"/>
        <v>3.4994889999999996</v>
      </c>
    </row>
    <row r="16" spans="1:13" x14ac:dyDescent="0.25">
      <c r="A16" s="2">
        <v>15</v>
      </c>
      <c r="B16" s="3">
        <v>3.4845999999999999</v>
      </c>
      <c r="C16" s="4">
        <v>3.4937999999999998</v>
      </c>
      <c r="D16" s="4">
        <v>3.5065</v>
      </c>
      <c r="E16" s="4">
        <v>3.5089000000000001</v>
      </c>
      <c r="F16" s="5">
        <v>3.5011000000000001</v>
      </c>
      <c r="G16" s="4">
        <f t="shared" si="0"/>
        <v>3.4989800000000004</v>
      </c>
      <c r="H16" s="4">
        <f t="shared" si="1"/>
        <v>2.430000000000021E-2</v>
      </c>
      <c r="K16" s="13">
        <f t="shared" si="2"/>
        <v>3.5140726749999995</v>
      </c>
      <c r="L16" s="13">
        <f t="shared" si="3"/>
        <v>3.4849053249999997</v>
      </c>
      <c r="M16" s="10">
        <f t="shared" si="4"/>
        <v>3.4994889999999996</v>
      </c>
    </row>
    <row r="17" spans="1:13" x14ac:dyDescent="0.25">
      <c r="A17" s="2">
        <v>16</v>
      </c>
      <c r="B17" s="3">
        <v>3.5145</v>
      </c>
      <c r="C17" s="4">
        <v>3.4832000000000001</v>
      </c>
      <c r="D17" s="4">
        <v>3.5188000000000001</v>
      </c>
      <c r="E17" s="4">
        <v>3.4935</v>
      </c>
      <c r="F17" s="5">
        <v>3.4988999999999999</v>
      </c>
      <c r="G17" s="4">
        <f t="shared" si="0"/>
        <v>3.5017800000000001</v>
      </c>
      <c r="H17" s="4">
        <f t="shared" si="1"/>
        <v>3.5600000000000076E-2</v>
      </c>
      <c r="K17" s="13">
        <f t="shared" si="2"/>
        <v>3.5140726749999995</v>
      </c>
      <c r="L17" s="13">
        <f t="shared" si="3"/>
        <v>3.4849053249999997</v>
      </c>
      <c r="M17" s="10">
        <f t="shared" si="4"/>
        <v>3.4994889999999996</v>
      </c>
    </row>
    <row r="18" spans="1:13" x14ac:dyDescent="0.25">
      <c r="A18" s="2">
        <v>17</v>
      </c>
      <c r="B18" s="3">
        <v>3.5004</v>
      </c>
      <c r="C18" s="4">
        <v>3.5042</v>
      </c>
      <c r="D18" s="4">
        <v>3.4954000000000001</v>
      </c>
      <c r="E18" s="4">
        <v>3.5019999999999998</v>
      </c>
      <c r="F18" s="5">
        <v>3.4889000000000001</v>
      </c>
      <c r="G18" s="4">
        <f t="shared" si="0"/>
        <v>3.4981800000000001</v>
      </c>
      <c r="H18" s="4">
        <f t="shared" si="1"/>
        <v>1.5299999999999869E-2</v>
      </c>
      <c r="K18" s="13">
        <f t="shared" si="2"/>
        <v>3.5140726749999995</v>
      </c>
      <c r="L18" s="13">
        <f t="shared" si="3"/>
        <v>3.4849053249999997</v>
      </c>
      <c r="M18" s="10">
        <f t="shared" si="4"/>
        <v>3.4994889999999996</v>
      </c>
    </row>
    <row r="19" spans="1:13" x14ac:dyDescent="0.25">
      <c r="A19" s="2">
        <v>18</v>
      </c>
      <c r="B19" s="3">
        <v>3.4958999999999998</v>
      </c>
      <c r="C19" s="4">
        <v>3.4823</v>
      </c>
      <c r="D19" s="4">
        <v>3.4964</v>
      </c>
      <c r="E19" s="4">
        <v>3.5082</v>
      </c>
      <c r="F19" s="5">
        <v>3.4870999999999999</v>
      </c>
      <c r="G19" s="4">
        <f t="shared" si="0"/>
        <v>3.4939799999999996</v>
      </c>
      <c r="H19" s="4">
        <f t="shared" si="1"/>
        <v>2.5900000000000034E-2</v>
      </c>
      <c r="K19" s="13">
        <f t="shared" si="2"/>
        <v>3.5140726749999995</v>
      </c>
      <c r="L19" s="13">
        <f t="shared" si="3"/>
        <v>3.4849053249999997</v>
      </c>
      <c r="M19" s="10">
        <f t="shared" si="4"/>
        <v>3.4994889999999996</v>
      </c>
    </row>
    <row r="20" spans="1:13" x14ac:dyDescent="0.25">
      <c r="A20" s="2">
        <v>19</v>
      </c>
      <c r="B20" s="3">
        <v>3.4878</v>
      </c>
      <c r="C20" s="4">
        <v>3.4864000000000002</v>
      </c>
      <c r="D20" s="4">
        <v>3.496</v>
      </c>
      <c r="E20" s="4">
        <v>3.5070000000000001</v>
      </c>
      <c r="F20" s="5">
        <v>3.4984000000000002</v>
      </c>
      <c r="G20" s="4">
        <f t="shared" si="0"/>
        <v>3.49512</v>
      </c>
      <c r="H20" s="4">
        <f t="shared" si="1"/>
        <v>2.0599999999999952E-2</v>
      </c>
      <c r="K20" s="13">
        <f t="shared" si="2"/>
        <v>3.5140726749999995</v>
      </c>
      <c r="L20" s="13">
        <f t="shared" si="3"/>
        <v>3.4849053249999997</v>
      </c>
      <c r="M20" s="10">
        <f t="shared" si="4"/>
        <v>3.4994889999999996</v>
      </c>
    </row>
    <row r="21" spans="1:13" x14ac:dyDescent="0.25">
      <c r="A21" s="2">
        <v>20</v>
      </c>
      <c r="B21" s="3">
        <v>3.4969000000000001</v>
      </c>
      <c r="C21" s="4">
        <v>3.5144000000000002</v>
      </c>
      <c r="D21" s="4">
        <v>3.5053000000000001</v>
      </c>
      <c r="E21" s="4">
        <v>3.4984999999999999</v>
      </c>
      <c r="F21" s="5">
        <v>3.4885000000000002</v>
      </c>
      <c r="G21" s="4">
        <f t="shared" si="0"/>
        <v>3.5007199999999998</v>
      </c>
      <c r="H21" s="4">
        <f t="shared" si="1"/>
        <v>2.5900000000000034E-2</v>
      </c>
      <c r="K21" s="13">
        <f t="shared" si="2"/>
        <v>3.5140726749999995</v>
      </c>
      <c r="L21" s="13">
        <f t="shared" si="3"/>
        <v>3.4849053249999997</v>
      </c>
      <c r="M21" s="10">
        <f t="shared" si="4"/>
        <v>3.4994889999999996</v>
      </c>
    </row>
  </sheetData>
  <pageMargins left="0.7" right="0.7" top="0.75" bottom="0.75" header="0.3" footer="0.3"/>
  <ignoredErrors>
    <ignoredError sqref="H2:H21 G2:G3 G4:G2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E64A-1D14-46DC-A1D8-02777FC0EF51}">
  <dimension ref="A1:M21"/>
  <sheetViews>
    <sheetView topLeftCell="A48" zoomScale="91" zoomScaleNormal="91" workbookViewId="0">
      <selection activeCell="I13" sqref="I13"/>
    </sheetView>
  </sheetViews>
  <sheetFormatPr defaultRowHeight="15" x14ac:dyDescent="0.25"/>
  <cols>
    <col min="9" max="9" width="12.140625" bestFit="1" customWidth="1"/>
    <col min="11" max="11" width="8.140625" bestFit="1" customWidth="1"/>
    <col min="12" max="12" width="4.28515625" bestFit="1" customWidth="1"/>
  </cols>
  <sheetData>
    <row r="1" spans="1:13" ht="30.75" thickBot="1" x14ac:dyDescent="0.3">
      <c r="A1" s="6" t="s">
        <v>0</v>
      </c>
      <c r="B1" s="7"/>
      <c r="C1" s="8"/>
      <c r="D1" s="8" t="s">
        <v>1</v>
      </c>
      <c r="E1" s="8"/>
      <c r="F1" s="9"/>
      <c r="G1" s="6" t="s">
        <v>2</v>
      </c>
      <c r="H1" s="6" t="s">
        <v>3</v>
      </c>
      <c r="K1" t="s">
        <v>9</v>
      </c>
      <c r="L1" t="s">
        <v>10</v>
      </c>
      <c r="M1" s="1" t="s">
        <v>16</v>
      </c>
    </row>
    <row r="2" spans="1:13" ht="45" x14ac:dyDescent="0.25">
      <c r="A2" s="2">
        <v>1</v>
      </c>
      <c r="B2" s="3">
        <v>3.5055999999999998</v>
      </c>
      <c r="C2" s="4">
        <v>3.5085999999999999</v>
      </c>
      <c r="D2" s="4">
        <v>3.5144000000000002</v>
      </c>
      <c r="E2" s="4">
        <v>3.5009000000000001</v>
      </c>
      <c r="F2" s="5">
        <v>3.5030000000000001</v>
      </c>
      <c r="G2" s="4">
        <f>AVERAGE(B2:F2)</f>
        <v>3.5065</v>
      </c>
      <c r="H2" s="4">
        <f>MAX(B2:F2)-MIN(B2:F2)</f>
        <v>1.3500000000000068E-2</v>
      </c>
      <c r="I2" s="14" t="s">
        <v>5</v>
      </c>
      <c r="J2" s="16">
        <f>AVERAGE(B2:F21)</f>
        <v>3.4994889999999996</v>
      </c>
      <c r="K2" s="12">
        <f>J8</f>
        <v>5.3431350000000002E-2</v>
      </c>
      <c r="L2" s="21">
        <v>0</v>
      </c>
      <c r="M2" s="10">
        <f>J4</f>
        <v>2.5275000000000002E-2</v>
      </c>
    </row>
    <row r="3" spans="1:13" x14ac:dyDescent="0.25">
      <c r="A3" s="2">
        <v>2</v>
      </c>
      <c r="B3" s="3">
        <v>3.4882</v>
      </c>
      <c r="C3" s="4">
        <v>3.5085000000000002</v>
      </c>
      <c r="D3" s="4">
        <v>3.4883999999999999</v>
      </c>
      <c r="E3" s="4">
        <v>3.5249999999999999</v>
      </c>
      <c r="F3" s="5">
        <v>3.5030999999999999</v>
      </c>
      <c r="G3" s="4">
        <f t="shared" ref="G3:G21" si="0">AVERAGE(B3:F3)</f>
        <v>3.5026400000000004</v>
      </c>
      <c r="H3" s="4">
        <f t="shared" ref="H3:H21" si="1">MAX(B3:F3)-MIN(B3:F3)</f>
        <v>3.6799999999999944E-2</v>
      </c>
      <c r="I3" s="15"/>
      <c r="J3" s="17"/>
      <c r="K3" s="12">
        <f>K2</f>
        <v>5.3431350000000002E-2</v>
      </c>
      <c r="L3" s="21">
        <v>0</v>
      </c>
      <c r="M3" s="10">
        <f>M2</f>
        <v>2.5275000000000002E-2</v>
      </c>
    </row>
    <row r="4" spans="1:13" ht="30" x14ac:dyDescent="0.25">
      <c r="A4" s="2">
        <v>3</v>
      </c>
      <c r="B4" s="3">
        <v>3.4897</v>
      </c>
      <c r="C4" s="4">
        <v>3.4897999999999998</v>
      </c>
      <c r="D4" s="4">
        <v>3.4994999999999998</v>
      </c>
      <c r="E4" s="4">
        <v>3.5129999999999999</v>
      </c>
      <c r="F4" s="5">
        <v>3.4969000000000001</v>
      </c>
      <c r="G4" s="4">
        <f t="shared" si="0"/>
        <v>3.4977800000000001</v>
      </c>
      <c r="H4" s="4">
        <f t="shared" si="1"/>
        <v>2.3299999999999876E-2</v>
      </c>
      <c r="I4" s="14" t="s">
        <v>4</v>
      </c>
      <c r="J4" s="16">
        <f>AVERAGE(H2:H21)</f>
        <v>2.5275000000000002E-2</v>
      </c>
      <c r="K4" s="12">
        <f t="shared" ref="K4:K21" si="2">K3</f>
        <v>5.3431350000000002E-2</v>
      </c>
      <c r="L4" s="21">
        <v>0</v>
      </c>
      <c r="M4" s="10">
        <f t="shared" ref="M4:M21" si="3">M3</f>
        <v>2.5275000000000002E-2</v>
      </c>
    </row>
    <row r="5" spans="1:13" x14ac:dyDescent="0.25">
      <c r="A5" s="2">
        <v>4</v>
      </c>
      <c r="B5" s="3">
        <v>3.5152999999999999</v>
      </c>
      <c r="C5" s="4">
        <v>3.512</v>
      </c>
      <c r="D5" s="4">
        <v>3.4988999999999999</v>
      </c>
      <c r="E5" s="4">
        <v>3.49</v>
      </c>
      <c r="F5" s="5">
        <v>3.4836999999999998</v>
      </c>
      <c r="G5" s="4">
        <f t="shared" si="0"/>
        <v>3.4999799999999999</v>
      </c>
      <c r="H5" s="4">
        <f t="shared" si="1"/>
        <v>3.1600000000000072E-2</v>
      </c>
      <c r="I5" s="15" t="s">
        <v>11</v>
      </c>
      <c r="J5">
        <f>2.114</f>
        <v>2.1139999999999999</v>
      </c>
      <c r="K5" s="12">
        <f t="shared" si="2"/>
        <v>5.3431350000000002E-2</v>
      </c>
      <c r="L5" s="21">
        <v>0</v>
      </c>
      <c r="M5" s="10">
        <f t="shared" si="3"/>
        <v>2.5275000000000002E-2</v>
      </c>
    </row>
    <row r="6" spans="1:13" x14ac:dyDescent="0.25">
      <c r="A6" s="2">
        <v>5</v>
      </c>
      <c r="B6" s="3">
        <v>3.5059</v>
      </c>
      <c r="C6" s="4">
        <v>3.5112999999999999</v>
      </c>
      <c r="D6" s="4">
        <v>3.5011000000000001</v>
      </c>
      <c r="E6" s="4">
        <v>3.4773000000000001</v>
      </c>
      <c r="F6" s="5">
        <v>3.4801000000000002</v>
      </c>
      <c r="G6" s="4">
        <f t="shared" si="0"/>
        <v>3.4951400000000001</v>
      </c>
      <c r="H6" s="4">
        <f t="shared" si="1"/>
        <v>3.3999999999999808E-2</v>
      </c>
      <c r="I6" s="15" t="s">
        <v>14</v>
      </c>
      <c r="J6" s="19">
        <v>0</v>
      </c>
      <c r="K6" s="12">
        <f t="shared" si="2"/>
        <v>5.3431350000000002E-2</v>
      </c>
      <c r="L6" s="21">
        <v>0</v>
      </c>
      <c r="M6" s="10">
        <f t="shared" si="3"/>
        <v>2.5275000000000002E-2</v>
      </c>
    </row>
    <row r="7" spans="1:13" x14ac:dyDescent="0.25">
      <c r="A7" s="2">
        <v>6</v>
      </c>
      <c r="B7" s="3">
        <v>3.4977</v>
      </c>
      <c r="C7" s="4">
        <v>3.4961000000000002</v>
      </c>
      <c r="D7" s="4">
        <v>3.5049999999999999</v>
      </c>
      <c r="E7" s="4">
        <v>3.5013999999999998</v>
      </c>
      <c r="F7" s="5">
        <v>3.5059999999999998</v>
      </c>
      <c r="G7" s="4">
        <f t="shared" si="0"/>
        <v>3.5012400000000001</v>
      </c>
      <c r="H7" s="4">
        <f t="shared" si="1"/>
        <v>9.8999999999995758E-3</v>
      </c>
      <c r="K7" s="12">
        <f t="shared" si="2"/>
        <v>5.3431350000000002E-2</v>
      </c>
      <c r="L7" s="21">
        <v>0</v>
      </c>
      <c r="M7" s="10">
        <f t="shared" si="3"/>
        <v>2.5275000000000002E-2</v>
      </c>
    </row>
    <row r="8" spans="1:13" x14ac:dyDescent="0.25">
      <c r="A8" s="2">
        <v>7</v>
      </c>
      <c r="B8" s="3">
        <v>3.4910000000000001</v>
      </c>
      <c r="C8" s="4">
        <v>3.4912999999999998</v>
      </c>
      <c r="D8" s="4">
        <v>3.4975999999999998</v>
      </c>
      <c r="E8" s="4">
        <v>3.4830999999999999</v>
      </c>
      <c r="F8" s="5">
        <v>3.5044</v>
      </c>
      <c r="G8" s="4">
        <f t="shared" si="0"/>
        <v>3.4934800000000004</v>
      </c>
      <c r="H8" s="4">
        <f t="shared" si="1"/>
        <v>2.1300000000000097E-2</v>
      </c>
      <c r="I8" s="15" t="s">
        <v>12</v>
      </c>
      <c r="J8">
        <f>J4*J5</f>
        <v>5.3431350000000002E-2</v>
      </c>
      <c r="K8" s="12">
        <f t="shared" si="2"/>
        <v>5.3431350000000002E-2</v>
      </c>
      <c r="L8" s="21">
        <v>0</v>
      </c>
      <c r="M8" s="10">
        <f t="shared" si="3"/>
        <v>2.5275000000000002E-2</v>
      </c>
    </row>
    <row r="9" spans="1:13" x14ac:dyDescent="0.25">
      <c r="A9" s="2">
        <v>8</v>
      </c>
      <c r="B9" s="3">
        <v>3.4990999999999999</v>
      </c>
      <c r="C9" s="4">
        <v>3.4853000000000001</v>
      </c>
      <c r="D9" s="4">
        <v>3.4830000000000001</v>
      </c>
      <c r="E9" s="4">
        <v>3.5083000000000002</v>
      </c>
      <c r="F9" s="5">
        <v>3.5093999999999999</v>
      </c>
      <c r="G9" s="4">
        <f t="shared" si="0"/>
        <v>3.49702</v>
      </c>
      <c r="H9" s="4">
        <f t="shared" si="1"/>
        <v>2.6399999999999757E-2</v>
      </c>
      <c r="I9" s="15" t="s">
        <v>13</v>
      </c>
      <c r="J9">
        <f>J4*J6</f>
        <v>0</v>
      </c>
      <c r="K9" s="12">
        <f t="shared" si="2"/>
        <v>5.3431350000000002E-2</v>
      </c>
      <c r="L9" s="21">
        <v>0</v>
      </c>
      <c r="M9" s="10">
        <f t="shared" si="3"/>
        <v>2.5275000000000002E-2</v>
      </c>
    </row>
    <row r="10" spans="1:13" x14ac:dyDescent="0.25">
      <c r="A10" s="2">
        <v>9</v>
      </c>
      <c r="B10" s="3">
        <v>3.5099</v>
      </c>
      <c r="C10" s="4">
        <v>3.5162</v>
      </c>
      <c r="D10" s="4">
        <v>3.5228000000000002</v>
      </c>
      <c r="E10" s="4">
        <v>3.4958</v>
      </c>
      <c r="F10" s="5">
        <v>3.5004</v>
      </c>
      <c r="G10" s="4">
        <f t="shared" si="0"/>
        <v>3.5090199999999996</v>
      </c>
      <c r="H10" s="4">
        <f t="shared" si="1"/>
        <v>2.7000000000000135E-2</v>
      </c>
      <c r="K10" s="12">
        <f t="shared" si="2"/>
        <v>5.3431350000000002E-2</v>
      </c>
      <c r="L10" s="21">
        <v>0</v>
      </c>
      <c r="M10" s="10">
        <f t="shared" si="3"/>
        <v>2.5275000000000002E-2</v>
      </c>
    </row>
    <row r="11" spans="1:13" x14ac:dyDescent="0.25">
      <c r="A11" s="2">
        <v>10</v>
      </c>
      <c r="B11" s="3">
        <v>3.488</v>
      </c>
      <c r="C11" s="4">
        <v>3.5015000000000001</v>
      </c>
      <c r="D11" s="4">
        <v>3.5093999999999999</v>
      </c>
      <c r="E11" s="4">
        <v>3.5102000000000002</v>
      </c>
      <c r="F11" s="5">
        <v>3.5146000000000002</v>
      </c>
      <c r="G11" s="4">
        <f t="shared" si="0"/>
        <v>3.5047400000000004</v>
      </c>
      <c r="H11" s="4">
        <f t="shared" si="1"/>
        <v>2.6600000000000179E-2</v>
      </c>
      <c r="K11" s="12">
        <f t="shared" si="2"/>
        <v>5.3431350000000002E-2</v>
      </c>
      <c r="L11" s="21">
        <v>0</v>
      </c>
      <c r="M11" s="10">
        <f t="shared" si="3"/>
        <v>2.5275000000000002E-2</v>
      </c>
    </row>
    <row r="12" spans="1:13" x14ac:dyDescent="0.25">
      <c r="A12" s="2">
        <v>11</v>
      </c>
      <c r="B12" s="3">
        <v>3.4881000000000002</v>
      </c>
      <c r="C12" s="4">
        <v>3.4887000000000001</v>
      </c>
      <c r="D12" s="4">
        <v>3.5141</v>
      </c>
      <c r="E12" s="4">
        <v>3.5175000000000001</v>
      </c>
      <c r="F12" s="5">
        <v>3.4863</v>
      </c>
      <c r="G12" s="4">
        <f t="shared" si="0"/>
        <v>3.4989400000000002</v>
      </c>
      <c r="H12" s="4">
        <f t="shared" si="1"/>
        <v>3.1200000000000117E-2</v>
      </c>
      <c r="I12" s="1"/>
      <c r="K12" s="12">
        <f t="shared" si="2"/>
        <v>5.3431350000000002E-2</v>
      </c>
      <c r="L12" s="21">
        <v>0</v>
      </c>
      <c r="M12" s="10">
        <f t="shared" si="3"/>
        <v>2.5275000000000002E-2</v>
      </c>
    </row>
    <row r="13" spans="1:13" x14ac:dyDescent="0.25">
      <c r="A13" s="2">
        <v>12</v>
      </c>
      <c r="B13" s="3">
        <v>3.5043000000000002</v>
      </c>
      <c r="C13" s="4">
        <v>3.4866999999999999</v>
      </c>
      <c r="D13" s="4">
        <v>3.4946000000000002</v>
      </c>
      <c r="E13" s="4">
        <v>3.5017999999999998</v>
      </c>
      <c r="F13" s="5">
        <v>3.4784000000000002</v>
      </c>
      <c r="G13" s="4">
        <f t="shared" si="0"/>
        <v>3.4931599999999996</v>
      </c>
      <c r="H13" s="4">
        <f t="shared" si="1"/>
        <v>2.5900000000000034E-2</v>
      </c>
      <c r="K13" s="12">
        <f t="shared" si="2"/>
        <v>5.3431350000000002E-2</v>
      </c>
      <c r="L13" s="21">
        <v>0</v>
      </c>
      <c r="M13" s="10">
        <f t="shared" si="3"/>
        <v>2.5275000000000002E-2</v>
      </c>
    </row>
    <row r="14" spans="1:13" x14ac:dyDescent="0.25">
      <c r="A14" s="2">
        <v>13</v>
      </c>
      <c r="B14" s="3">
        <v>3.5043000000000002</v>
      </c>
      <c r="C14" s="4">
        <v>3.4769000000000001</v>
      </c>
      <c r="D14" s="4">
        <v>3.4944000000000002</v>
      </c>
      <c r="E14" s="4">
        <v>3.5013999999999998</v>
      </c>
      <c r="F14" s="5">
        <v>3.4904000000000002</v>
      </c>
      <c r="G14" s="4">
        <f t="shared" si="0"/>
        <v>3.4934800000000004</v>
      </c>
      <c r="H14" s="4">
        <f t="shared" si="1"/>
        <v>2.7400000000000091E-2</v>
      </c>
      <c r="K14" s="12">
        <f t="shared" si="2"/>
        <v>5.3431350000000002E-2</v>
      </c>
      <c r="L14" s="21">
        <v>0</v>
      </c>
      <c r="M14" s="10">
        <f t="shared" si="3"/>
        <v>2.5275000000000002E-2</v>
      </c>
    </row>
    <row r="15" spans="1:13" x14ac:dyDescent="0.25">
      <c r="A15" s="2">
        <v>14</v>
      </c>
      <c r="B15" s="3">
        <v>3.5004</v>
      </c>
      <c r="C15" s="4">
        <v>3.5030000000000001</v>
      </c>
      <c r="D15" s="4">
        <v>3.5082</v>
      </c>
      <c r="E15" s="4">
        <v>3.5045000000000002</v>
      </c>
      <c r="F15" s="5">
        <v>3.5234000000000001</v>
      </c>
      <c r="G15" s="4">
        <f t="shared" si="0"/>
        <v>3.5079000000000002</v>
      </c>
      <c r="H15" s="4">
        <f t="shared" si="1"/>
        <v>2.3000000000000131E-2</v>
      </c>
      <c r="K15" s="12">
        <f t="shared" si="2"/>
        <v>5.3431350000000002E-2</v>
      </c>
      <c r="L15" s="21">
        <v>0</v>
      </c>
      <c r="M15" s="10">
        <f t="shared" si="3"/>
        <v>2.5275000000000002E-2</v>
      </c>
    </row>
    <row r="16" spans="1:13" x14ac:dyDescent="0.25">
      <c r="A16" s="2">
        <v>15</v>
      </c>
      <c r="B16" s="3">
        <v>3.4845999999999999</v>
      </c>
      <c r="C16" s="4">
        <v>3.4937999999999998</v>
      </c>
      <c r="D16" s="4">
        <v>3.5065</v>
      </c>
      <c r="E16" s="4">
        <v>3.5089000000000001</v>
      </c>
      <c r="F16" s="5">
        <v>3.5011000000000001</v>
      </c>
      <c r="G16" s="4">
        <f t="shared" si="0"/>
        <v>3.4989800000000004</v>
      </c>
      <c r="H16" s="4">
        <f t="shared" si="1"/>
        <v>2.430000000000021E-2</v>
      </c>
      <c r="K16" s="12">
        <f t="shared" si="2"/>
        <v>5.3431350000000002E-2</v>
      </c>
      <c r="L16" s="21">
        <v>0</v>
      </c>
      <c r="M16" s="10">
        <f t="shared" si="3"/>
        <v>2.5275000000000002E-2</v>
      </c>
    </row>
    <row r="17" spans="1:13" x14ac:dyDescent="0.25">
      <c r="A17" s="2">
        <v>16</v>
      </c>
      <c r="B17" s="3">
        <v>3.5145</v>
      </c>
      <c r="C17" s="4">
        <v>3.4832000000000001</v>
      </c>
      <c r="D17" s="4">
        <v>3.5188000000000001</v>
      </c>
      <c r="E17" s="4">
        <v>3.4935</v>
      </c>
      <c r="F17" s="5">
        <v>3.4988999999999999</v>
      </c>
      <c r="G17" s="4">
        <f t="shared" si="0"/>
        <v>3.5017800000000001</v>
      </c>
      <c r="H17" s="4">
        <f t="shared" si="1"/>
        <v>3.5600000000000076E-2</v>
      </c>
      <c r="K17" s="12">
        <f t="shared" si="2"/>
        <v>5.3431350000000002E-2</v>
      </c>
      <c r="L17" s="21">
        <v>0</v>
      </c>
      <c r="M17" s="10">
        <f t="shared" si="3"/>
        <v>2.5275000000000002E-2</v>
      </c>
    </row>
    <row r="18" spans="1:13" x14ac:dyDescent="0.25">
      <c r="A18" s="2">
        <v>17</v>
      </c>
      <c r="B18" s="3">
        <v>3.5004</v>
      </c>
      <c r="C18" s="4">
        <v>3.5042</v>
      </c>
      <c r="D18" s="4">
        <v>3.4954000000000001</v>
      </c>
      <c r="E18" s="4">
        <v>3.5019999999999998</v>
      </c>
      <c r="F18" s="5">
        <v>3.4889000000000001</v>
      </c>
      <c r="G18" s="4">
        <f t="shared" si="0"/>
        <v>3.4981800000000001</v>
      </c>
      <c r="H18" s="4">
        <f t="shared" si="1"/>
        <v>1.5299999999999869E-2</v>
      </c>
      <c r="K18" s="12">
        <f t="shared" si="2"/>
        <v>5.3431350000000002E-2</v>
      </c>
      <c r="L18" s="21">
        <v>0</v>
      </c>
      <c r="M18" s="10">
        <f t="shared" si="3"/>
        <v>2.5275000000000002E-2</v>
      </c>
    </row>
    <row r="19" spans="1:13" x14ac:dyDescent="0.25">
      <c r="A19" s="2">
        <v>18</v>
      </c>
      <c r="B19" s="3">
        <v>3.4958999999999998</v>
      </c>
      <c r="C19" s="4">
        <v>3.4823</v>
      </c>
      <c r="D19" s="4">
        <v>3.4964</v>
      </c>
      <c r="E19" s="4">
        <v>3.5082</v>
      </c>
      <c r="F19" s="5">
        <v>3.4870999999999999</v>
      </c>
      <c r="G19" s="4">
        <f t="shared" si="0"/>
        <v>3.4939799999999996</v>
      </c>
      <c r="H19" s="4">
        <f t="shared" si="1"/>
        <v>2.5900000000000034E-2</v>
      </c>
      <c r="K19" s="12">
        <f t="shared" si="2"/>
        <v>5.3431350000000002E-2</v>
      </c>
      <c r="L19" s="21">
        <v>0</v>
      </c>
      <c r="M19" s="10">
        <f t="shared" si="3"/>
        <v>2.5275000000000002E-2</v>
      </c>
    </row>
    <row r="20" spans="1:13" x14ac:dyDescent="0.25">
      <c r="A20" s="2">
        <v>19</v>
      </c>
      <c r="B20" s="3">
        <v>3.4878</v>
      </c>
      <c r="C20" s="4">
        <v>3.4864000000000002</v>
      </c>
      <c r="D20" s="4">
        <v>3.496</v>
      </c>
      <c r="E20" s="4">
        <v>3.5070000000000001</v>
      </c>
      <c r="F20" s="5">
        <v>3.4984000000000002</v>
      </c>
      <c r="G20" s="4">
        <f>AVERAGE(B20:F20)</f>
        <v>3.49512</v>
      </c>
      <c r="H20" s="4">
        <f>MAX(B20:F20)-MIN(B20:F20)</f>
        <v>2.0599999999999952E-2</v>
      </c>
      <c r="K20" s="12">
        <f t="shared" si="2"/>
        <v>5.3431350000000002E-2</v>
      </c>
      <c r="L20" s="21">
        <v>0</v>
      </c>
      <c r="M20" s="10">
        <f t="shared" si="3"/>
        <v>2.5275000000000002E-2</v>
      </c>
    </row>
    <row r="21" spans="1:13" x14ac:dyDescent="0.25">
      <c r="A21" s="2">
        <v>20</v>
      </c>
      <c r="B21" s="3">
        <v>3.4969000000000001</v>
      </c>
      <c r="C21" s="4">
        <v>3.5144000000000002</v>
      </c>
      <c r="D21" s="4">
        <v>3.5053000000000001</v>
      </c>
      <c r="E21" s="4">
        <v>3.4984999999999999</v>
      </c>
      <c r="F21" s="5">
        <v>3.4885000000000002</v>
      </c>
      <c r="G21" s="4">
        <f t="shared" ref="G21" si="4">AVERAGE(B21:F21)</f>
        <v>3.5007199999999998</v>
      </c>
      <c r="H21" s="4">
        <f t="shared" ref="H21" si="5">MAX(B21:F21)-MIN(B21:F21)</f>
        <v>2.5900000000000034E-2</v>
      </c>
      <c r="K21" s="12">
        <f t="shared" si="2"/>
        <v>5.3431350000000002E-2</v>
      </c>
      <c r="L21" s="21">
        <v>0</v>
      </c>
      <c r="M21" s="10">
        <f t="shared" si="3"/>
        <v>2.5275000000000002E-2</v>
      </c>
    </row>
  </sheetData>
  <pageMargins left="0.7" right="0.7" top="0.75" bottom="0.75" header="0.3" footer="0.3"/>
  <ignoredErrors>
    <ignoredError sqref="G2:H21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43C3-6D2B-425E-9BF4-CC11B02E42C3}">
  <dimension ref="C1:D8"/>
  <sheetViews>
    <sheetView zoomScale="70" zoomScaleNormal="70" workbookViewId="0">
      <selection activeCell="C1" sqref="C1:D8"/>
    </sheetView>
  </sheetViews>
  <sheetFormatPr defaultRowHeight="15" x14ac:dyDescent="0.25"/>
  <sheetData>
    <row r="1" spans="3:4" x14ac:dyDescent="0.25">
      <c r="C1" s="22" t="s">
        <v>21</v>
      </c>
      <c r="D1">
        <v>0.03</v>
      </c>
    </row>
    <row r="2" spans="3:4" x14ac:dyDescent="0.25">
      <c r="C2" s="22" t="s">
        <v>17</v>
      </c>
      <c r="D2">
        <v>200</v>
      </c>
    </row>
    <row r="4" spans="3:4" ht="45" x14ac:dyDescent="0.25">
      <c r="C4" s="14" t="s">
        <v>22</v>
      </c>
      <c r="D4" s="10">
        <f>ROUND(SQRT((D1*(1-D1))/D2),4)</f>
        <v>1.21E-2</v>
      </c>
    </row>
    <row r="7" spans="3:4" x14ac:dyDescent="0.25">
      <c r="C7" s="22" t="s">
        <v>9</v>
      </c>
      <c r="D7" s="10">
        <f>D1+3*D4</f>
        <v>6.6299999999999998E-2</v>
      </c>
    </row>
    <row r="8" spans="3:4" x14ac:dyDescent="0.25">
      <c r="C8" s="22" t="s">
        <v>10</v>
      </c>
      <c r="D8" s="10">
        <f>D1-3*D4</f>
        <v>-6.3E-3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A138-3D90-4A11-BD12-C00A490125AB}">
  <dimension ref="C1:D8"/>
  <sheetViews>
    <sheetView topLeftCell="A22" workbookViewId="0">
      <selection activeCell="K29" sqref="K29"/>
    </sheetView>
  </sheetViews>
  <sheetFormatPr defaultRowHeight="15" x14ac:dyDescent="0.25"/>
  <sheetData>
    <row r="1" spans="3:4" x14ac:dyDescent="0.25">
      <c r="C1" s="22" t="s">
        <v>21</v>
      </c>
      <c r="D1">
        <v>0.03</v>
      </c>
    </row>
    <row r="2" spans="3:4" x14ac:dyDescent="0.25">
      <c r="C2" s="22" t="s">
        <v>17</v>
      </c>
      <c r="D2">
        <v>200</v>
      </c>
    </row>
    <row r="4" spans="3:4" x14ac:dyDescent="0.25">
      <c r="C4" s="22" t="s">
        <v>23</v>
      </c>
      <c r="D4">
        <f>D1*D2</f>
        <v>6</v>
      </c>
    </row>
    <row r="5" spans="3:4" ht="60" x14ac:dyDescent="0.25">
      <c r="C5" s="14" t="s">
        <v>24</v>
      </c>
      <c r="D5" s="10">
        <f>SQRT((D2*D1*(1-D1)))</f>
        <v>2.4124676163629637</v>
      </c>
    </row>
    <row r="7" spans="3:4" x14ac:dyDescent="0.25">
      <c r="C7" s="22" t="s">
        <v>9</v>
      </c>
      <c r="D7" s="10">
        <f>D4+3*D5</f>
        <v>13.237402849088891</v>
      </c>
    </row>
    <row r="8" spans="3:4" x14ac:dyDescent="0.25">
      <c r="C8" s="22" t="s">
        <v>10</v>
      </c>
      <c r="D8" s="10">
        <f>D4-3*D5</f>
        <v>-1.2374028490888911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9AB5-46C6-43FD-9A73-59394AD166BC}">
  <dimension ref="C16:F24"/>
  <sheetViews>
    <sheetView tabSelected="1" topLeftCell="C39" zoomScale="130" zoomScaleNormal="130" workbookViewId="0">
      <selection activeCell="D43" sqref="D43"/>
    </sheetView>
  </sheetViews>
  <sheetFormatPr defaultRowHeight="15" x14ac:dyDescent="0.25"/>
  <cols>
    <col min="3" max="3" width="10.28515625" customWidth="1"/>
    <col min="5" max="5" width="10.7109375" customWidth="1"/>
  </cols>
  <sheetData>
    <row r="16" spans="4:5" x14ac:dyDescent="0.25">
      <c r="D16" s="22" t="s">
        <v>17</v>
      </c>
      <c r="E16" s="25">
        <v>15</v>
      </c>
    </row>
    <row r="17" spans="3:6" x14ac:dyDescent="0.25">
      <c r="D17" s="22" t="s">
        <v>21</v>
      </c>
      <c r="E17" s="25">
        <v>0.05</v>
      </c>
    </row>
    <row r="18" spans="3:6" x14ac:dyDescent="0.25">
      <c r="D18" s="15"/>
    </row>
    <row r="19" spans="3:6" ht="60" x14ac:dyDescent="0.25">
      <c r="C19" s="26" t="s">
        <v>28</v>
      </c>
      <c r="D19" s="26" t="s">
        <v>25</v>
      </c>
      <c r="E19" s="1" t="s">
        <v>27</v>
      </c>
      <c r="F19" s="14" t="s">
        <v>26</v>
      </c>
    </row>
    <row r="20" spans="3:6" x14ac:dyDescent="0.25">
      <c r="C20">
        <v>0</v>
      </c>
      <c r="D20" s="10">
        <f>_xlfn.BINOM.DIST(C20,$E$16,$E$17,FALSE)</f>
        <v>0.46329123015975338</v>
      </c>
      <c r="E20" s="10">
        <f>SUM(D20)</f>
        <v>0.46329123015975338</v>
      </c>
      <c r="F20" s="10">
        <f>1-E20</f>
        <v>0.53670876984024662</v>
      </c>
    </row>
    <row r="21" spans="3:6" x14ac:dyDescent="0.25">
      <c r="C21">
        <v>1</v>
      </c>
      <c r="D21" s="10">
        <f>_xlfn.BINOM.DIST(C21,$E$16,$E$17,FALSE)</f>
        <v>0.36575623433664739</v>
      </c>
      <c r="E21" s="10">
        <f>SUM(D20:D21)</f>
        <v>0.82904746449640077</v>
      </c>
      <c r="F21" s="10">
        <f>1-E21</f>
        <v>0.17095253550359923</v>
      </c>
    </row>
    <row r="22" spans="3:6" x14ac:dyDescent="0.25">
      <c r="C22">
        <v>2</v>
      </c>
      <c r="D22" s="10">
        <f t="shared" ref="D22:D24" si="0">_xlfn.BINOM.DIST(C22,$E$16,$E$17,FALSE)</f>
        <v>0.13475229686087012</v>
      </c>
      <c r="E22" s="10">
        <f>SUM(D20:D22)</f>
        <v>0.96379976135727086</v>
      </c>
      <c r="F22" s="10">
        <f>1-E22</f>
        <v>3.6200238642729143E-2</v>
      </c>
    </row>
    <row r="23" spans="3:6" x14ac:dyDescent="0.25">
      <c r="C23">
        <v>3</v>
      </c>
      <c r="D23" s="10">
        <f>_xlfn.BINOM.DIST(C23,$E$16,$E$17,FALSE)</f>
        <v>3.0732979985812491E-2</v>
      </c>
      <c r="E23" s="10">
        <f t="shared" ref="E23:E24" si="1">SUM(D21:D23)</f>
        <v>0.53124151118332996</v>
      </c>
      <c r="F23" s="10">
        <f t="shared" ref="F22:F24" si="2">1-E23</f>
        <v>0.46875848881667004</v>
      </c>
    </row>
    <row r="24" spans="3:6" x14ac:dyDescent="0.25">
      <c r="C24">
        <v>5</v>
      </c>
      <c r="D24" s="10">
        <f t="shared" si="0"/>
        <v>5.618771964165162E-4</v>
      </c>
      <c r="E24" s="10">
        <f t="shared" si="1"/>
        <v>0.16604715404309911</v>
      </c>
      <c r="F24" s="10">
        <f t="shared" si="2"/>
        <v>0.83395284595690089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5386-16BC-43B5-B013-4157EA168D7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x̅ chart mean &amp; stdev known</vt:lpstr>
      <vt:lpstr>x̅ chart mean &amp; stdev unknown</vt:lpstr>
      <vt:lpstr>Range Chart</vt:lpstr>
      <vt:lpstr>Proportion Chart</vt:lpstr>
      <vt:lpstr>np chart</vt:lpstr>
      <vt:lpstr>20.3 acceptance sampling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2025-09-29T23:25:26Z</dcterms:created>
  <dcterms:modified xsi:type="dcterms:W3CDTF">2025-10-01T01:30:35Z</dcterms:modified>
</cp:coreProperties>
</file>