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drawings/drawing5.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drawings/drawing6.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drawings/drawing7.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ink/ink35.xml" ContentType="application/inkml+xml"/>
  <Override PartName="/xl/ink/ink36.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1BED8C24-9442-4AC4-BA95-5EDE8EE31CE4}" xr6:coauthVersionLast="47" xr6:coauthVersionMax="47" xr10:uidLastSave="{00000000-0000-0000-0000-000000000000}"/>
  <bookViews>
    <workbookView xWindow="-2280" yWindow="-16320" windowWidth="29040" windowHeight="16440" firstSheet="4" activeTab="6" xr2:uid="{C3206B5F-2BD1-4A60-98C2-CC14DC68FA6B}"/>
  </bookViews>
  <sheets>
    <sheet name="Descriptive Stats" sheetId="5" r:id="rId1"/>
    <sheet name="skewness (distri. shape)" sheetId="11" r:id="rId2"/>
    <sheet name="Percentiles, Quartiles, IQR," sheetId="6" r:id="rId3"/>
    <sheet name="Box Plot &amp; Outliers" sheetId="9" r:id="rId4"/>
    <sheet name="Z-Scores &amp; Outliers" sheetId="10" r:id="rId5"/>
    <sheet name="table3.6 manual covariance calc" sheetId="1" r:id="rId6"/>
    <sheet name="table 3.6 covariance correl." sheetId="3" r:id="rId7"/>
    <sheet name="ch 3.6 weighted mean" sheetId="2" r:id="rId8"/>
    <sheet name="grouped mean and stdev" sheetId="4" r:id="rId9"/>
  </sheets>
  <externalReferences>
    <externalReference r:id="rId10"/>
  </externalReferences>
  <definedNames>
    <definedName name="_xlchart.v1.0" hidden="1">'Descriptive Stats'!$B$1</definedName>
    <definedName name="_xlchart.v1.1" hidden="1">'Descriptive Stats'!$B$2:$B$13</definedName>
    <definedName name="_xlchart.v1.2" hidden="1">'Box Plot &amp; Outliers'!$B$2:$B$13</definedName>
    <definedName name="_xlchart.v1.3" hidden="1">'Z-Scores &amp; Outliers'!$A$2:$A$9</definedName>
  </definedNames>
  <calcPr calcId="191029"/>
  <pivotCaches>
    <pivotCache cacheId="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 i="4" l="1"/>
  <c r="F9" i="4"/>
  <c r="G7" i="4"/>
  <c r="F7" i="4"/>
  <c r="E2" i="4"/>
  <c r="E9" i="2"/>
  <c r="G21" i="1"/>
  <c r="G17" i="1"/>
  <c r="G15" i="1"/>
  <c r="G13" i="1"/>
  <c r="G20" i="1" s="1"/>
  <c r="C16" i="1"/>
  <c r="B16" i="1"/>
  <c r="F6" i="3"/>
  <c r="C16" i="3"/>
  <c r="B16" i="3"/>
  <c r="F3" i="3"/>
  <c r="F5" i="3"/>
  <c r="F2" i="3"/>
  <c r="N43" i="5"/>
  <c r="N40" i="5"/>
  <c r="J5" i="9"/>
  <c r="I5" i="9"/>
  <c r="G2" i="1"/>
  <c r="N7" i="5"/>
  <c r="N3" i="5"/>
  <c r="N11" i="5"/>
  <c r="N19" i="5"/>
  <c r="N23" i="5"/>
  <c r="D26" i="5"/>
  <c r="N35" i="5"/>
  <c r="N30" i="5"/>
  <c r="M5" i="10"/>
  <c r="M3" i="10"/>
  <c r="M2" i="10"/>
  <c r="G18" i="1" l="1"/>
  <c r="K23" i="9"/>
  <c r="K22" i="9"/>
  <c r="M7" i="10" l="1"/>
  <c r="C8" i="10"/>
  <c r="C9" i="10"/>
  <c r="F5" i="10"/>
  <c r="K26" i="9"/>
  <c r="T49" i="6"/>
  <c r="U49" i="6"/>
  <c r="H2" i="9"/>
  <c r="K20" i="9"/>
  <c r="K21" i="9"/>
  <c r="H2" i="10"/>
  <c r="F2" i="10"/>
  <c r="V55" i="6"/>
  <c r="V53" i="6"/>
  <c r="V52" i="6"/>
  <c r="J15" i="6"/>
  <c r="I4" i="6"/>
  <c r="J26" i="6"/>
  <c r="J28" i="6"/>
  <c r="J27" i="6"/>
  <c r="H12" i="6"/>
  <c r="H7" i="6"/>
  <c r="J25" i="6"/>
  <c r="H10" i="6"/>
  <c r="J24" i="6"/>
  <c r="J10" i="6"/>
  <c r="I10" i="6"/>
  <c r="D7" i="2"/>
  <c r="D2" i="2"/>
  <c r="M8" i="10" l="1"/>
  <c r="F8" i="10" s="1"/>
  <c r="J6" i="9"/>
  <c r="B9" i="10"/>
  <c r="B7" i="10"/>
  <c r="B8" i="10"/>
  <c r="C2" i="10"/>
  <c r="C7" i="10"/>
  <c r="C3" i="10"/>
  <c r="C4" i="10"/>
  <c r="C5" i="10"/>
  <c r="C6" i="10"/>
  <c r="B3" i="10"/>
  <c r="B4" i="10"/>
  <c r="B5" i="10"/>
  <c r="B6" i="10"/>
  <c r="B2" i="10"/>
  <c r="K24" i="9" l="1"/>
  <c r="K6" i="9"/>
  <c r="I6" i="9" s="1"/>
  <c r="K5" i="9"/>
  <c r="G2" i="6"/>
  <c r="I10" i="9" l="1"/>
  <c r="I11" i="6"/>
  <c r="I12" i="6"/>
  <c r="I5" i="6"/>
  <c r="J6" i="6"/>
  <c r="H6" i="6" s="1"/>
  <c r="D3" i="2"/>
  <c r="D4" i="2"/>
  <c r="D5" i="2"/>
  <c r="D6" i="2"/>
  <c r="C7" i="2"/>
  <c r="I12" i="9" l="1"/>
  <c r="I11" i="9"/>
  <c r="K11" i="9" s="1"/>
  <c r="J4" i="6"/>
  <c r="H4" i="6" s="1"/>
  <c r="J5" i="6"/>
  <c r="H5" i="6" s="1"/>
  <c r="J12" i="6"/>
  <c r="J11" i="6"/>
  <c r="H11" i="6" s="1"/>
  <c r="F18" i="4"/>
  <c r="E17" i="4"/>
  <c r="E16" i="4"/>
  <c r="E15" i="4"/>
  <c r="E14" i="4"/>
  <c r="E13" i="4"/>
  <c r="G2" i="4"/>
  <c r="E3" i="4"/>
  <c r="G3" i="4" s="1"/>
  <c r="E4" i="4"/>
  <c r="G4" i="4" s="1"/>
  <c r="E5" i="4"/>
  <c r="G5" i="4" s="1"/>
  <c r="E6" i="4"/>
  <c r="G6" i="4" s="1"/>
  <c r="G13" i="4" l="1"/>
  <c r="C14" i="3"/>
  <c r="B14" i="3"/>
  <c r="C13" i="3"/>
  <c r="B13" i="3"/>
  <c r="C14" i="1"/>
  <c r="B14" i="1"/>
  <c r="G3" i="1"/>
  <c r="G4" i="1"/>
  <c r="G5" i="1"/>
  <c r="G6" i="1"/>
  <c r="G7" i="1"/>
  <c r="G8" i="1"/>
  <c r="G9" i="1"/>
  <c r="G10" i="1"/>
  <c r="G11" i="1"/>
  <c r="F3" i="1"/>
  <c r="F4" i="1"/>
  <c r="F5" i="1"/>
  <c r="F6" i="1"/>
  <c r="F7" i="1"/>
  <c r="F8" i="1"/>
  <c r="F9" i="1"/>
  <c r="F10" i="1"/>
  <c r="F11" i="1"/>
  <c r="F2" i="1"/>
  <c r="E3" i="1"/>
  <c r="E4" i="1"/>
  <c r="E5" i="1"/>
  <c r="E6" i="1"/>
  <c r="E7" i="1"/>
  <c r="E8" i="1"/>
  <c r="E9" i="1"/>
  <c r="E10" i="1"/>
  <c r="E11" i="1"/>
  <c r="E2" i="1"/>
  <c r="C13" i="1"/>
  <c r="B13" i="1"/>
  <c r="G17" i="4" l="1"/>
  <c r="H17" i="4" s="1"/>
  <c r="I17" i="4" s="1"/>
  <c r="G16" i="4"/>
  <c r="H16" i="4" s="1"/>
  <c r="I16" i="4" s="1"/>
  <c r="H13" i="4"/>
  <c r="I13" i="4" s="1"/>
  <c r="G14" i="4"/>
  <c r="H14" i="4" s="1"/>
  <c r="I14" i="4" s="1"/>
  <c r="G15" i="4"/>
  <c r="H15" i="4" s="1"/>
  <c r="I15" i="4" s="1"/>
  <c r="I18" i="4" l="1"/>
  <c r="G20" i="4" l="1"/>
  <c r="G21" i="4" s="1"/>
  <c r="G23" i="4"/>
</calcChain>
</file>

<file path=xl/sharedStrings.xml><?xml version="1.0" encoding="utf-8"?>
<sst xmlns="http://schemas.openxmlformats.org/spreadsheetml/2006/main" count="181" uniqueCount="107">
  <si>
    <t>Week</t>
  </si>
  <si>
    <t>Number of Commercials (x)</t>
  </si>
  <si>
    <t>Sales</t>
  </si>
  <si>
    <t>sample mean</t>
  </si>
  <si>
    <t>xi-x̄</t>
  </si>
  <si>
    <t>yi- ȳ</t>
  </si>
  <si>
    <t>(xi-x̄)(yi- ȳ)</t>
  </si>
  <si>
    <t>sum</t>
  </si>
  <si>
    <t>n-1</t>
  </si>
  <si>
    <t>sample stdev</t>
  </si>
  <si>
    <t>sample correlation coefficient</t>
  </si>
  <si>
    <t xml:space="preserve"> </t>
  </si>
  <si>
    <t>Count of Audit Time</t>
  </si>
  <si>
    <t>10-14</t>
  </si>
  <si>
    <t>15-19</t>
  </si>
  <si>
    <t>20-24</t>
  </si>
  <si>
    <t>25-29</t>
  </si>
  <si>
    <t>30-34</t>
  </si>
  <si>
    <t>Grand Total</t>
  </si>
  <si>
    <t>Audit Time (days)</t>
  </si>
  <si>
    <t>Class Midpoint (Mi)</t>
  </si>
  <si>
    <t>Frequency (fi)</t>
  </si>
  <si>
    <t>fiMi</t>
  </si>
  <si>
    <t>Sum</t>
  </si>
  <si>
    <t>Squared Deviation (Mi-x̄ )^2</t>
  </si>
  <si>
    <t>fi(Mi-x̄ )^2</t>
  </si>
  <si>
    <r>
      <t>Deviation (Mi-x̄</t>
    </r>
    <r>
      <rPr>
        <sz val="11"/>
        <color theme="0"/>
        <rFont val="Aptos Narrow"/>
        <family val="2"/>
      </rPr>
      <t xml:space="preserve"> </t>
    </r>
    <r>
      <rPr>
        <sz val="11"/>
        <color theme="0"/>
        <rFont val="Aptos Narrow"/>
        <family val="2"/>
        <scheme val="minor"/>
      </rPr>
      <t>)</t>
    </r>
  </si>
  <si>
    <t>Sample Variance</t>
  </si>
  <si>
    <t>Sample Covariance</t>
  </si>
  <si>
    <t>Sample Correlation</t>
  </si>
  <si>
    <t>product</t>
  </si>
  <si>
    <t>Weighted Average</t>
  </si>
  <si>
    <t>Graduate</t>
  </si>
  <si>
    <t>Starting salary</t>
  </si>
  <si>
    <t>Mean</t>
  </si>
  <si>
    <t>Standard Error</t>
  </si>
  <si>
    <t>Median</t>
  </si>
  <si>
    <t>Mode</t>
  </si>
  <si>
    <t>Standard Deviation</t>
  </si>
  <si>
    <t>Kurtosis</t>
  </si>
  <si>
    <t>Skewness</t>
  </si>
  <si>
    <t>Range</t>
  </si>
  <si>
    <t>Minimum</t>
  </si>
  <si>
    <t>Maximum</t>
  </si>
  <si>
    <t>Count</t>
  </si>
  <si>
    <t>Purchase</t>
  </si>
  <si>
    <t>Cost per Pound ($)</t>
  </si>
  <si>
    <t>Number of Pounds</t>
  </si>
  <si>
    <t>Number of Students in Class (Xi)</t>
  </si>
  <si>
    <t>Deviation About the Mean</t>
  </si>
  <si>
    <t>Data</t>
  </si>
  <si>
    <t>Step 1</t>
  </si>
  <si>
    <t>n</t>
  </si>
  <si>
    <t>Position</t>
  </si>
  <si>
    <t>Perentile</t>
  </si>
  <si>
    <t>Audit Time</t>
  </si>
  <si>
    <t>Relative Frequency</t>
  </si>
  <si>
    <t>Row Labels</t>
  </si>
  <si>
    <t>Count of Audit Time2</t>
  </si>
  <si>
    <t>Q1</t>
  </si>
  <si>
    <t>Q2</t>
  </si>
  <si>
    <t>Percentile</t>
  </si>
  <si>
    <t>Answer</t>
  </si>
  <si>
    <t>i</t>
  </si>
  <si>
    <t>Q3</t>
  </si>
  <si>
    <t>Quartiles</t>
  </si>
  <si>
    <t>IQR</t>
  </si>
  <si>
    <t>(Sample Stdev)</t>
  </si>
  <si>
    <t>Coefficient of Variation</t>
  </si>
  <si>
    <t>mean</t>
  </si>
  <si>
    <t>Z Score</t>
  </si>
  <si>
    <t>stdev</t>
  </si>
  <si>
    <r>
      <t xml:space="preserve">Sample mean for grouped data </t>
    </r>
    <r>
      <rPr>
        <sz val="11"/>
        <color theme="1"/>
        <rFont val="Aptos Narrow"/>
        <family val="2"/>
      </rPr>
      <t>̄</t>
    </r>
    <r>
      <rPr>
        <sz val="11"/>
        <color theme="1"/>
        <rFont val="Aptos Narrow"/>
        <family val="2"/>
        <scheme val="minor"/>
      </rPr>
      <t>x</t>
    </r>
  </si>
  <si>
    <t>Sample Stdev</t>
  </si>
  <si>
    <t>1. Smallest Value</t>
  </si>
  <si>
    <t>3. Median (Q2)</t>
  </si>
  <si>
    <t>4. Third Quartile (Q3)</t>
  </si>
  <si>
    <t>5. Largest Value</t>
  </si>
  <si>
    <t>2. First Quartile (Q1)</t>
  </si>
  <si>
    <t>or 50 Percentile</t>
  </si>
  <si>
    <t>&amp; Median</t>
  </si>
  <si>
    <t>Excel 1st QUARTILE</t>
  </si>
  <si>
    <t>Excel 25th Percentile</t>
  </si>
  <si>
    <t>Number of Outliers Based off Z Score</t>
  </si>
  <si>
    <t>Lower Limit</t>
  </si>
  <si>
    <t>Five Number Summary</t>
  </si>
  <si>
    <t>i Rounded Up</t>
  </si>
  <si>
    <t>Excel</t>
  </si>
  <si>
    <t>Excel Version</t>
  </si>
  <si>
    <t>Upper Limit</t>
  </si>
  <si>
    <t>Outliers</t>
  </si>
  <si>
    <t>Textbook Version</t>
  </si>
  <si>
    <t>Number of Outliers Based off IQR</t>
  </si>
  <si>
    <t>Pop Variance</t>
  </si>
  <si>
    <t>or</t>
  </si>
  <si>
    <t>Pop Mean</t>
  </si>
  <si>
    <t>Sample Mean</t>
  </si>
  <si>
    <t>Sample covariance</t>
  </si>
  <si>
    <t>Population Covariance</t>
  </si>
  <si>
    <t>Population Correlation Coefficient</t>
  </si>
  <si>
    <t>Pop Stdev</t>
  </si>
  <si>
    <t>pop stdev</t>
  </si>
  <si>
    <t>Count of Audit Time or "Frequency"</t>
  </si>
  <si>
    <t>Sample Variance s²</t>
  </si>
  <si>
    <t>Pop Variance  σ²</t>
  </si>
  <si>
    <t>Pop Mean for Grouped Data µ</t>
  </si>
  <si>
    <t>Grand Total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</si>
</sst>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quot;#,##0.00"/>
    <numFmt numFmtId="171" formatCode="0.0"/>
  </numFmts>
  <fonts count="16"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sz val="11.5"/>
      <name val="Times New Roman"/>
      <family val="1"/>
    </font>
    <font>
      <sz val="11.5"/>
      <name val="Times New Roman"/>
      <family val="1"/>
    </font>
    <font>
      <sz val="11"/>
      <color theme="1"/>
      <name val="Aptos Narrow"/>
      <family val="2"/>
    </font>
    <font>
      <sz val="8"/>
      <name val="Aptos Narrow"/>
      <family val="2"/>
      <scheme val="minor"/>
    </font>
    <font>
      <sz val="11"/>
      <color theme="0"/>
      <name val="Aptos Narrow"/>
      <family val="2"/>
    </font>
    <font>
      <i/>
      <sz val="11"/>
      <color theme="1"/>
      <name val="Aptos Narrow"/>
      <family val="2"/>
      <scheme val="minor"/>
    </font>
    <font>
      <b/>
      <sz val="11.5"/>
      <name val="Times New Roman"/>
      <family val="1"/>
    </font>
    <font>
      <sz val="11"/>
      <color theme="1"/>
      <name val="Aptos Narrow"/>
      <family val="2"/>
      <scheme val="minor"/>
    </font>
    <font>
      <sz val="11"/>
      <color rgb="FFFF0000"/>
      <name val="Aptos Narrow"/>
      <family val="2"/>
      <scheme val="minor"/>
    </font>
    <font>
      <sz val="11"/>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theme="4"/>
        <bgColor theme="4"/>
      </patternFill>
    </fill>
    <fill>
      <patternFill patternType="solid">
        <fgColor theme="3" tint="0.249977111117893"/>
        <bgColor theme="4"/>
      </patternFill>
    </fill>
    <fill>
      <patternFill patternType="solid">
        <fgColor theme="3" tint="0.249977111117893"/>
        <bgColor indexed="64"/>
      </patternFill>
    </fill>
    <fill>
      <patternFill patternType="solid">
        <fgColor rgb="FFFF0000"/>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auto="1"/>
      </left>
      <right style="thin">
        <color auto="1"/>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4" fillId="0" borderId="0"/>
    <xf numFmtId="9" fontId="12" fillId="0" borderId="0" applyFont="0" applyFill="0" applyBorder="0" applyAlignment="0" applyProtection="0"/>
  </cellStyleXfs>
  <cellXfs count="43">
    <xf numFmtId="0" fontId="0" fillId="0" borderId="0" xfId="0"/>
    <xf numFmtId="0" fontId="0" fillId="0" borderId="0" xfId="0" applyAlignment="1">
      <alignment wrapText="1"/>
    </xf>
    <xf numFmtId="1" fontId="5" fillId="0" borderId="1" xfId="1" applyNumberFormat="1" applyFont="1" applyBorder="1" applyAlignment="1">
      <alignment horizontal="left" vertical="top" wrapText="1"/>
    </xf>
    <xf numFmtId="1" fontId="0" fillId="0" borderId="0" xfId="0" applyNumberFormat="1"/>
    <xf numFmtId="164" fontId="0" fillId="0" borderId="0" xfId="0" applyNumberFormat="1"/>
    <xf numFmtId="2" fontId="0" fillId="0" borderId="0" xfId="0" applyNumberFormat="1"/>
    <xf numFmtId="0" fontId="2" fillId="0" borderId="0" xfId="0" applyFont="1" applyAlignment="1">
      <alignment wrapText="1"/>
    </xf>
    <xf numFmtId="0" fontId="2" fillId="0" borderId="0" xfId="0" applyFont="1"/>
    <xf numFmtId="1" fontId="6" fillId="0" borderId="1" xfId="0" applyNumberFormat="1" applyFont="1" applyBorder="1" applyAlignment="1">
      <alignment horizontal="left" vertical="top" wrapText="1"/>
    </xf>
    <xf numFmtId="165" fontId="6" fillId="0" borderId="1" xfId="0" applyNumberFormat="1" applyFont="1" applyBorder="1" applyAlignment="1">
      <alignment horizontal="left" vertical="top" wrapText="1"/>
    </xf>
    <xf numFmtId="0" fontId="0" fillId="0" borderId="2" xfId="0" applyFont="1" applyBorder="1"/>
    <xf numFmtId="0" fontId="0" fillId="0" borderId="3" xfId="0" applyFont="1" applyBorder="1"/>
    <xf numFmtId="0" fontId="0" fillId="0" borderId="0" xfId="0" applyNumberFormat="1"/>
    <xf numFmtId="0" fontId="0" fillId="0" borderId="0" xfId="0" applyAlignment="1">
      <alignment horizontal="right"/>
    </xf>
    <xf numFmtId="0" fontId="1" fillId="2" borderId="3" xfId="0" applyFont="1" applyFill="1" applyBorder="1"/>
    <xf numFmtId="0" fontId="1" fillId="3" borderId="2" xfId="0" applyFont="1" applyFill="1" applyBorder="1" applyAlignment="1">
      <alignment wrapText="1"/>
    </xf>
    <xf numFmtId="0" fontId="1" fillId="3" borderId="3" xfId="0" applyFont="1" applyFill="1" applyBorder="1" applyAlignment="1">
      <alignment wrapText="1"/>
    </xf>
    <xf numFmtId="0" fontId="3" fillId="4" borderId="0" xfId="0" applyFont="1" applyFill="1" applyAlignment="1">
      <alignment wrapText="1"/>
    </xf>
    <xf numFmtId="1" fontId="2" fillId="0" borderId="0" xfId="0" applyNumberFormat="1" applyFont="1"/>
    <xf numFmtId="165" fontId="0" fillId="0" borderId="0" xfId="0" applyNumberFormat="1"/>
    <xf numFmtId="0" fontId="0" fillId="0" borderId="0" xfId="0" applyFill="1" applyBorder="1" applyAlignment="1"/>
    <xf numFmtId="0" fontId="0" fillId="0" borderId="5" xfId="0" applyFill="1" applyBorder="1" applyAlignment="1"/>
    <xf numFmtId="0" fontId="10" fillId="0" borderId="6" xfId="0" applyFont="1" applyFill="1" applyBorder="1" applyAlignment="1">
      <alignment horizontal="center"/>
    </xf>
    <xf numFmtId="0" fontId="11" fillId="0" borderId="1" xfId="0" applyFont="1" applyBorder="1" applyAlignment="1">
      <alignment horizontal="left" vertical="top" wrapText="1"/>
    </xf>
    <xf numFmtId="0" fontId="11" fillId="0" borderId="4" xfId="0" applyFont="1" applyFill="1" applyBorder="1" applyAlignment="1">
      <alignment horizontal="left" vertical="top" wrapText="1"/>
    </xf>
    <xf numFmtId="0" fontId="0" fillId="0" borderId="0" xfId="0" applyAlignment="1">
      <alignment horizontal="center"/>
    </xf>
    <xf numFmtId="0" fontId="0" fillId="0" borderId="0" xfId="0" applyAlignment="1">
      <alignment horizontal="left"/>
    </xf>
    <xf numFmtId="0" fontId="2" fillId="0" borderId="0" xfId="0" applyFont="1" applyAlignment="1">
      <alignment horizontal="center"/>
    </xf>
    <xf numFmtId="2" fontId="0" fillId="0" borderId="0" xfId="2" applyNumberFormat="1" applyFont="1"/>
    <xf numFmtId="9" fontId="0" fillId="0" borderId="0" xfId="2" applyFont="1"/>
    <xf numFmtId="10" fontId="0" fillId="0" borderId="0" xfId="0" applyNumberFormat="1"/>
    <xf numFmtId="0" fontId="0" fillId="0" borderId="0" xfId="0" pivotButton="1"/>
    <xf numFmtId="0" fontId="0" fillId="0" borderId="0" xfId="2" applyNumberFormat="1" applyFont="1"/>
    <xf numFmtId="0" fontId="13" fillId="0" borderId="0" xfId="0" applyFont="1"/>
    <xf numFmtId="0" fontId="0" fillId="0" borderId="0" xfId="0" applyAlignment="1">
      <alignment horizontal="right" wrapText="1"/>
    </xf>
    <xf numFmtId="0" fontId="14" fillId="0" borderId="0" xfId="0" applyFont="1"/>
    <xf numFmtId="0" fontId="0" fillId="5" borderId="0" xfId="0" applyFill="1"/>
    <xf numFmtId="0" fontId="0" fillId="6" borderId="0" xfId="0" applyFont="1" applyFill="1"/>
    <xf numFmtId="171" fontId="0" fillId="0" borderId="0" xfId="0" applyNumberFormat="1"/>
    <xf numFmtId="0" fontId="15" fillId="0" borderId="0" xfId="0" applyFont="1"/>
    <xf numFmtId="2" fontId="0" fillId="0" borderId="0" xfId="0" applyNumberFormat="1" applyBorder="1"/>
    <xf numFmtId="0" fontId="0" fillId="0" borderId="0" xfId="0" applyBorder="1"/>
    <xf numFmtId="164" fontId="0" fillId="0" borderId="0" xfId="0" applyNumberFormat="1" applyFont="1" applyFill="1" applyBorder="1"/>
  </cellXfs>
  <cellStyles count="3">
    <cellStyle name="Normal" xfId="0" builtinId="0"/>
    <cellStyle name="Normal 2" xfId="1" xr:uid="{05F6B292-1005-46C3-82B8-EBCF12EFE56F}"/>
    <cellStyle name="Percent" xfId="2" builtinId="5"/>
  </cellStyles>
  <dxfs count="12">
    <dxf>
      <numFmt numFmtId="0" formatCode="General"/>
    </dxf>
    <dxf>
      <numFmt numFmtId="0" formatCode="General"/>
    </dxf>
    <dxf>
      <fill>
        <patternFill>
          <bgColor rgb="FFFF0000"/>
        </patternFill>
      </fill>
    </dxf>
    <dxf>
      <fill>
        <patternFill>
          <bgColor rgb="FFFF0000"/>
        </patternFill>
      </fill>
    </dxf>
    <dxf>
      <fill>
        <patternFill>
          <bgColor rgb="FFFF0000"/>
        </patternFill>
      </fill>
    </dxf>
    <dxf>
      <fill>
        <patternFill>
          <bgColor rgb="FFFF0000"/>
        </patternFill>
      </fil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numFmt numFmtId="14" formatCode="0.00%"/>
    </dxf>
    <dxf>
      <numFmt numFmtId="166"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'[1]skewness visual (ch. 3)'!$I$2:$I$16</c:f>
              <c:numCache>
                <c:formatCode>General</c:formatCode>
                <c:ptCount val="15"/>
                <c:pt idx="0">
                  <c:v>12</c:v>
                </c:pt>
                <c:pt idx="1">
                  <c:v>13</c:v>
                </c:pt>
                <c:pt idx="2">
                  <c:v>14</c:v>
                </c:pt>
                <c:pt idx="3">
                  <c:v>15</c:v>
                </c:pt>
                <c:pt idx="4">
                  <c:v>16</c:v>
                </c:pt>
                <c:pt idx="5">
                  <c:v>17</c:v>
                </c:pt>
                <c:pt idx="6">
                  <c:v>18</c:v>
                </c:pt>
                <c:pt idx="7">
                  <c:v>19</c:v>
                </c:pt>
                <c:pt idx="8">
                  <c:v>20</c:v>
                </c:pt>
                <c:pt idx="9">
                  <c:v>21</c:v>
                </c:pt>
                <c:pt idx="10">
                  <c:v>22</c:v>
                </c:pt>
                <c:pt idx="11">
                  <c:v>23</c:v>
                </c:pt>
                <c:pt idx="12">
                  <c:v>27</c:v>
                </c:pt>
                <c:pt idx="13">
                  <c:v>28</c:v>
                </c:pt>
                <c:pt idx="14">
                  <c:v>33</c:v>
                </c:pt>
              </c:numCache>
            </c:numRef>
          </c:cat>
          <c:val>
            <c:numRef>
              <c:f>'[1]skewness visual (ch. 3)'!$J$2:$J$16</c:f>
              <c:numCache>
                <c:formatCode>General</c:formatCode>
                <c:ptCount val="15"/>
                <c:pt idx="0">
                  <c:v>0.05</c:v>
                </c:pt>
                <c:pt idx="1">
                  <c:v>0.05</c:v>
                </c:pt>
                <c:pt idx="2">
                  <c:v>0.1</c:v>
                </c:pt>
                <c:pt idx="3">
                  <c:v>0.1</c:v>
                </c:pt>
                <c:pt idx="4">
                  <c:v>0.05</c:v>
                </c:pt>
                <c:pt idx="5">
                  <c:v>0.05</c:v>
                </c:pt>
                <c:pt idx="6">
                  <c:v>0.15</c:v>
                </c:pt>
                <c:pt idx="7">
                  <c:v>0.05</c:v>
                </c:pt>
                <c:pt idx="8">
                  <c:v>0.05</c:v>
                </c:pt>
                <c:pt idx="9">
                  <c:v>0.05</c:v>
                </c:pt>
                <c:pt idx="10">
                  <c:v>0.1</c:v>
                </c:pt>
                <c:pt idx="11">
                  <c:v>0.05</c:v>
                </c:pt>
                <c:pt idx="12">
                  <c:v>0.05</c:v>
                </c:pt>
                <c:pt idx="13">
                  <c:v>0.05</c:v>
                </c:pt>
                <c:pt idx="14">
                  <c:v>0.05</c:v>
                </c:pt>
              </c:numCache>
            </c:numRef>
          </c:val>
          <c:extLst>
            <c:ext xmlns:c16="http://schemas.microsoft.com/office/drawing/2014/chart" uri="{C3380CC4-5D6E-409C-BE32-E72D297353CC}">
              <c16:uniqueId val="{00000000-8DDB-463A-AEF3-9B71F5AAA626}"/>
            </c:ext>
          </c:extLst>
        </c:ser>
        <c:dLbls>
          <c:showLegendKey val="0"/>
          <c:showVal val="0"/>
          <c:showCatName val="0"/>
          <c:showSerName val="0"/>
          <c:showPercent val="0"/>
          <c:showBubbleSize val="0"/>
        </c:dLbls>
        <c:gapWidth val="0"/>
        <c:overlap val="100"/>
        <c:axId val="1676370223"/>
        <c:axId val="1676375023"/>
      </c:barChart>
      <c:catAx>
        <c:axId val="1676370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Audit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375023"/>
        <c:crosses val="autoZero"/>
        <c:auto val="1"/>
        <c:lblAlgn val="ctr"/>
        <c:lblOffset val="100"/>
        <c:noMultiLvlLbl val="0"/>
      </c:catAx>
      <c:valAx>
        <c:axId val="167637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of Total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3702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'[1]skewness visual (ch. 3)'!$I$21:$I$35</c:f>
              <c:numCache>
                <c:formatCode>General</c:formatCode>
                <c:ptCount val="15"/>
                <c:pt idx="0">
                  <c:v>12</c:v>
                </c:pt>
                <c:pt idx="1">
                  <c:v>13</c:v>
                </c:pt>
                <c:pt idx="2">
                  <c:v>14</c:v>
                </c:pt>
                <c:pt idx="3">
                  <c:v>15</c:v>
                </c:pt>
                <c:pt idx="4">
                  <c:v>16</c:v>
                </c:pt>
                <c:pt idx="5">
                  <c:v>17</c:v>
                </c:pt>
                <c:pt idx="6">
                  <c:v>18</c:v>
                </c:pt>
                <c:pt idx="7">
                  <c:v>19</c:v>
                </c:pt>
                <c:pt idx="8">
                  <c:v>20</c:v>
                </c:pt>
                <c:pt idx="9">
                  <c:v>21</c:v>
                </c:pt>
                <c:pt idx="10">
                  <c:v>22</c:v>
                </c:pt>
                <c:pt idx="11">
                  <c:v>23</c:v>
                </c:pt>
                <c:pt idx="12">
                  <c:v>27</c:v>
                </c:pt>
                <c:pt idx="13">
                  <c:v>28</c:v>
                </c:pt>
                <c:pt idx="14">
                  <c:v>33</c:v>
                </c:pt>
              </c:numCache>
            </c:numRef>
          </c:cat>
          <c:val>
            <c:numRef>
              <c:f>'[1]skewness visual (ch. 3)'!$J$21:$J$35</c:f>
              <c:numCache>
                <c:formatCode>General</c:formatCode>
                <c:ptCount val="15"/>
                <c:pt idx="0">
                  <c:v>1</c:v>
                </c:pt>
                <c:pt idx="1">
                  <c:v>1</c:v>
                </c:pt>
                <c:pt idx="2">
                  <c:v>2</c:v>
                </c:pt>
                <c:pt idx="3">
                  <c:v>2</c:v>
                </c:pt>
                <c:pt idx="4">
                  <c:v>1</c:v>
                </c:pt>
                <c:pt idx="5">
                  <c:v>1</c:v>
                </c:pt>
                <c:pt idx="6">
                  <c:v>3</c:v>
                </c:pt>
                <c:pt idx="7">
                  <c:v>1</c:v>
                </c:pt>
                <c:pt idx="8">
                  <c:v>1</c:v>
                </c:pt>
                <c:pt idx="9">
                  <c:v>1</c:v>
                </c:pt>
                <c:pt idx="10">
                  <c:v>2</c:v>
                </c:pt>
                <c:pt idx="11">
                  <c:v>1</c:v>
                </c:pt>
                <c:pt idx="12">
                  <c:v>1</c:v>
                </c:pt>
                <c:pt idx="13">
                  <c:v>1</c:v>
                </c:pt>
                <c:pt idx="14">
                  <c:v>1</c:v>
                </c:pt>
              </c:numCache>
            </c:numRef>
          </c:val>
          <c:extLst>
            <c:ext xmlns:c16="http://schemas.microsoft.com/office/drawing/2014/chart" uri="{C3380CC4-5D6E-409C-BE32-E72D297353CC}">
              <c16:uniqueId val="{00000000-EE43-43B9-82FE-A477021D044A}"/>
            </c:ext>
          </c:extLst>
        </c:ser>
        <c:dLbls>
          <c:showLegendKey val="0"/>
          <c:showVal val="0"/>
          <c:showCatName val="0"/>
          <c:showSerName val="0"/>
          <c:showPercent val="0"/>
          <c:showBubbleSize val="0"/>
        </c:dLbls>
        <c:gapWidth val="0"/>
        <c:overlap val="-27"/>
        <c:axId val="1681463167"/>
        <c:axId val="1681464127"/>
      </c:barChart>
      <c:catAx>
        <c:axId val="1681463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Audit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464127"/>
        <c:crosses val="autoZero"/>
        <c:auto val="1"/>
        <c:lblAlgn val="ctr"/>
        <c:lblOffset val="100"/>
        <c:noMultiLvlLbl val="0"/>
      </c:catAx>
      <c:valAx>
        <c:axId val="168146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463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'table3.6 manual covariance calc'!$C$1</c:f>
              <c:strCache>
                <c:ptCount val="1"/>
                <c:pt idx="0">
                  <c:v>Sales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'table3.6 manual covariance calc'!$B$2:$B$11</c:f>
              <c:numCache>
                <c:formatCode>0</c:formatCode>
                <c:ptCount val="10"/>
                <c:pt idx="0">
                  <c:v>2</c:v>
                </c:pt>
                <c:pt idx="1">
                  <c:v>5</c:v>
                </c:pt>
                <c:pt idx="2">
                  <c:v>1</c:v>
                </c:pt>
                <c:pt idx="3">
                  <c:v>3</c:v>
                </c:pt>
                <c:pt idx="4">
                  <c:v>4</c:v>
                </c:pt>
                <c:pt idx="5">
                  <c:v>1</c:v>
                </c:pt>
                <c:pt idx="6">
                  <c:v>5</c:v>
                </c:pt>
                <c:pt idx="7">
                  <c:v>3</c:v>
                </c:pt>
                <c:pt idx="8">
                  <c:v>4</c:v>
                </c:pt>
                <c:pt idx="9">
                  <c:v>2</c:v>
                </c:pt>
              </c:numCache>
            </c:numRef>
          </c:xVal>
          <c:yVal>
            <c:numRef>
              <c:f>'table3.6 manual covariance calc'!$C$2:$C$11</c:f>
              <c:numCache>
                <c:formatCode>0</c:formatCode>
                <c:ptCount val="10"/>
                <c:pt idx="0">
                  <c:v>50</c:v>
                </c:pt>
                <c:pt idx="1">
                  <c:v>57</c:v>
                </c:pt>
                <c:pt idx="2">
                  <c:v>41</c:v>
                </c:pt>
                <c:pt idx="3">
                  <c:v>54</c:v>
                </c:pt>
                <c:pt idx="4">
                  <c:v>54</c:v>
                </c:pt>
                <c:pt idx="5">
                  <c:v>38</c:v>
                </c:pt>
                <c:pt idx="6">
                  <c:v>63</c:v>
                </c:pt>
                <c:pt idx="7">
                  <c:v>48</c:v>
                </c:pt>
                <c:pt idx="8">
                  <c:v>59</c:v>
                </c:pt>
                <c:pt idx="9">
                  <c:v>46</c:v>
                </c:pt>
              </c:numCache>
            </c:numRef>
          </c:yVal>
          <c:smooth val="0"/>
          <c:extLst>
            <c:ext xmlns:c16="http://schemas.microsoft.com/office/drawing/2014/chart" uri="{C3380CC4-5D6E-409C-BE32-E72D297353CC}">
              <c16:uniqueId val="{00000000-26C7-4BAE-9FFA-0BB45D235880}"/>
            </c:ext>
          </c:extLst>
        </c:ser>
        <c:dLbls>
          <c:showLegendKey val="0"/>
          <c:showVal val="0"/>
          <c:showCatName val="0"/>
          <c:showSerName val="0"/>
          <c:showPercent val="0"/>
          <c:showBubbleSize val="0"/>
        </c:dLbls>
        <c:axId val="98119216"/>
        <c:axId val="98118736"/>
      </c:scatterChart>
      <c:valAx>
        <c:axId val="981192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8736"/>
        <c:crosses val="autoZero"/>
        <c:crossBetween val="midCat"/>
      </c:valAx>
      <c:valAx>
        <c:axId val="98118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9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 3.6 covariance correl.'!$C$1</c:f>
              <c:strCache>
                <c:ptCount val="1"/>
                <c:pt idx="0">
                  <c:v>Sales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'table 3.6 covariance correl.'!$B$2:$B$11</c:f>
              <c:numCache>
                <c:formatCode>0</c:formatCode>
                <c:ptCount val="10"/>
                <c:pt idx="0">
                  <c:v>2</c:v>
                </c:pt>
                <c:pt idx="1">
                  <c:v>5</c:v>
                </c:pt>
                <c:pt idx="2">
                  <c:v>1</c:v>
                </c:pt>
                <c:pt idx="3">
                  <c:v>3</c:v>
                </c:pt>
                <c:pt idx="4">
                  <c:v>4</c:v>
                </c:pt>
                <c:pt idx="5">
                  <c:v>1</c:v>
                </c:pt>
                <c:pt idx="6">
                  <c:v>5</c:v>
                </c:pt>
                <c:pt idx="7">
                  <c:v>3</c:v>
                </c:pt>
                <c:pt idx="8">
                  <c:v>4</c:v>
                </c:pt>
                <c:pt idx="9">
                  <c:v>2</c:v>
                </c:pt>
              </c:numCache>
            </c:numRef>
          </c:xVal>
          <c:yVal>
            <c:numRef>
              <c:f>'table 3.6 covariance correl.'!$C$2:$C$11</c:f>
              <c:numCache>
                <c:formatCode>0</c:formatCode>
                <c:ptCount val="10"/>
                <c:pt idx="0">
                  <c:v>50</c:v>
                </c:pt>
                <c:pt idx="1">
                  <c:v>57</c:v>
                </c:pt>
                <c:pt idx="2">
                  <c:v>41</c:v>
                </c:pt>
                <c:pt idx="3">
                  <c:v>54</c:v>
                </c:pt>
                <c:pt idx="4">
                  <c:v>54</c:v>
                </c:pt>
                <c:pt idx="5">
                  <c:v>38</c:v>
                </c:pt>
                <c:pt idx="6">
                  <c:v>63</c:v>
                </c:pt>
                <c:pt idx="7">
                  <c:v>48</c:v>
                </c:pt>
                <c:pt idx="8">
                  <c:v>59</c:v>
                </c:pt>
                <c:pt idx="9">
                  <c:v>46</c:v>
                </c:pt>
              </c:numCache>
            </c:numRef>
          </c:yVal>
          <c:smooth val="0"/>
          <c:extLst>
            <c:ext xmlns:c16="http://schemas.microsoft.com/office/drawing/2014/chart" uri="{C3380CC4-5D6E-409C-BE32-E72D297353CC}">
              <c16:uniqueId val="{00000001-D0DA-4A68-AEB3-DCA149E24AF0}"/>
            </c:ext>
          </c:extLst>
        </c:ser>
        <c:dLbls>
          <c:showLegendKey val="0"/>
          <c:showVal val="0"/>
          <c:showCatName val="0"/>
          <c:showSerName val="0"/>
          <c:showPercent val="0"/>
          <c:showBubbleSize val="0"/>
        </c:dLbls>
        <c:axId val="98119216"/>
        <c:axId val="98118736"/>
      </c:scatterChart>
      <c:valAx>
        <c:axId val="981192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8736"/>
        <c:crosses val="autoZero"/>
        <c:crossBetween val="midCat"/>
      </c:valAx>
      <c:valAx>
        <c:axId val="98118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9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Box &amp; Whisker 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Box &amp; Whisker Plot</a:t>
          </a:r>
        </a:p>
      </cx:txPr>
    </cx:title>
    <cx:plotArea>
      <cx:plotAreaRegion>
        <cx:series layoutId="boxWhisker" uniqueId="{DCA90950-EABF-4993-A81C-E0E52C91F6BB}">
          <cx:tx>
            <cx:txData>
              <cx:f>_xlchart.v1.0</cx:f>
              <cx:v>Starting salary</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Box 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Box Plot</a:t>
          </a:r>
        </a:p>
      </cx:txPr>
    </cx:title>
    <cx:plotArea>
      <cx:plotAreaRegion>
        <cx:series layoutId="boxWhisker" uniqueId="{1BFC48F7-F356-4515-83FC-3C5C537D97E4}">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boxWhisker" uniqueId="{B97C8796-D59E-4E81-8A92-3061497749CB}">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microsoft.com/office/2014/relationships/chartEx" Target="../charts/chartEx1.xm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7.png"/><Relationship Id="rId3" Type="http://schemas.openxmlformats.org/officeDocument/2006/relationships/image" Target="../media/image13.png"/><Relationship Id="rId7" Type="http://schemas.openxmlformats.org/officeDocument/2006/relationships/image" Target="../media/image130.png"/><Relationship Id="rId12" Type="http://schemas.openxmlformats.org/officeDocument/2006/relationships/image" Target="../media/image16.png"/><Relationship Id="rId2" Type="http://schemas.openxmlformats.org/officeDocument/2006/relationships/image" Target="../media/image12.png"/><Relationship Id="rId16" Type="http://schemas.openxmlformats.org/officeDocument/2006/relationships/image" Target="../media/image20.png"/><Relationship Id="rId1" Type="http://schemas.openxmlformats.org/officeDocument/2006/relationships/image" Target="../media/image11.png"/><Relationship Id="rId6" Type="http://schemas.openxmlformats.org/officeDocument/2006/relationships/customXml" Target="../ink/ink2.xml"/><Relationship Id="rId11" Type="http://schemas.openxmlformats.org/officeDocument/2006/relationships/customXml" Target="../ink/ink4.xml"/><Relationship Id="rId5" Type="http://schemas.openxmlformats.org/officeDocument/2006/relationships/image" Target="../media/image120.png"/><Relationship Id="rId15" Type="http://schemas.openxmlformats.org/officeDocument/2006/relationships/image" Target="../media/image19.png"/><Relationship Id="rId10" Type="http://schemas.openxmlformats.org/officeDocument/2006/relationships/image" Target="../media/image15.png"/><Relationship Id="rId4" Type="http://schemas.openxmlformats.org/officeDocument/2006/relationships/customXml" Target="../ink/ink1.xml"/><Relationship Id="rId9" Type="http://schemas.openxmlformats.org/officeDocument/2006/relationships/customXml" Target="../ink/ink3.xml"/><Relationship Id="rId14" Type="http://schemas.openxmlformats.org/officeDocument/2006/relationships/image" Target="../media/image18.png"/></Relationships>
</file>

<file path=xl/drawings/_rels/drawing4.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image" Target="../media/image29.png"/><Relationship Id="rId26" Type="http://schemas.openxmlformats.org/officeDocument/2006/relationships/image" Target="../media/image33.png"/><Relationship Id="rId21" Type="http://schemas.openxmlformats.org/officeDocument/2006/relationships/customXml" Target="../ink/ink13.xml"/><Relationship Id="rId34" Type="http://schemas.openxmlformats.org/officeDocument/2006/relationships/image" Target="../media/image37.png"/><Relationship Id="rId7" Type="http://schemas.openxmlformats.org/officeDocument/2006/relationships/customXml" Target="../ink/ink6.xml"/><Relationship Id="rId12" Type="http://schemas.openxmlformats.org/officeDocument/2006/relationships/image" Target="../media/image26.png"/><Relationship Id="rId17" Type="http://schemas.openxmlformats.org/officeDocument/2006/relationships/customXml" Target="../ink/ink11.xml"/><Relationship Id="rId25" Type="http://schemas.openxmlformats.org/officeDocument/2006/relationships/customXml" Target="../ink/ink15.xml"/><Relationship Id="rId33" Type="http://schemas.openxmlformats.org/officeDocument/2006/relationships/customXml" Target="../ink/ink19.xml"/><Relationship Id="rId38" Type="http://schemas.openxmlformats.org/officeDocument/2006/relationships/image" Target="../media/image39.png"/><Relationship Id="rId2" Type="http://schemas.openxmlformats.org/officeDocument/2006/relationships/image" Target="../media/image21.png"/><Relationship Id="rId16" Type="http://schemas.openxmlformats.org/officeDocument/2006/relationships/image" Target="../media/image28.png"/><Relationship Id="rId20" Type="http://schemas.openxmlformats.org/officeDocument/2006/relationships/image" Target="../media/image30.png"/><Relationship Id="rId29" Type="http://schemas.openxmlformats.org/officeDocument/2006/relationships/customXml" Target="../ink/ink17.xml"/><Relationship Id="rId1" Type="http://schemas.microsoft.com/office/2014/relationships/chartEx" Target="../charts/chartEx2.xml"/><Relationship Id="rId6" Type="http://schemas.openxmlformats.org/officeDocument/2006/relationships/image" Target="../media/image16.png"/><Relationship Id="rId11" Type="http://schemas.openxmlformats.org/officeDocument/2006/relationships/customXml" Target="../ink/ink8.xml"/><Relationship Id="rId24" Type="http://schemas.openxmlformats.org/officeDocument/2006/relationships/image" Target="../media/image32.png"/><Relationship Id="rId32" Type="http://schemas.openxmlformats.org/officeDocument/2006/relationships/image" Target="../media/image36.png"/><Relationship Id="rId37" Type="http://schemas.openxmlformats.org/officeDocument/2006/relationships/customXml" Target="../ink/ink21.xml"/><Relationship Id="rId5" Type="http://schemas.openxmlformats.org/officeDocument/2006/relationships/customXml" Target="../ink/ink5.xml"/><Relationship Id="rId15" Type="http://schemas.openxmlformats.org/officeDocument/2006/relationships/customXml" Target="../ink/ink10.xml"/><Relationship Id="rId23" Type="http://schemas.openxmlformats.org/officeDocument/2006/relationships/customXml" Target="../ink/ink14.xml"/><Relationship Id="rId28" Type="http://schemas.openxmlformats.org/officeDocument/2006/relationships/image" Target="../media/image34.png"/><Relationship Id="rId36" Type="http://schemas.openxmlformats.org/officeDocument/2006/relationships/image" Target="../media/image38.png"/><Relationship Id="rId10" Type="http://schemas.openxmlformats.org/officeDocument/2006/relationships/image" Target="../media/image25.png"/><Relationship Id="rId19" Type="http://schemas.openxmlformats.org/officeDocument/2006/relationships/customXml" Target="../ink/ink12.xml"/><Relationship Id="rId31" Type="http://schemas.openxmlformats.org/officeDocument/2006/relationships/customXml" Target="../ink/ink18.xml"/><Relationship Id="rId4" Type="http://schemas.openxmlformats.org/officeDocument/2006/relationships/image" Target="../media/image23.png"/><Relationship Id="rId9" Type="http://schemas.openxmlformats.org/officeDocument/2006/relationships/customXml" Target="../ink/ink7.xml"/><Relationship Id="rId14" Type="http://schemas.openxmlformats.org/officeDocument/2006/relationships/image" Target="../media/image27.png"/><Relationship Id="rId22" Type="http://schemas.openxmlformats.org/officeDocument/2006/relationships/image" Target="../media/image31.png"/><Relationship Id="rId27" Type="http://schemas.openxmlformats.org/officeDocument/2006/relationships/customXml" Target="../ink/ink16.xml"/><Relationship Id="rId30" Type="http://schemas.openxmlformats.org/officeDocument/2006/relationships/image" Target="../media/image35.png"/><Relationship Id="rId35" Type="http://schemas.openxmlformats.org/officeDocument/2006/relationships/customXml" Target="../ink/ink20.xml"/><Relationship Id="rId8" Type="http://schemas.openxmlformats.org/officeDocument/2006/relationships/image" Target="../media/image24.png"/><Relationship Id="rId3" Type="http://schemas.openxmlformats.org/officeDocument/2006/relationships/image" Target="../media/image22.png"/></Relationships>
</file>

<file path=xl/drawings/_rels/drawing5.xml.rels><?xml version="1.0" encoding="UTF-8" standalone="yes"?>
<Relationships xmlns="http://schemas.openxmlformats.org/package/2006/relationships"><Relationship Id="rId8" Type="http://schemas.openxmlformats.org/officeDocument/2006/relationships/customXml" Target="../ink/ink23.xml"/><Relationship Id="rId13" Type="http://schemas.openxmlformats.org/officeDocument/2006/relationships/image" Target="../media/image47.png"/><Relationship Id="rId3" Type="http://schemas.openxmlformats.org/officeDocument/2006/relationships/image" Target="../media/image42.png"/><Relationship Id="rId7" Type="http://schemas.openxmlformats.org/officeDocument/2006/relationships/image" Target="../media/image44.png"/><Relationship Id="rId12" Type="http://schemas.openxmlformats.org/officeDocument/2006/relationships/customXml" Target="../ink/ink25.xml"/><Relationship Id="rId2" Type="http://schemas.openxmlformats.org/officeDocument/2006/relationships/image" Target="../media/image41.png"/><Relationship Id="rId1" Type="http://schemas.openxmlformats.org/officeDocument/2006/relationships/image" Target="../media/image40.png"/><Relationship Id="rId6" Type="http://schemas.openxmlformats.org/officeDocument/2006/relationships/customXml" Target="../ink/ink22.xml"/><Relationship Id="rId11" Type="http://schemas.openxmlformats.org/officeDocument/2006/relationships/image" Target="../media/image46.png"/><Relationship Id="rId5" Type="http://schemas.microsoft.com/office/2014/relationships/chartEx" Target="../charts/chartEx3.xml"/><Relationship Id="rId15" Type="http://schemas.openxmlformats.org/officeDocument/2006/relationships/image" Target="../media/image48.png"/><Relationship Id="rId10" Type="http://schemas.openxmlformats.org/officeDocument/2006/relationships/customXml" Target="../ink/ink24.xml"/><Relationship Id="rId4" Type="http://schemas.openxmlformats.org/officeDocument/2006/relationships/image" Target="../media/image43.png"/><Relationship Id="rId9" Type="http://schemas.openxmlformats.org/officeDocument/2006/relationships/image" Target="../media/image45.png"/><Relationship Id="rId14" Type="http://schemas.openxmlformats.org/officeDocument/2006/relationships/customXml" Target="../ink/ink26.xml"/></Relationships>
</file>

<file path=xl/drawings/_rels/drawing6.xml.rels><?xml version="1.0" encoding="UTF-8" standalone="yes"?>
<Relationships xmlns="http://schemas.openxmlformats.org/package/2006/relationships"><Relationship Id="rId8" Type="http://schemas.openxmlformats.org/officeDocument/2006/relationships/image" Target="../media/image55.png"/><Relationship Id="rId13" Type="http://schemas.openxmlformats.org/officeDocument/2006/relationships/customXml" Target="../ink/ink29.xml"/><Relationship Id="rId18" Type="http://schemas.openxmlformats.org/officeDocument/2006/relationships/image" Target="../media/image320.png"/><Relationship Id="rId3" Type="http://schemas.openxmlformats.org/officeDocument/2006/relationships/image" Target="../media/image50.png"/><Relationship Id="rId21" Type="http://schemas.openxmlformats.org/officeDocument/2006/relationships/customXml" Target="../ink/ink33.xml"/><Relationship Id="rId7" Type="http://schemas.openxmlformats.org/officeDocument/2006/relationships/image" Target="../media/image54.png"/><Relationship Id="rId12" Type="http://schemas.openxmlformats.org/officeDocument/2006/relationships/image" Target="../media/image290.png"/><Relationship Id="rId17" Type="http://schemas.openxmlformats.org/officeDocument/2006/relationships/customXml" Target="../ink/ink31.xml"/><Relationship Id="rId2" Type="http://schemas.openxmlformats.org/officeDocument/2006/relationships/image" Target="../media/image49.png"/><Relationship Id="rId16" Type="http://schemas.openxmlformats.org/officeDocument/2006/relationships/image" Target="../media/image310.png"/><Relationship Id="rId20" Type="http://schemas.openxmlformats.org/officeDocument/2006/relationships/image" Target="../media/image330.png"/><Relationship Id="rId1" Type="http://schemas.openxmlformats.org/officeDocument/2006/relationships/chart" Target="../charts/chart3.xml"/><Relationship Id="rId6" Type="http://schemas.openxmlformats.org/officeDocument/2006/relationships/image" Target="../media/image53.png"/><Relationship Id="rId11" Type="http://schemas.openxmlformats.org/officeDocument/2006/relationships/customXml" Target="../ink/ink28.xml"/><Relationship Id="rId24" Type="http://schemas.openxmlformats.org/officeDocument/2006/relationships/image" Target="../media/image350.png"/><Relationship Id="rId5" Type="http://schemas.openxmlformats.org/officeDocument/2006/relationships/image" Target="../media/image52.png"/><Relationship Id="rId15" Type="http://schemas.openxmlformats.org/officeDocument/2006/relationships/customXml" Target="../ink/ink30.xml"/><Relationship Id="rId23" Type="http://schemas.openxmlformats.org/officeDocument/2006/relationships/customXml" Target="../ink/ink34.xml"/><Relationship Id="rId10" Type="http://schemas.openxmlformats.org/officeDocument/2006/relationships/image" Target="../media/image280.png"/><Relationship Id="rId19" Type="http://schemas.openxmlformats.org/officeDocument/2006/relationships/customXml" Target="../ink/ink32.xml"/><Relationship Id="rId4" Type="http://schemas.openxmlformats.org/officeDocument/2006/relationships/image" Target="../media/image51.png"/><Relationship Id="rId9" Type="http://schemas.openxmlformats.org/officeDocument/2006/relationships/customXml" Target="../ink/ink27.xml"/><Relationship Id="rId14" Type="http://schemas.openxmlformats.org/officeDocument/2006/relationships/image" Target="../media/image300.png"/><Relationship Id="rId22" Type="http://schemas.openxmlformats.org/officeDocument/2006/relationships/image" Target="../media/image340.png"/></Relationships>
</file>

<file path=xl/drawings/_rels/drawing7.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chart" Target="../charts/chart4.xml"/><Relationship Id="rId6" Type="http://schemas.openxmlformats.org/officeDocument/2006/relationships/image" Target="../media/image60.png"/><Relationship Id="rId5" Type="http://schemas.openxmlformats.org/officeDocument/2006/relationships/image" Target="../media/image59.png"/><Relationship Id="rId4" Type="http://schemas.openxmlformats.org/officeDocument/2006/relationships/image" Target="../media/image58.png"/></Relationships>
</file>

<file path=xl/drawings/_rels/drawing8.xml.rels><?xml version="1.0" encoding="UTF-8" standalone="yes"?>
<Relationships xmlns="http://schemas.openxmlformats.org/package/2006/relationships"><Relationship Id="rId1" Type="http://schemas.openxmlformats.org/officeDocument/2006/relationships/image" Target="../media/image61.png"/></Relationships>
</file>

<file path=xl/drawings/_rels/drawing9.xml.rels><?xml version="1.0" encoding="UTF-8" standalone="yes"?>
<Relationships xmlns="http://schemas.openxmlformats.org/package/2006/relationships"><Relationship Id="rId3" Type="http://schemas.openxmlformats.org/officeDocument/2006/relationships/image" Target="../media/image420.png"/><Relationship Id="rId7" Type="http://schemas.openxmlformats.org/officeDocument/2006/relationships/image" Target="../media/image64.png"/><Relationship Id="rId2" Type="http://schemas.openxmlformats.org/officeDocument/2006/relationships/customXml" Target="../ink/ink35.xml"/><Relationship Id="rId1" Type="http://schemas.openxmlformats.org/officeDocument/2006/relationships/image" Target="../media/image62.png"/><Relationship Id="rId6" Type="http://schemas.openxmlformats.org/officeDocument/2006/relationships/image" Target="../media/image63.png"/><Relationship Id="rId5" Type="http://schemas.openxmlformats.org/officeDocument/2006/relationships/image" Target="../media/image430.png"/><Relationship Id="rId4" Type="http://schemas.openxmlformats.org/officeDocument/2006/relationships/customXml" Target="../ink/ink36.xml"/></Relationships>
</file>

<file path=xl/drawings/drawing1.xml><?xml version="1.0" encoding="utf-8"?>
<xdr:wsDr xmlns:xdr="http://schemas.openxmlformats.org/drawingml/2006/spreadsheetDrawing" xmlns:a="http://schemas.openxmlformats.org/drawingml/2006/main">
  <xdr:twoCellAnchor>
    <xdr:from>
      <xdr:col>6</xdr:col>
      <xdr:colOff>57150</xdr:colOff>
      <xdr:row>5</xdr:row>
      <xdr:rowOff>176212</xdr:rowOff>
    </xdr:from>
    <xdr:to>
      <xdr:col>12</xdr:col>
      <xdr:colOff>447675</xdr:colOff>
      <xdr:row>20</xdr:row>
      <xdr:rowOff>52387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2C3A04C-493C-ACA3-33BD-94C1B10ABA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6750" y="1128712"/>
              <a:ext cx="4572000" cy="2933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95250</xdr:colOff>
      <xdr:row>5</xdr:row>
      <xdr:rowOff>0</xdr:rowOff>
    </xdr:from>
    <xdr:to>
      <xdr:col>20</xdr:col>
      <xdr:colOff>238570</xdr:colOff>
      <xdr:row>8</xdr:row>
      <xdr:rowOff>85843</xdr:rowOff>
    </xdr:to>
    <xdr:pic>
      <xdr:nvPicPr>
        <xdr:cNvPr id="2" name="Picture 1">
          <a:extLst>
            <a:ext uri="{FF2B5EF4-FFF2-40B4-BE49-F238E27FC236}">
              <a16:creationId xmlns:a16="http://schemas.microsoft.com/office/drawing/2014/main" id="{4FBCC99B-9B6E-5A03-3EC0-0C180F5B830A}"/>
            </a:ext>
          </a:extLst>
        </xdr:cNvPr>
        <xdr:cNvPicPr>
          <a:picLocks noChangeAspect="1"/>
        </xdr:cNvPicPr>
      </xdr:nvPicPr>
      <xdr:blipFill>
        <a:blip xmlns:r="http://schemas.openxmlformats.org/officeDocument/2006/relationships" r:embed="rId2"/>
        <a:stretch>
          <a:fillRect/>
        </a:stretch>
      </xdr:blipFill>
      <xdr:spPr>
        <a:xfrm>
          <a:off x="10525125" y="952500"/>
          <a:ext cx="3191320" cy="847843"/>
        </a:xfrm>
        <a:prstGeom prst="rect">
          <a:avLst/>
        </a:prstGeom>
      </xdr:spPr>
    </xdr:pic>
    <xdr:clientData/>
  </xdr:twoCellAnchor>
  <xdr:twoCellAnchor editAs="oneCell">
    <xdr:from>
      <xdr:col>15</xdr:col>
      <xdr:colOff>28575</xdr:colOff>
      <xdr:row>8</xdr:row>
      <xdr:rowOff>161925</xdr:rowOff>
    </xdr:from>
    <xdr:to>
      <xdr:col>23</xdr:col>
      <xdr:colOff>429425</xdr:colOff>
      <xdr:row>16</xdr:row>
      <xdr:rowOff>66876</xdr:rowOff>
    </xdr:to>
    <xdr:pic>
      <xdr:nvPicPr>
        <xdr:cNvPr id="4" name="Picture 3">
          <a:extLst>
            <a:ext uri="{FF2B5EF4-FFF2-40B4-BE49-F238E27FC236}">
              <a16:creationId xmlns:a16="http://schemas.microsoft.com/office/drawing/2014/main" id="{B5BCA24D-7070-4E58-57C9-D040F8F8B602}"/>
            </a:ext>
          </a:extLst>
        </xdr:cNvPr>
        <xdr:cNvPicPr>
          <a:picLocks noChangeAspect="1"/>
        </xdr:cNvPicPr>
      </xdr:nvPicPr>
      <xdr:blipFill>
        <a:blip xmlns:r="http://schemas.openxmlformats.org/officeDocument/2006/relationships" r:embed="rId3"/>
        <a:stretch>
          <a:fillRect/>
        </a:stretch>
      </xdr:blipFill>
      <xdr:spPr>
        <a:xfrm>
          <a:off x="10458450" y="1876425"/>
          <a:ext cx="5734850" cy="1438476"/>
        </a:xfrm>
        <a:prstGeom prst="rect">
          <a:avLst/>
        </a:prstGeom>
      </xdr:spPr>
    </xdr:pic>
    <xdr:clientData/>
  </xdr:twoCellAnchor>
  <xdr:twoCellAnchor editAs="oneCell">
    <xdr:from>
      <xdr:col>15</xdr:col>
      <xdr:colOff>95250</xdr:colOff>
      <xdr:row>16</xdr:row>
      <xdr:rowOff>133350</xdr:rowOff>
    </xdr:from>
    <xdr:to>
      <xdr:col>20</xdr:col>
      <xdr:colOff>991150</xdr:colOff>
      <xdr:row>20</xdr:row>
      <xdr:rowOff>66772</xdr:rowOff>
    </xdr:to>
    <xdr:pic>
      <xdr:nvPicPr>
        <xdr:cNvPr id="5" name="Picture 4">
          <a:extLst>
            <a:ext uri="{FF2B5EF4-FFF2-40B4-BE49-F238E27FC236}">
              <a16:creationId xmlns:a16="http://schemas.microsoft.com/office/drawing/2014/main" id="{2A455C98-4D31-43DA-6C2D-A6FBF3691559}"/>
            </a:ext>
          </a:extLst>
        </xdr:cNvPr>
        <xdr:cNvPicPr>
          <a:picLocks noChangeAspect="1"/>
        </xdr:cNvPicPr>
      </xdr:nvPicPr>
      <xdr:blipFill>
        <a:blip xmlns:r="http://schemas.openxmlformats.org/officeDocument/2006/relationships" r:embed="rId4"/>
        <a:stretch>
          <a:fillRect/>
        </a:stretch>
      </xdr:blipFill>
      <xdr:spPr>
        <a:xfrm>
          <a:off x="10525125" y="3381375"/>
          <a:ext cx="3943900" cy="695422"/>
        </a:xfrm>
        <a:prstGeom prst="rect">
          <a:avLst/>
        </a:prstGeom>
      </xdr:spPr>
    </xdr:pic>
    <xdr:clientData/>
  </xdr:twoCellAnchor>
  <xdr:twoCellAnchor editAs="oneCell">
    <xdr:from>
      <xdr:col>15</xdr:col>
      <xdr:colOff>76200</xdr:colOff>
      <xdr:row>20</xdr:row>
      <xdr:rowOff>142875</xdr:rowOff>
    </xdr:from>
    <xdr:to>
      <xdr:col>21</xdr:col>
      <xdr:colOff>181564</xdr:colOff>
      <xdr:row>24</xdr:row>
      <xdr:rowOff>162034</xdr:rowOff>
    </xdr:to>
    <xdr:pic>
      <xdr:nvPicPr>
        <xdr:cNvPr id="6" name="Picture 5">
          <a:extLst>
            <a:ext uri="{FF2B5EF4-FFF2-40B4-BE49-F238E27FC236}">
              <a16:creationId xmlns:a16="http://schemas.microsoft.com/office/drawing/2014/main" id="{958C21DA-72F8-1117-E0B9-D2E5D9B16A3C}"/>
            </a:ext>
          </a:extLst>
        </xdr:cNvPr>
        <xdr:cNvPicPr>
          <a:picLocks noChangeAspect="1"/>
        </xdr:cNvPicPr>
      </xdr:nvPicPr>
      <xdr:blipFill>
        <a:blip xmlns:r="http://schemas.openxmlformats.org/officeDocument/2006/relationships" r:embed="rId5"/>
        <a:stretch>
          <a:fillRect/>
        </a:stretch>
      </xdr:blipFill>
      <xdr:spPr>
        <a:xfrm>
          <a:off x="10506075" y="4152900"/>
          <a:ext cx="4220164" cy="781159"/>
        </a:xfrm>
        <a:prstGeom prst="rect">
          <a:avLst/>
        </a:prstGeom>
      </xdr:spPr>
    </xdr:pic>
    <xdr:clientData/>
  </xdr:twoCellAnchor>
  <xdr:twoCellAnchor editAs="oneCell">
    <xdr:from>
      <xdr:col>15</xdr:col>
      <xdr:colOff>66675</xdr:colOff>
      <xdr:row>32</xdr:row>
      <xdr:rowOff>19050</xdr:rowOff>
    </xdr:from>
    <xdr:to>
      <xdr:col>20</xdr:col>
      <xdr:colOff>600575</xdr:colOff>
      <xdr:row>37</xdr:row>
      <xdr:rowOff>66815</xdr:rowOff>
    </xdr:to>
    <xdr:pic>
      <xdr:nvPicPr>
        <xdr:cNvPr id="7" name="Picture 6">
          <a:extLst>
            <a:ext uri="{FF2B5EF4-FFF2-40B4-BE49-F238E27FC236}">
              <a16:creationId xmlns:a16="http://schemas.microsoft.com/office/drawing/2014/main" id="{9ABAA2C3-8D01-D767-E685-70BFEB83FEF7}"/>
            </a:ext>
          </a:extLst>
        </xdr:cNvPr>
        <xdr:cNvPicPr>
          <a:picLocks noChangeAspect="1"/>
        </xdr:cNvPicPr>
      </xdr:nvPicPr>
      <xdr:blipFill>
        <a:blip xmlns:r="http://schemas.openxmlformats.org/officeDocument/2006/relationships" r:embed="rId6"/>
        <a:stretch>
          <a:fillRect/>
        </a:stretch>
      </xdr:blipFill>
      <xdr:spPr>
        <a:xfrm>
          <a:off x="10496550" y="6315075"/>
          <a:ext cx="3581900" cy="1000265"/>
        </a:xfrm>
        <a:prstGeom prst="rect">
          <a:avLst/>
        </a:prstGeom>
      </xdr:spPr>
    </xdr:pic>
    <xdr:clientData/>
  </xdr:twoCellAnchor>
  <xdr:twoCellAnchor editAs="oneCell">
    <xdr:from>
      <xdr:col>15</xdr:col>
      <xdr:colOff>152400</xdr:colOff>
      <xdr:row>26</xdr:row>
      <xdr:rowOff>76200</xdr:rowOff>
    </xdr:from>
    <xdr:to>
      <xdr:col>20</xdr:col>
      <xdr:colOff>695826</xdr:colOff>
      <xdr:row>32</xdr:row>
      <xdr:rowOff>28728</xdr:rowOff>
    </xdr:to>
    <xdr:pic>
      <xdr:nvPicPr>
        <xdr:cNvPr id="8" name="Picture 7">
          <a:extLst>
            <a:ext uri="{FF2B5EF4-FFF2-40B4-BE49-F238E27FC236}">
              <a16:creationId xmlns:a16="http://schemas.microsoft.com/office/drawing/2014/main" id="{72B92FC6-C5F8-5D12-4341-446CF7E0690C}"/>
            </a:ext>
          </a:extLst>
        </xdr:cNvPr>
        <xdr:cNvPicPr>
          <a:picLocks noChangeAspect="1"/>
        </xdr:cNvPicPr>
      </xdr:nvPicPr>
      <xdr:blipFill>
        <a:blip xmlns:r="http://schemas.openxmlformats.org/officeDocument/2006/relationships" r:embed="rId7"/>
        <a:stretch>
          <a:fillRect/>
        </a:stretch>
      </xdr:blipFill>
      <xdr:spPr>
        <a:xfrm>
          <a:off x="10582275" y="5229225"/>
          <a:ext cx="3591426" cy="1095528"/>
        </a:xfrm>
        <a:prstGeom prst="rect">
          <a:avLst/>
        </a:prstGeom>
      </xdr:spPr>
    </xdr:pic>
    <xdr:clientData/>
  </xdr:twoCellAnchor>
  <xdr:twoCellAnchor editAs="oneCell">
    <xdr:from>
      <xdr:col>14</xdr:col>
      <xdr:colOff>428625</xdr:colOff>
      <xdr:row>38</xdr:row>
      <xdr:rowOff>38100</xdr:rowOff>
    </xdr:from>
    <xdr:to>
      <xdr:col>21</xdr:col>
      <xdr:colOff>600</xdr:colOff>
      <xdr:row>43</xdr:row>
      <xdr:rowOff>133496</xdr:rowOff>
    </xdr:to>
    <xdr:pic>
      <xdr:nvPicPr>
        <xdr:cNvPr id="9" name="Picture 8">
          <a:extLst>
            <a:ext uri="{FF2B5EF4-FFF2-40B4-BE49-F238E27FC236}">
              <a16:creationId xmlns:a16="http://schemas.microsoft.com/office/drawing/2014/main" id="{92993BE4-57BE-7DC8-5558-D8D0A2ED1EB2}"/>
            </a:ext>
          </a:extLst>
        </xdr:cNvPr>
        <xdr:cNvPicPr>
          <a:picLocks noChangeAspect="1"/>
        </xdr:cNvPicPr>
      </xdr:nvPicPr>
      <xdr:blipFill>
        <a:blip xmlns:r="http://schemas.openxmlformats.org/officeDocument/2006/relationships" r:embed="rId8"/>
        <a:stretch>
          <a:fillRect/>
        </a:stretch>
      </xdr:blipFill>
      <xdr:spPr>
        <a:xfrm>
          <a:off x="10248900" y="7477125"/>
          <a:ext cx="4296375" cy="1047896"/>
        </a:xfrm>
        <a:prstGeom prst="rect">
          <a:avLst/>
        </a:prstGeom>
      </xdr:spPr>
    </xdr:pic>
    <xdr:clientData/>
  </xdr:twoCellAnchor>
  <xdr:twoCellAnchor editAs="oneCell">
    <xdr:from>
      <xdr:col>3</xdr:col>
      <xdr:colOff>66675</xdr:colOff>
      <xdr:row>27</xdr:row>
      <xdr:rowOff>9525</xdr:rowOff>
    </xdr:from>
    <xdr:to>
      <xdr:col>10</xdr:col>
      <xdr:colOff>343714</xdr:colOff>
      <xdr:row>38</xdr:row>
      <xdr:rowOff>95554</xdr:rowOff>
    </xdr:to>
    <xdr:pic>
      <xdr:nvPicPr>
        <xdr:cNvPr id="10" name="Picture 9">
          <a:extLst>
            <a:ext uri="{FF2B5EF4-FFF2-40B4-BE49-F238E27FC236}">
              <a16:creationId xmlns:a16="http://schemas.microsoft.com/office/drawing/2014/main" id="{00812D54-8406-62AF-91E9-D44CEA44BD49}"/>
            </a:ext>
          </a:extLst>
        </xdr:cNvPr>
        <xdr:cNvPicPr>
          <a:picLocks noChangeAspect="1"/>
        </xdr:cNvPicPr>
      </xdr:nvPicPr>
      <xdr:blipFill>
        <a:blip xmlns:r="http://schemas.openxmlformats.org/officeDocument/2006/relationships" r:embed="rId9"/>
        <a:stretch>
          <a:fillRect/>
        </a:stretch>
      </xdr:blipFill>
      <xdr:spPr>
        <a:xfrm>
          <a:off x="1895475" y="5353050"/>
          <a:ext cx="5830114" cy="2181529"/>
        </a:xfrm>
        <a:prstGeom prst="rect">
          <a:avLst/>
        </a:prstGeom>
      </xdr:spPr>
    </xdr:pic>
    <xdr:clientData/>
  </xdr:twoCellAnchor>
  <xdr:twoCellAnchor>
    <xdr:from>
      <xdr:col>6</xdr:col>
      <xdr:colOff>76199</xdr:colOff>
      <xdr:row>0</xdr:row>
      <xdr:rowOff>123824</xdr:rowOff>
    </xdr:from>
    <xdr:to>
      <xdr:col>12</xdr:col>
      <xdr:colOff>361950</xdr:colOff>
      <xdr:row>5</xdr:row>
      <xdr:rowOff>76200</xdr:rowOff>
    </xdr:to>
    <xdr:sp macro="" textlink="">
      <xdr:nvSpPr>
        <xdr:cNvPr id="11" name="TextBox 10">
          <a:extLst>
            <a:ext uri="{FF2B5EF4-FFF2-40B4-BE49-F238E27FC236}">
              <a16:creationId xmlns:a16="http://schemas.microsoft.com/office/drawing/2014/main" id="{BD07BBF2-8D58-BD10-A165-48BF90130255}"/>
            </a:ext>
          </a:extLst>
        </xdr:cNvPr>
        <xdr:cNvSpPr txBox="1"/>
      </xdr:nvSpPr>
      <xdr:spPr>
        <a:xfrm>
          <a:off x="4495799" y="123824"/>
          <a:ext cx="4467226" cy="904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Output this, Select</a:t>
          </a:r>
          <a:r>
            <a:rPr lang="en-US" sz="1100" baseline="0"/>
            <a:t> Data ahd Go to Data Tab, Data Analysis , Descriptive Statistics. </a:t>
          </a:r>
        </a:p>
        <a:p>
          <a:r>
            <a:rPr lang="en-US" sz="1100" baseline="0"/>
            <a:t>Data Analyis is under Analysis if you enable it.  To enable go File, Options, Addins, Analysis Toolpak.</a:t>
          </a:r>
        </a:p>
        <a:p>
          <a:endParaRPr lang="en-US" sz="1100"/>
        </a:p>
      </xdr:txBody>
    </xdr:sp>
    <xdr:clientData/>
  </xdr:twoCellAnchor>
  <xdr:twoCellAnchor>
    <xdr:from>
      <xdr:col>5</xdr:col>
      <xdr:colOff>314325</xdr:colOff>
      <xdr:row>1</xdr:row>
      <xdr:rowOff>66675</xdr:rowOff>
    </xdr:from>
    <xdr:to>
      <xdr:col>6</xdr:col>
      <xdr:colOff>28575</xdr:colOff>
      <xdr:row>2</xdr:row>
      <xdr:rowOff>19050</xdr:rowOff>
    </xdr:to>
    <xdr:cxnSp macro="">
      <xdr:nvCxnSpPr>
        <xdr:cNvPr id="13" name="Straight Arrow Connector 12">
          <a:extLst>
            <a:ext uri="{FF2B5EF4-FFF2-40B4-BE49-F238E27FC236}">
              <a16:creationId xmlns:a16="http://schemas.microsoft.com/office/drawing/2014/main" id="{3AAC0F06-8531-CDA9-21FB-8E7EA3E65024}"/>
            </a:ext>
          </a:extLst>
        </xdr:cNvPr>
        <xdr:cNvCxnSpPr/>
      </xdr:nvCxnSpPr>
      <xdr:spPr>
        <a:xfrm flipH="1">
          <a:off x="4124325" y="257175"/>
          <a:ext cx="323850" cy="1428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15</xdr:col>
      <xdr:colOff>47625</xdr:colOff>
      <xdr:row>0</xdr:row>
      <xdr:rowOff>0</xdr:rowOff>
    </xdr:from>
    <xdr:to>
      <xdr:col>20</xdr:col>
      <xdr:colOff>171893</xdr:colOff>
      <xdr:row>4</xdr:row>
      <xdr:rowOff>133475</xdr:rowOff>
    </xdr:to>
    <xdr:pic>
      <xdr:nvPicPr>
        <xdr:cNvPr id="15" name="Picture 14">
          <a:extLst>
            <a:ext uri="{FF2B5EF4-FFF2-40B4-BE49-F238E27FC236}">
              <a16:creationId xmlns:a16="http://schemas.microsoft.com/office/drawing/2014/main" id="{28D292E3-1B32-FF4A-6284-94C1DC1AC39F}"/>
            </a:ext>
          </a:extLst>
        </xdr:cNvPr>
        <xdr:cNvPicPr>
          <a:picLocks noChangeAspect="1"/>
        </xdr:cNvPicPr>
      </xdr:nvPicPr>
      <xdr:blipFill>
        <a:blip xmlns:r="http://schemas.openxmlformats.org/officeDocument/2006/relationships" r:embed="rId10"/>
        <a:stretch>
          <a:fillRect/>
        </a:stretch>
      </xdr:blipFill>
      <xdr:spPr>
        <a:xfrm>
          <a:off x="10477500" y="0"/>
          <a:ext cx="3172268" cy="895475"/>
        </a:xfrm>
        <a:prstGeom prst="rect">
          <a:avLst/>
        </a:prstGeom>
      </xdr:spPr>
    </xdr:pic>
    <xdr:clientData/>
  </xdr:twoCellAnchor>
  <xdr:twoCellAnchor editAs="oneCell">
    <xdr:from>
      <xdr:col>20</xdr:col>
      <xdr:colOff>381000</xdr:colOff>
      <xdr:row>4</xdr:row>
      <xdr:rowOff>0</xdr:rowOff>
    </xdr:from>
    <xdr:to>
      <xdr:col>28</xdr:col>
      <xdr:colOff>200025</xdr:colOff>
      <xdr:row>7</xdr:row>
      <xdr:rowOff>133475</xdr:rowOff>
    </xdr:to>
    <xdr:pic>
      <xdr:nvPicPr>
        <xdr:cNvPr id="16" name="Picture 15">
          <a:extLst>
            <a:ext uri="{FF2B5EF4-FFF2-40B4-BE49-F238E27FC236}">
              <a16:creationId xmlns:a16="http://schemas.microsoft.com/office/drawing/2014/main" id="{99596FD6-B9D3-1E5F-DDC0-7A0E9B3C1A2C}"/>
            </a:ext>
          </a:extLst>
        </xdr:cNvPr>
        <xdr:cNvPicPr>
          <a:picLocks noChangeAspect="1"/>
        </xdr:cNvPicPr>
      </xdr:nvPicPr>
      <xdr:blipFill>
        <a:blip xmlns:r="http://schemas.openxmlformats.org/officeDocument/2006/relationships" r:embed="rId11"/>
        <a:stretch>
          <a:fillRect/>
        </a:stretch>
      </xdr:blipFill>
      <xdr:spPr>
        <a:xfrm>
          <a:off x="13858875" y="762000"/>
          <a:ext cx="5153025" cy="895475"/>
        </a:xfrm>
        <a:prstGeom prst="rect">
          <a:avLst/>
        </a:prstGeom>
      </xdr:spPr>
    </xdr:pic>
    <xdr:clientData/>
  </xdr:twoCellAnchor>
  <xdr:twoCellAnchor>
    <xdr:from>
      <xdr:col>9</xdr:col>
      <xdr:colOff>9524</xdr:colOff>
      <xdr:row>20</xdr:row>
      <xdr:rowOff>47624</xdr:rowOff>
    </xdr:from>
    <xdr:to>
      <xdr:col>12</xdr:col>
      <xdr:colOff>457200</xdr:colOff>
      <xdr:row>27</xdr:row>
      <xdr:rowOff>28575</xdr:rowOff>
    </xdr:to>
    <xdr:sp macro="" textlink="">
      <xdr:nvSpPr>
        <xdr:cNvPr id="17" name="TextBox 16">
          <a:extLst>
            <a:ext uri="{FF2B5EF4-FFF2-40B4-BE49-F238E27FC236}">
              <a16:creationId xmlns:a16="http://schemas.microsoft.com/office/drawing/2014/main" id="{28DCA521-224D-D169-ABFA-B5EB4F25874A}"/>
            </a:ext>
          </a:extLst>
        </xdr:cNvPr>
        <xdr:cNvSpPr txBox="1"/>
      </xdr:nvSpPr>
      <xdr:spPr>
        <a:xfrm>
          <a:off x="6781799" y="4057649"/>
          <a:ext cx="2276476" cy="131445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Note that this workbook calculates population statistics (e.g., variance, standard deviation) using sample data, since full population data is not available. In practice, true population statistics would be calculated using complete population data.</a:t>
          </a:r>
          <a:endParaRPr lang="en-US" sz="1100"/>
        </a:p>
      </xdr:txBody>
    </xdr:sp>
    <xdr:clientData/>
  </xdr:twoCellAnchor>
  <xdr:twoCellAnchor>
    <xdr:from>
      <xdr:col>21</xdr:col>
      <xdr:colOff>142874</xdr:colOff>
      <xdr:row>39</xdr:row>
      <xdr:rowOff>57149</xdr:rowOff>
    </xdr:from>
    <xdr:to>
      <xdr:col>25</xdr:col>
      <xdr:colOff>19050</xdr:colOff>
      <xdr:row>44</xdr:row>
      <xdr:rowOff>171450</xdr:rowOff>
    </xdr:to>
    <xdr:sp macro="" textlink="">
      <xdr:nvSpPr>
        <xdr:cNvPr id="18" name="TextBox 17">
          <a:extLst>
            <a:ext uri="{FF2B5EF4-FFF2-40B4-BE49-F238E27FC236}">
              <a16:creationId xmlns:a16="http://schemas.microsoft.com/office/drawing/2014/main" id="{C71F7B55-B66B-B049-25A3-915518F94C7E}"/>
            </a:ext>
          </a:extLst>
        </xdr:cNvPr>
        <xdr:cNvSpPr txBox="1"/>
      </xdr:nvSpPr>
      <xdr:spPr>
        <a:xfrm>
          <a:off x="15144749" y="7686674"/>
          <a:ext cx="2314576" cy="1066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Since sample</a:t>
          </a:r>
          <a:r>
            <a:rPr lang="en-US" sz="1100" baseline="0"/>
            <a:t> variance and pop variance are different denominators (n vs n-1), the calculations for sample stdev and sample stdev get different results on the same data.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576262</xdr:colOff>
      <xdr:row>4</xdr:row>
      <xdr:rowOff>66675</xdr:rowOff>
    </xdr:from>
    <xdr:to>
      <xdr:col>19</xdr:col>
      <xdr:colOff>271462</xdr:colOff>
      <xdr:row>18</xdr:row>
      <xdr:rowOff>142875</xdr:rowOff>
    </xdr:to>
    <xdr:graphicFrame macro="">
      <xdr:nvGraphicFramePr>
        <xdr:cNvPr id="2" name="Chart 1">
          <a:extLst>
            <a:ext uri="{FF2B5EF4-FFF2-40B4-BE49-F238E27FC236}">
              <a16:creationId xmlns:a16="http://schemas.microsoft.com/office/drawing/2014/main" id="{6FDE0EB0-867E-4EBB-B214-06A7537D8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300037</xdr:colOff>
      <xdr:row>20</xdr:row>
      <xdr:rowOff>28575</xdr:rowOff>
    </xdr:from>
    <xdr:to>
      <xdr:col>18</xdr:col>
      <xdr:colOff>604837</xdr:colOff>
      <xdr:row>34</xdr:row>
      <xdr:rowOff>104775</xdr:rowOff>
    </xdr:to>
    <xdr:graphicFrame macro="">
      <xdr:nvGraphicFramePr>
        <xdr:cNvPr id="3" name="Chart 2">
          <a:extLst>
            <a:ext uri="{FF2B5EF4-FFF2-40B4-BE49-F238E27FC236}">
              <a16:creationId xmlns:a16="http://schemas.microsoft.com/office/drawing/2014/main" id="{6C40A585-4BF4-460A-9A04-DDAB1FAE3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247650</xdr:colOff>
      <xdr:row>24</xdr:row>
      <xdr:rowOff>38100</xdr:rowOff>
    </xdr:from>
    <xdr:to>
      <xdr:col>6</xdr:col>
      <xdr:colOff>361949</xdr:colOff>
      <xdr:row>31</xdr:row>
      <xdr:rowOff>114299</xdr:rowOff>
    </xdr:to>
    <xdr:sp macro="" textlink="">
      <xdr:nvSpPr>
        <xdr:cNvPr id="4" name="TextBox 3">
          <a:extLst>
            <a:ext uri="{FF2B5EF4-FFF2-40B4-BE49-F238E27FC236}">
              <a16:creationId xmlns:a16="http://schemas.microsoft.com/office/drawing/2014/main" id="{7D86FD9C-E766-4A1C-8339-526E91BE6FE3}"/>
            </a:ext>
          </a:extLst>
        </xdr:cNvPr>
        <xdr:cNvSpPr txBox="1"/>
      </xdr:nvSpPr>
      <xdr:spPr>
        <a:xfrm>
          <a:off x="2686050" y="4610100"/>
          <a:ext cx="1333499" cy="1409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Both</a:t>
          </a:r>
          <a:r>
            <a:rPr lang="en-US" sz="1100" baseline="0"/>
            <a:t> Count, and Count as a percentage of total make the same histogram (really a box plot with 0 gap width)</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266700</xdr:colOff>
      <xdr:row>13</xdr:row>
      <xdr:rowOff>104775</xdr:rowOff>
    </xdr:from>
    <xdr:to>
      <xdr:col>7</xdr:col>
      <xdr:colOff>391190</xdr:colOff>
      <xdr:row>43</xdr:row>
      <xdr:rowOff>143678</xdr:rowOff>
    </xdr:to>
    <xdr:pic>
      <xdr:nvPicPr>
        <xdr:cNvPr id="2" name="Picture 1">
          <a:extLst>
            <a:ext uri="{FF2B5EF4-FFF2-40B4-BE49-F238E27FC236}">
              <a16:creationId xmlns:a16="http://schemas.microsoft.com/office/drawing/2014/main" id="{20BC43B0-E7FD-8B77-A4EA-FCA66131EA60}"/>
            </a:ext>
          </a:extLst>
        </xdr:cNvPr>
        <xdr:cNvPicPr>
          <a:picLocks noChangeAspect="1"/>
        </xdr:cNvPicPr>
      </xdr:nvPicPr>
      <xdr:blipFill>
        <a:blip xmlns:r="http://schemas.openxmlformats.org/officeDocument/2006/relationships" r:embed="rId1"/>
        <a:stretch>
          <a:fillRect/>
        </a:stretch>
      </xdr:blipFill>
      <xdr:spPr>
        <a:xfrm>
          <a:off x="266700" y="2581275"/>
          <a:ext cx="4763165" cy="5753903"/>
        </a:xfrm>
        <a:prstGeom prst="rect">
          <a:avLst/>
        </a:prstGeom>
      </xdr:spPr>
    </xdr:pic>
    <xdr:clientData/>
  </xdr:twoCellAnchor>
  <xdr:twoCellAnchor>
    <xdr:from>
      <xdr:col>7</xdr:col>
      <xdr:colOff>619125</xdr:colOff>
      <xdr:row>33</xdr:row>
      <xdr:rowOff>9525</xdr:rowOff>
    </xdr:from>
    <xdr:to>
      <xdr:col>9</xdr:col>
      <xdr:colOff>381000</xdr:colOff>
      <xdr:row>38</xdr:row>
      <xdr:rowOff>66675</xdr:rowOff>
    </xdr:to>
    <xdr:sp macro="" textlink="">
      <xdr:nvSpPr>
        <xdr:cNvPr id="3" name="TextBox 2">
          <a:extLst>
            <a:ext uri="{FF2B5EF4-FFF2-40B4-BE49-F238E27FC236}">
              <a16:creationId xmlns:a16="http://schemas.microsoft.com/office/drawing/2014/main" id="{FAF21B0F-790B-6264-5AEA-0732BBCAA424}"/>
            </a:ext>
          </a:extLst>
        </xdr:cNvPr>
        <xdr:cNvSpPr txBox="1"/>
      </xdr:nvSpPr>
      <xdr:spPr>
        <a:xfrm>
          <a:off x="5257800" y="6296025"/>
          <a:ext cx="2009775" cy="100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Step</a:t>
          </a:r>
          <a:r>
            <a:rPr lang="en-US" sz="1100" baseline="0"/>
            <a:t> 1, Slect Data, Copy and Paste Values into new column, Sort them. Put a new index next to the sorted values labeled "Position". </a:t>
          </a:r>
          <a:endParaRPr lang="en-US" sz="1100"/>
        </a:p>
      </xdr:txBody>
    </xdr:sp>
    <xdr:clientData/>
  </xdr:twoCellAnchor>
  <xdr:twoCellAnchor editAs="oneCell">
    <xdr:from>
      <xdr:col>0</xdr:col>
      <xdr:colOff>381000</xdr:colOff>
      <xdr:row>43</xdr:row>
      <xdr:rowOff>114300</xdr:rowOff>
    </xdr:from>
    <xdr:to>
      <xdr:col>7</xdr:col>
      <xdr:colOff>372121</xdr:colOff>
      <xdr:row>70</xdr:row>
      <xdr:rowOff>86439</xdr:rowOff>
    </xdr:to>
    <xdr:pic>
      <xdr:nvPicPr>
        <xdr:cNvPr id="4" name="Picture 3">
          <a:extLst>
            <a:ext uri="{FF2B5EF4-FFF2-40B4-BE49-F238E27FC236}">
              <a16:creationId xmlns:a16="http://schemas.microsoft.com/office/drawing/2014/main" id="{F2C6E3AA-C14A-2E58-0189-50957255FA3E}"/>
            </a:ext>
          </a:extLst>
        </xdr:cNvPr>
        <xdr:cNvPicPr>
          <a:picLocks noChangeAspect="1"/>
        </xdr:cNvPicPr>
      </xdr:nvPicPr>
      <xdr:blipFill>
        <a:blip xmlns:r="http://schemas.openxmlformats.org/officeDocument/2006/relationships" r:embed="rId2"/>
        <a:stretch>
          <a:fillRect/>
        </a:stretch>
      </xdr:blipFill>
      <xdr:spPr>
        <a:xfrm>
          <a:off x="381000" y="8305800"/>
          <a:ext cx="4629796" cy="5115639"/>
        </a:xfrm>
        <a:prstGeom prst="rect">
          <a:avLst/>
        </a:prstGeom>
      </xdr:spPr>
    </xdr:pic>
    <xdr:clientData/>
  </xdr:twoCellAnchor>
  <xdr:twoCellAnchor editAs="oneCell">
    <xdr:from>
      <xdr:col>10</xdr:col>
      <xdr:colOff>257175</xdr:colOff>
      <xdr:row>0</xdr:row>
      <xdr:rowOff>57150</xdr:rowOff>
    </xdr:from>
    <xdr:to>
      <xdr:col>19</xdr:col>
      <xdr:colOff>1077754</xdr:colOff>
      <xdr:row>25</xdr:row>
      <xdr:rowOff>152400</xdr:rowOff>
    </xdr:to>
    <xdr:pic>
      <xdr:nvPicPr>
        <xdr:cNvPr id="5" name="Picture 4">
          <a:extLst>
            <a:ext uri="{FF2B5EF4-FFF2-40B4-BE49-F238E27FC236}">
              <a16:creationId xmlns:a16="http://schemas.microsoft.com/office/drawing/2014/main" id="{6ADE8936-87A1-8C2A-CC1B-0AAD6ED7ADFE}"/>
            </a:ext>
          </a:extLst>
        </xdr:cNvPr>
        <xdr:cNvPicPr>
          <a:picLocks noChangeAspect="1"/>
        </xdr:cNvPicPr>
      </xdr:nvPicPr>
      <xdr:blipFill>
        <a:blip xmlns:r="http://schemas.openxmlformats.org/officeDocument/2006/relationships" r:embed="rId3"/>
        <a:stretch>
          <a:fillRect/>
        </a:stretch>
      </xdr:blipFill>
      <xdr:spPr>
        <a:xfrm>
          <a:off x="7277100" y="57150"/>
          <a:ext cx="6306979" cy="4857750"/>
        </a:xfrm>
        <a:prstGeom prst="rect">
          <a:avLst/>
        </a:prstGeom>
      </xdr:spPr>
    </xdr:pic>
    <xdr:clientData/>
  </xdr:twoCellAnchor>
  <xdr:twoCellAnchor editAs="oneCell">
    <xdr:from>
      <xdr:col>1</xdr:col>
      <xdr:colOff>571440</xdr:colOff>
      <xdr:row>41</xdr:row>
      <xdr:rowOff>179789</xdr:rowOff>
    </xdr:from>
    <xdr:to>
      <xdr:col>7</xdr:col>
      <xdr:colOff>219075</xdr:colOff>
      <xdr:row>42</xdr:row>
      <xdr:rowOff>41460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6" name="Ink 5">
              <a:extLst>
                <a:ext uri="{FF2B5EF4-FFF2-40B4-BE49-F238E27FC236}">
                  <a16:creationId xmlns:a16="http://schemas.microsoft.com/office/drawing/2014/main" id="{21DC450B-A915-A4AB-C434-2F672A8655A1}"/>
                </a:ext>
              </a:extLst>
            </xdr14:cNvPr>
            <xdr14:cNvContentPartPr/>
          </xdr14:nvContentPartPr>
          <xdr14:nvPr macro=""/>
          <xdr14:xfrm>
            <a:off x="1181040" y="7990289"/>
            <a:ext cx="3676710" cy="52171"/>
          </xdr14:xfrm>
        </xdr:contentPart>
      </mc:Choice>
      <mc:Fallback xmlns="">
        <xdr:pic>
          <xdr:nvPicPr>
            <xdr:cNvPr id="6" name="Ink 5">
              <a:extLst>
                <a:ext uri="{FF2B5EF4-FFF2-40B4-BE49-F238E27FC236}">
                  <a16:creationId xmlns:a16="http://schemas.microsoft.com/office/drawing/2014/main" id="{21DC450B-A915-A4AB-C434-2F672A8655A1}"/>
                </a:ext>
              </a:extLst>
            </xdr:cNvPr>
            <xdr:cNvPicPr/>
          </xdr:nvPicPr>
          <xdr:blipFill>
            <a:blip xmlns:r="http://schemas.openxmlformats.org/officeDocument/2006/relationships" r:embed="rId5"/>
            <a:stretch>
              <a:fillRect/>
            </a:stretch>
          </xdr:blipFill>
          <xdr:spPr>
            <a:xfrm>
              <a:off x="8155800" y="5565615"/>
              <a:ext cx="3547440" cy="192960"/>
            </a:xfrm>
            <a:prstGeom prst="rect">
              <a:avLst/>
            </a:prstGeom>
          </xdr:spPr>
        </xdr:pic>
      </mc:Fallback>
    </mc:AlternateContent>
    <xdr:clientData/>
  </xdr:twoCellAnchor>
  <xdr:twoCellAnchor editAs="oneCell">
    <xdr:from>
      <xdr:col>1</xdr:col>
      <xdr:colOff>571140</xdr:colOff>
      <xdr:row>42</xdr:row>
      <xdr:rowOff>180780</xdr:rowOff>
    </xdr:from>
    <xdr:to>
      <xdr:col>3</xdr:col>
      <xdr:colOff>351660</xdr:colOff>
      <xdr:row>43</xdr:row>
      <xdr:rowOff>19440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7" name="Ink 6">
              <a:extLst>
                <a:ext uri="{FF2B5EF4-FFF2-40B4-BE49-F238E27FC236}">
                  <a16:creationId xmlns:a16="http://schemas.microsoft.com/office/drawing/2014/main" id="{2C27E80D-5939-73D4-0306-EA9410EA0666}"/>
                </a:ext>
              </a:extLst>
            </xdr14:cNvPr>
            <xdr14:cNvContentPartPr/>
          </xdr14:nvContentPartPr>
          <xdr14:nvPr macro=""/>
          <xdr14:xfrm>
            <a:off x="1180740" y="8181780"/>
            <a:ext cx="999720" cy="29160"/>
          </xdr14:xfrm>
        </xdr:contentPart>
      </mc:Choice>
      <mc:Fallback xmlns="">
        <xdr:pic>
          <xdr:nvPicPr>
            <xdr:cNvPr id="7" name="Ink 6">
              <a:extLst>
                <a:ext uri="{FF2B5EF4-FFF2-40B4-BE49-F238E27FC236}">
                  <a16:creationId xmlns:a16="http://schemas.microsoft.com/office/drawing/2014/main" id="{2C27E80D-5939-73D4-0306-EA9410EA0666}"/>
                </a:ext>
              </a:extLst>
            </xdr:cNvPr>
            <xdr:cNvPicPr/>
          </xdr:nvPicPr>
          <xdr:blipFill>
            <a:blip xmlns:r="http://schemas.openxmlformats.org/officeDocument/2006/relationships" r:embed="rId7"/>
            <a:stretch>
              <a:fillRect/>
            </a:stretch>
          </xdr:blipFill>
          <xdr:spPr>
            <a:xfrm>
              <a:off x="7974525" y="5757465"/>
              <a:ext cx="1071360" cy="172800"/>
            </a:xfrm>
            <a:prstGeom prst="rect">
              <a:avLst/>
            </a:prstGeom>
          </xdr:spPr>
        </xdr:pic>
      </mc:Fallback>
    </mc:AlternateContent>
    <xdr:clientData/>
  </xdr:twoCellAnchor>
  <xdr:twoCellAnchor editAs="oneCell">
    <xdr:from>
      <xdr:col>11</xdr:col>
      <xdr:colOff>457200</xdr:colOff>
      <xdr:row>31</xdr:row>
      <xdr:rowOff>19050</xdr:rowOff>
    </xdr:from>
    <xdr:to>
      <xdr:col>17</xdr:col>
      <xdr:colOff>371974</xdr:colOff>
      <xdr:row>35</xdr:row>
      <xdr:rowOff>133472</xdr:rowOff>
    </xdr:to>
    <xdr:pic>
      <xdr:nvPicPr>
        <xdr:cNvPr id="8" name="Picture 7">
          <a:extLst>
            <a:ext uri="{FF2B5EF4-FFF2-40B4-BE49-F238E27FC236}">
              <a16:creationId xmlns:a16="http://schemas.microsoft.com/office/drawing/2014/main" id="{A6688DCD-FED9-1CC6-ADC4-B5E8612C5EBB}"/>
            </a:ext>
          </a:extLst>
        </xdr:cNvPr>
        <xdr:cNvPicPr>
          <a:picLocks noChangeAspect="1"/>
        </xdr:cNvPicPr>
      </xdr:nvPicPr>
      <xdr:blipFill>
        <a:blip xmlns:r="http://schemas.openxmlformats.org/officeDocument/2006/relationships" r:embed="rId8"/>
        <a:stretch>
          <a:fillRect/>
        </a:stretch>
      </xdr:blipFill>
      <xdr:spPr>
        <a:xfrm>
          <a:off x="8791575" y="5924550"/>
          <a:ext cx="3572374" cy="876422"/>
        </a:xfrm>
        <a:prstGeom prst="rect">
          <a:avLst/>
        </a:prstGeom>
      </xdr:spPr>
    </xdr:pic>
    <xdr:clientData/>
  </xdr:twoCellAnchor>
  <xdr:twoCellAnchor editAs="oneCell">
    <xdr:from>
      <xdr:col>8</xdr:col>
      <xdr:colOff>542805</xdr:colOff>
      <xdr:row>33</xdr:row>
      <xdr:rowOff>180510</xdr:rowOff>
    </xdr:from>
    <xdr:to>
      <xdr:col>8</xdr:col>
      <xdr:colOff>847005</xdr:colOff>
      <xdr:row>33</xdr:row>
      <xdr:rowOff>180870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0" name="Ink 9">
              <a:extLst>
                <a:ext uri="{FF2B5EF4-FFF2-40B4-BE49-F238E27FC236}">
                  <a16:creationId xmlns:a16="http://schemas.microsoft.com/office/drawing/2014/main" id="{D5C55EA0-5EF4-391E-EE78-10FC1815D03A}"/>
                </a:ext>
              </a:extLst>
            </xdr14:cNvPr>
            <xdr14:cNvContentPartPr/>
          </xdr14:nvContentPartPr>
          <xdr14:nvPr macro=""/>
          <xdr14:xfrm>
            <a:off x="6114930" y="6467010"/>
            <a:ext cx="304200" cy="360"/>
          </xdr14:xfrm>
        </xdr:contentPart>
      </mc:Choice>
      <mc:Fallback xmlns="">
        <xdr:pic>
          <xdr:nvPicPr>
            <xdr:cNvPr id="10" name="Ink 9">
              <a:extLst>
                <a:ext uri="{FF2B5EF4-FFF2-40B4-BE49-F238E27FC236}">
                  <a16:creationId xmlns:a16="http://schemas.microsoft.com/office/drawing/2014/main" id="{D5C55EA0-5EF4-391E-EE78-10FC1815D03A}"/>
                </a:ext>
              </a:extLst>
            </xdr:cNvPr>
            <xdr:cNvPicPr/>
          </xdr:nvPicPr>
          <xdr:blipFill>
            <a:blip xmlns:r="http://schemas.openxmlformats.org/officeDocument/2006/relationships" r:embed="rId10"/>
            <a:stretch>
              <a:fillRect/>
            </a:stretch>
          </xdr:blipFill>
          <xdr:spPr>
            <a:xfrm>
              <a:off x="6079290" y="6395370"/>
              <a:ext cx="375840" cy="144000"/>
            </a:xfrm>
            <a:prstGeom prst="rect">
              <a:avLst/>
            </a:prstGeom>
          </xdr:spPr>
        </xdr:pic>
      </mc:Fallback>
    </mc:AlternateContent>
    <xdr:clientData/>
  </xdr:twoCellAnchor>
  <xdr:twoCellAnchor editAs="oneCell">
    <xdr:from>
      <xdr:col>3</xdr:col>
      <xdr:colOff>47520</xdr:colOff>
      <xdr:row>0</xdr:row>
      <xdr:rowOff>114120</xdr:rowOff>
    </xdr:from>
    <xdr:to>
      <xdr:col>3</xdr:col>
      <xdr:colOff>370800</xdr:colOff>
      <xdr:row>0</xdr:row>
      <xdr:rowOff>114480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2" name="Ink 11">
              <a:extLst>
                <a:ext uri="{FF2B5EF4-FFF2-40B4-BE49-F238E27FC236}">
                  <a16:creationId xmlns:a16="http://schemas.microsoft.com/office/drawing/2014/main" id="{A4299183-736C-143D-9BA1-EFC0CD3FB77E}"/>
                </a:ext>
              </a:extLst>
            </xdr14:cNvPr>
            <xdr14:cNvContentPartPr/>
          </xdr14:nvContentPartPr>
          <xdr14:nvPr macro=""/>
          <xdr14:xfrm>
            <a:off x="1876320" y="114120"/>
            <a:ext cx="323280" cy="360"/>
          </xdr14:xfrm>
        </xdr:contentPart>
      </mc:Choice>
      <mc:Fallback xmlns="">
        <xdr:pic>
          <xdr:nvPicPr>
            <xdr:cNvPr id="12" name="Ink 11">
              <a:extLst>
                <a:ext uri="{FF2B5EF4-FFF2-40B4-BE49-F238E27FC236}">
                  <a16:creationId xmlns:a16="http://schemas.microsoft.com/office/drawing/2014/main" id="{A4299183-736C-143D-9BA1-EFC0CD3FB77E}"/>
                </a:ext>
              </a:extLst>
            </xdr:cNvPr>
            <xdr:cNvPicPr/>
          </xdr:nvPicPr>
          <xdr:blipFill>
            <a:blip xmlns:r="http://schemas.openxmlformats.org/officeDocument/2006/relationships" r:embed="rId12"/>
            <a:stretch>
              <a:fillRect/>
            </a:stretch>
          </xdr:blipFill>
          <xdr:spPr>
            <a:xfrm>
              <a:off x="1840680" y="42480"/>
              <a:ext cx="394920" cy="144000"/>
            </a:xfrm>
            <a:prstGeom prst="rect">
              <a:avLst/>
            </a:prstGeom>
          </xdr:spPr>
        </xdr:pic>
      </mc:Fallback>
    </mc:AlternateContent>
    <xdr:clientData/>
  </xdr:twoCellAnchor>
  <xdr:twoCellAnchor editAs="oneCell">
    <xdr:from>
      <xdr:col>11</xdr:col>
      <xdr:colOff>180975</xdr:colOff>
      <xdr:row>35</xdr:row>
      <xdr:rowOff>104775</xdr:rowOff>
    </xdr:from>
    <xdr:to>
      <xdr:col>19</xdr:col>
      <xdr:colOff>238124</xdr:colOff>
      <xdr:row>44</xdr:row>
      <xdr:rowOff>9751</xdr:rowOff>
    </xdr:to>
    <xdr:pic>
      <xdr:nvPicPr>
        <xdr:cNvPr id="23" name="Picture 22">
          <a:extLst>
            <a:ext uri="{FF2B5EF4-FFF2-40B4-BE49-F238E27FC236}">
              <a16:creationId xmlns:a16="http://schemas.microsoft.com/office/drawing/2014/main" id="{FE952BC7-4956-4808-929D-951A7DE677D4}"/>
            </a:ext>
          </a:extLst>
        </xdr:cNvPr>
        <xdr:cNvPicPr>
          <a:picLocks noChangeAspect="1"/>
        </xdr:cNvPicPr>
      </xdr:nvPicPr>
      <xdr:blipFill>
        <a:blip xmlns:r="http://schemas.openxmlformats.org/officeDocument/2006/relationships" r:embed="rId13"/>
        <a:stretch>
          <a:fillRect/>
        </a:stretch>
      </xdr:blipFill>
      <xdr:spPr>
        <a:xfrm>
          <a:off x="7810500" y="6772275"/>
          <a:ext cx="4933949" cy="1619476"/>
        </a:xfrm>
        <a:prstGeom prst="rect">
          <a:avLst/>
        </a:prstGeom>
      </xdr:spPr>
    </xdr:pic>
    <xdr:clientData/>
  </xdr:twoCellAnchor>
  <xdr:twoCellAnchor editAs="oneCell">
    <xdr:from>
      <xdr:col>10</xdr:col>
      <xdr:colOff>238125</xdr:colOff>
      <xdr:row>52</xdr:row>
      <xdr:rowOff>28575</xdr:rowOff>
    </xdr:from>
    <xdr:to>
      <xdr:col>19</xdr:col>
      <xdr:colOff>248417</xdr:colOff>
      <xdr:row>93</xdr:row>
      <xdr:rowOff>67770</xdr:rowOff>
    </xdr:to>
    <xdr:pic>
      <xdr:nvPicPr>
        <xdr:cNvPr id="24" name="Picture 23">
          <a:extLst>
            <a:ext uri="{FF2B5EF4-FFF2-40B4-BE49-F238E27FC236}">
              <a16:creationId xmlns:a16="http://schemas.microsoft.com/office/drawing/2014/main" id="{5A839F12-F617-53E4-05C7-DB397AEC5380}"/>
            </a:ext>
          </a:extLst>
        </xdr:cNvPr>
        <xdr:cNvPicPr>
          <a:picLocks noChangeAspect="1"/>
        </xdr:cNvPicPr>
      </xdr:nvPicPr>
      <xdr:blipFill>
        <a:blip xmlns:r="http://schemas.openxmlformats.org/officeDocument/2006/relationships" r:embed="rId14"/>
        <a:stretch>
          <a:fillRect/>
        </a:stretch>
      </xdr:blipFill>
      <xdr:spPr>
        <a:xfrm>
          <a:off x="7962900" y="9934575"/>
          <a:ext cx="5496692" cy="7849695"/>
        </a:xfrm>
        <a:prstGeom prst="rect">
          <a:avLst/>
        </a:prstGeom>
      </xdr:spPr>
    </xdr:pic>
    <xdr:clientData/>
  </xdr:twoCellAnchor>
  <xdr:twoCellAnchor>
    <xdr:from>
      <xdr:col>10</xdr:col>
      <xdr:colOff>295275</xdr:colOff>
      <xdr:row>44</xdr:row>
      <xdr:rowOff>152399</xdr:rowOff>
    </xdr:from>
    <xdr:to>
      <xdr:col>18</xdr:col>
      <xdr:colOff>219075</xdr:colOff>
      <xdr:row>51</xdr:row>
      <xdr:rowOff>161925</xdr:rowOff>
    </xdr:to>
    <xdr:sp macro="" textlink="">
      <xdr:nvSpPr>
        <xdr:cNvPr id="25" name="TextBox 24">
          <a:extLst>
            <a:ext uri="{FF2B5EF4-FFF2-40B4-BE49-F238E27FC236}">
              <a16:creationId xmlns:a16="http://schemas.microsoft.com/office/drawing/2014/main" id="{F09A55E1-6765-4420-B6DB-620FFD2CD908}"/>
            </a:ext>
          </a:extLst>
        </xdr:cNvPr>
        <xdr:cNvSpPr txBox="1"/>
      </xdr:nvSpPr>
      <xdr:spPr>
        <a:xfrm>
          <a:off x="8020050" y="8534399"/>
          <a:ext cx="4800600" cy="1343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could</a:t>
          </a:r>
          <a:r>
            <a:rPr lang="en-US" sz="1100" baseline="0"/>
            <a:t> just use excels =quartile.inc()  and =percentile.inc built in formulas, but it gets results that are a little different than the textbook.  That is because in the textbook  we are finding the index number i of the sorted numbers, then choosing the rounded up number if i is not an integer, or using the average of i and i+1 if it is an integer.This is to get a "Clean number" but  Excel does not do that (and thus gets decimals). So here the difference between the textbook IQR  (135), and excel IQR (102.5) is 32.5.</a:t>
          </a:r>
        </a:p>
        <a:p>
          <a:endParaRPr lang="en-US" sz="1100"/>
        </a:p>
      </xdr:txBody>
    </xdr:sp>
    <xdr:clientData/>
  </xdr:twoCellAnchor>
  <xdr:twoCellAnchor editAs="oneCell">
    <xdr:from>
      <xdr:col>10</xdr:col>
      <xdr:colOff>438150</xdr:colOff>
      <xdr:row>94</xdr:row>
      <xdr:rowOff>0</xdr:rowOff>
    </xdr:from>
    <xdr:to>
      <xdr:col>19</xdr:col>
      <xdr:colOff>95968</xdr:colOff>
      <xdr:row>117</xdr:row>
      <xdr:rowOff>76822</xdr:rowOff>
    </xdr:to>
    <xdr:pic>
      <xdr:nvPicPr>
        <xdr:cNvPr id="26" name="Picture 25">
          <a:extLst>
            <a:ext uri="{FF2B5EF4-FFF2-40B4-BE49-F238E27FC236}">
              <a16:creationId xmlns:a16="http://schemas.microsoft.com/office/drawing/2014/main" id="{3F7CF1AC-533D-B327-916F-6354046870C2}"/>
            </a:ext>
          </a:extLst>
        </xdr:cNvPr>
        <xdr:cNvPicPr>
          <a:picLocks noChangeAspect="1"/>
        </xdr:cNvPicPr>
      </xdr:nvPicPr>
      <xdr:blipFill>
        <a:blip xmlns:r="http://schemas.openxmlformats.org/officeDocument/2006/relationships" r:embed="rId15"/>
        <a:stretch>
          <a:fillRect/>
        </a:stretch>
      </xdr:blipFill>
      <xdr:spPr>
        <a:xfrm>
          <a:off x="8162925" y="17907000"/>
          <a:ext cx="5144218" cy="4458322"/>
        </a:xfrm>
        <a:prstGeom prst="rect">
          <a:avLst/>
        </a:prstGeom>
      </xdr:spPr>
    </xdr:pic>
    <xdr:clientData/>
  </xdr:twoCellAnchor>
  <xdr:twoCellAnchor editAs="oneCell">
    <xdr:from>
      <xdr:col>11</xdr:col>
      <xdr:colOff>219075</xdr:colOff>
      <xdr:row>25</xdr:row>
      <xdr:rowOff>171450</xdr:rowOff>
    </xdr:from>
    <xdr:to>
      <xdr:col>20</xdr:col>
      <xdr:colOff>19866</xdr:colOff>
      <xdr:row>30</xdr:row>
      <xdr:rowOff>152400</xdr:rowOff>
    </xdr:to>
    <xdr:pic>
      <xdr:nvPicPr>
        <xdr:cNvPr id="27" name="Picture 26">
          <a:extLst>
            <a:ext uri="{FF2B5EF4-FFF2-40B4-BE49-F238E27FC236}">
              <a16:creationId xmlns:a16="http://schemas.microsoft.com/office/drawing/2014/main" id="{E155A36C-BD06-47C5-9B0E-276670CD7A8A}"/>
            </a:ext>
          </a:extLst>
        </xdr:cNvPr>
        <xdr:cNvPicPr>
          <a:picLocks noChangeAspect="1"/>
        </xdr:cNvPicPr>
      </xdr:nvPicPr>
      <xdr:blipFill>
        <a:blip xmlns:r="http://schemas.openxmlformats.org/officeDocument/2006/relationships" r:embed="rId16"/>
        <a:stretch>
          <a:fillRect/>
        </a:stretch>
      </xdr:blipFill>
      <xdr:spPr>
        <a:xfrm>
          <a:off x="8553450" y="4933950"/>
          <a:ext cx="5849166" cy="933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142875</xdr:colOff>
      <xdr:row>22</xdr:row>
      <xdr:rowOff>9525</xdr:rowOff>
    </xdr:from>
    <xdr:to>
      <xdr:col>7</xdr:col>
      <xdr:colOff>447675</xdr:colOff>
      <xdr:row>36</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D97B5F3-372C-0D91-25FE-EA66CA9932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875" y="42005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342899</xdr:colOff>
      <xdr:row>14</xdr:row>
      <xdr:rowOff>57149</xdr:rowOff>
    </xdr:from>
    <xdr:to>
      <xdr:col>4</xdr:col>
      <xdr:colOff>352424</xdr:colOff>
      <xdr:row>19</xdr:row>
      <xdr:rowOff>180975</xdr:rowOff>
    </xdr:to>
    <xdr:sp macro="" textlink="">
      <xdr:nvSpPr>
        <xdr:cNvPr id="4" name="TextBox 3">
          <a:extLst>
            <a:ext uri="{FF2B5EF4-FFF2-40B4-BE49-F238E27FC236}">
              <a16:creationId xmlns:a16="http://schemas.microsoft.com/office/drawing/2014/main" id="{E1FFA6AB-D8A0-F1FE-FB53-2A295A08358F}"/>
            </a:ext>
          </a:extLst>
        </xdr:cNvPr>
        <xdr:cNvSpPr txBox="1"/>
      </xdr:nvSpPr>
      <xdr:spPr>
        <a:xfrm>
          <a:off x="342899" y="2724149"/>
          <a:ext cx="2447925" cy="1076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a</a:t>
          </a:r>
          <a:r>
            <a:rPr lang="en-US" sz="1100" baseline="0"/>
            <a:t> box plot, </a:t>
          </a:r>
          <a:r>
            <a:rPr lang="en-US" sz="1100"/>
            <a:t>Select B Column, Go to Insert Tab, Click</a:t>
          </a:r>
          <a:r>
            <a:rPr lang="en-US" sz="1100" baseline="0"/>
            <a:t> Recommended Charts, All Charts, Box and Whiskers. The Outlier is the dot. Wont let me flip the axis for some reason of the visualization.</a:t>
          </a:r>
          <a:endParaRPr lang="en-US" sz="1100"/>
        </a:p>
      </xdr:txBody>
    </xdr:sp>
    <xdr:clientData/>
  </xdr:twoCellAnchor>
  <xdr:twoCellAnchor editAs="oneCell">
    <xdr:from>
      <xdr:col>11</xdr:col>
      <xdr:colOff>542925</xdr:colOff>
      <xdr:row>22</xdr:row>
      <xdr:rowOff>76200</xdr:rowOff>
    </xdr:from>
    <xdr:to>
      <xdr:col>22</xdr:col>
      <xdr:colOff>153281</xdr:colOff>
      <xdr:row>37</xdr:row>
      <xdr:rowOff>86125</xdr:rowOff>
    </xdr:to>
    <xdr:pic>
      <xdr:nvPicPr>
        <xdr:cNvPr id="5" name="Picture 4">
          <a:extLst>
            <a:ext uri="{FF2B5EF4-FFF2-40B4-BE49-F238E27FC236}">
              <a16:creationId xmlns:a16="http://schemas.microsoft.com/office/drawing/2014/main" id="{DDB6DB23-6812-31CC-80DA-D6C370A77191}"/>
            </a:ext>
          </a:extLst>
        </xdr:cNvPr>
        <xdr:cNvPicPr>
          <a:picLocks noChangeAspect="1"/>
        </xdr:cNvPicPr>
      </xdr:nvPicPr>
      <xdr:blipFill>
        <a:blip xmlns:r="http://schemas.openxmlformats.org/officeDocument/2006/relationships" r:embed="rId2"/>
        <a:stretch>
          <a:fillRect/>
        </a:stretch>
      </xdr:blipFill>
      <xdr:spPr>
        <a:xfrm>
          <a:off x="7820025" y="4267200"/>
          <a:ext cx="6315956" cy="2867425"/>
        </a:xfrm>
        <a:prstGeom prst="rect">
          <a:avLst/>
        </a:prstGeom>
      </xdr:spPr>
    </xdr:pic>
    <xdr:clientData/>
  </xdr:twoCellAnchor>
  <xdr:twoCellAnchor editAs="oneCell">
    <xdr:from>
      <xdr:col>12</xdr:col>
      <xdr:colOff>114300</xdr:colOff>
      <xdr:row>37</xdr:row>
      <xdr:rowOff>171451</xdr:rowOff>
    </xdr:from>
    <xdr:to>
      <xdr:col>20</xdr:col>
      <xdr:colOff>249674</xdr:colOff>
      <xdr:row>52</xdr:row>
      <xdr:rowOff>19051</xdr:rowOff>
    </xdr:to>
    <xdr:pic>
      <xdr:nvPicPr>
        <xdr:cNvPr id="7" name="Picture 6">
          <a:extLst>
            <a:ext uri="{FF2B5EF4-FFF2-40B4-BE49-F238E27FC236}">
              <a16:creationId xmlns:a16="http://schemas.microsoft.com/office/drawing/2014/main" id="{B6D8301C-679D-85DB-1E92-F9A5C790832E}"/>
            </a:ext>
          </a:extLst>
        </xdr:cNvPr>
        <xdr:cNvPicPr>
          <a:picLocks noChangeAspect="1"/>
        </xdr:cNvPicPr>
      </xdr:nvPicPr>
      <xdr:blipFill>
        <a:blip xmlns:r="http://schemas.openxmlformats.org/officeDocument/2006/relationships" r:embed="rId3"/>
        <a:stretch>
          <a:fillRect/>
        </a:stretch>
      </xdr:blipFill>
      <xdr:spPr>
        <a:xfrm>
          <a:off x="8001000" y="7219951"/>
          <a:ext cx="5012174" cy="2705100"/>
        </a:xfrm>
        <a:prstGeom prst="rect">
          <a:avLst/>
        </a:prstGeom>
      </xdr:spPr>
    </xdr:pic>
    <xdr:clientData/>
  </xdr:twoCellAnchor>
  <xdr:twoCellAnchor>
    <xdr:from>
      <xdr:col>12</xdr:col>
      <xdr:colOff>180975</xdr:colOff>
      <xdr:row>17</xdr:row>
      <xdr:rowOff>47624</xdr:rowOff>
    </xdr:from>
    <xdr:to>
      <xdr:col>18</xdr:col>
      <xdr:colOff>323850</xdr:colOff>
      <xdr:row>22</xdr:row>
      <xdr:rowOff>95249</xdr:rowOff>
    </xdr:to>
    <xdr:sp macro="" textlink="">
      <xdr:nvSpPr>
        <xdr:cNvPr id="8" name="TextBox 7">
          <a:extLst>
            <a:ext uri="{FF2B5EF4-FFF2-40B4-BE49-F238E27FC236}">
              <a16:creationId xmlns:a16="http://schemas.microsoft.com/office/drawing/2014/main" id="{D9C54BEB-9F61-9065-9115-CCA00EDDB887}"/>
            </a:ext>
          </a:extLst>
        </xdr:cNvPr>
        <xdr:cNvSpPr txBox="1"/>
      </xdr:nvSpPr>
      <xdr:spPr>
        <a:xfrm>
          <a:off x="8067675" y="3286124"/>
          <a:ext cx="3800475"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IQR is</a:t>
          </a:r>
          <a:r>
            <a:rPr lang="en-US" sz="1100" baseline="0">
              <a:solidFill>
                <a:schemeClr val="dk1"/>
              </a:solidFill>
              <a:effectLst/>
              <a:latin typeface="+mn-lt"/>
              <a:ea typeface="+mn-ea"/>
              <a:cs typeface="+mn-cs"/>
            </a:rPr>
            <a:t> the range for the middle 50 percent of the data.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Interquartile Range (IQR) Outlier rule</a:t>
          </a:r>
          <a:r>
            <a:rPr lang="en-US" sz="1100">
              <a:solidFill>
                <a:schemeClr val="dk1"/>
              </a:solidFill>
              <a:effectLst/>
              <a:latin typeface="+mn-lt"/>
              <a:ea typeface="+mn-ea"/>
              <a:cs typeface="+mn-cs"/>
            </a:rPr>
            <a:t>:</a:t>
          </a:r>
          <a:endParaRPr lang="en-US">
            <a:effectLst/>
          </a:endParaRPr>
        </a:p>
        <a:p>
          <a:r>
            <a:rPr lang="en-US" sz="1100" b="0">
              <a:solidFill>
                <a:schemeClr val="dk1"/>
              </a:solidFill>
              <a:effectLst/>
              <a:latin typeface="+mn-lt"/>
              <a:ea typeface="+mn-ea"/>
              <a:cs typeface="+mn-cs"/>
            </a:rPr>
            <a:t>Outliers are values below Q1 − 1.5×IQR or above Q3 + 1.5×IQR</a:t>
          </a:r>
          <a:endParaRPr lang="en-US" b="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editAs="oneCell">
    <xdr:from>
      <xdr:col>11</xdr:col>
      <xdr:colOff>381000</xdr:colOff>
      <xdr:row>0</xdr:row>
      <xdr:rowOff>0</xdr:rowOff>
    </xdr:from>
    <xdr:to>
      <xdr:col>22</xdr:col>
      <xdr:colOff>276226</xdr:colOff>
      <xdr:row>16</xdr:row>
      <xdr:rowOff>142875</xdr:rowOff>
    </xdr:to>
    <xdr:pic>
      <xdr:nvPicPr>
        <xdr:cNvPr id="9" name="Picture 8">
          <a:extLst>
            <a:ext uri="{FF2B5EF4-FFF2-40B4-BE49-F238E27FC236}">
              <a16:creationId xmlns:a16="http://schemas.microsoft.com/office/drawing/2014/main" id="{116AA8CF-D1AD-9D41-130F-14CC5A37E14E}"/>
            </a:ext>
          </a:extLst>
        </xdr:cNvPr>
        <xdr:cNvPicPr>
          <a:picLocks noChangeAspect="1"/>
        </xdr:cNvPicPr>
      </xdr:nvPicPr>
      <xdr:blipFill>
        <a:blip xmlns:r="http://schemas.openxmlformats.org/officeDocument/2006/relationships" r:embed="rId4"/>
        <a:stretch>
          <a:fillRect/>
        </a:stretch>
      </xdr:blipFill>
      <xdr:spPr>
        <a:xfrm>
          <a:off x="7086600" y="0"/>
          <a:ext cx="6600826" cy="3190875"/>
        </a:xfrm>
        <a:prstGeom prst="rect">
          <a:avLst/>
        </a:prstGeom>
      </xdr:spPr>
    </xdr:pic>
    <xdr:clientData/>
  </xdr:twoCellAnchor>
  <xdr:twoCellAnchor editAs="oneCell">
    <xdr:from>
      <xdr:col>4</xdr:col>
      <xdr:colOff>47520</xdr:colOff>
      <xdr:row>0</xdr:row>
      <xdr:rowOff>114120</xdr:rowOff>
    </xdr:from>
    <xdr:to>
      <xdr:col>4</xdr:col>
      <xdr:colOff>370800</xdr:colOff>
      <xdr:row>0</xdr:row>
      <xdr:rowOff>114480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8" name="Ink 17">
              <a:extLst>
                <a:ext uri="{FF2B5EF4-FFF2-40B4-BE49-F238E27FC236}">
                  <a16:creationId xmlns:a16="http://schemas.microsoft.com/office/drawing/2014/main" id="{C04017F4-34F7-4466-9259-1670D28FD985}"/>
                </a:ext>
              </a:extLst>
            </xdr14:cNvPr>
            <xdr14:cNvContentPartPr/>
          </xdr14:nvContentPartPr>
          <xdr14:nvPr macro=""/>
          <xdr14:xfrm>
            <a:off x="1876320" y="114120"/>
            <a:ext cx="323280" cy="360"/>
          </xdr14:xfrm>
        </xdr:contentPart>
      </mc:Choice>
      <mc:Fallback xmlns="">
        <xdr:pic>
          <xdr:nvPicPr>
            <xdr:cNvPr id="18" name="Ink 17">
              <a:extLst>
                <a:ext uri="{FF2B5EF4-FFF2-40B4-BE49-F238E27FC236}">
                  <a16:creationId xmlns:a16="http://schemas.microsoft.com/office/drawing/2014/main" id="{C04017F4-34F7-4466-9259-1670D28FD985}"/>
                </a:ext>
              </a:extLst>
            </xdr:cNvPr>
            <xdr:cNvPicPr/>
          </xdr:nvPicPr>
          <xdr:blipFill>
            <a:blip xmlns:r="http://schemas.openxmlformats.org/officeDocument/2006/relationships" r:embed="rId6"/>
            <a:stretch>
              <a:fillRect/>
            </a:stretch>
          </xdr:blipFill>
          <xdr:spPr>
            <a:xfrm>
              <a:off x="1840680" y="42480"/>
              <a:ext cx="394920" cy="144000"/>
            </a:xfrm>
            <a:prstGeom prst="rect">
              <a:avLst/>
            </a:prstGeom>
          </xdr:spPr>
        </xdr:pic>
      </mc:Fallback>
    </mc:AlternateContent>
    <xdr:clientData/>
  </xdr:twoCellAnchor>
  <xdr:twoCellAnchor editAs="oneCell">
    <xdr:from>
      <xdr:col>14</xdr:col>
      <xdr:colOff>485490</xdr:colOff>
      <xdr:row>8</xdr:row>
      <xdr:rowOff>75480</xdr:rowOff>
    </xdr:from>
    <xdr:to>
      <xdr:col>22</xdr:col>
      <xdr:colOff>189690</xdr:colOff>
      <xdr:row>8</xdr:row>
      <xdr:rowOff>124440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9" name="Ink 18">
              <a:extLst>
                <a:ext uri="{FF2B5EF4-FFF2-40B4-BE49-F238E27FC236}">
                  <a16:creationId xmlns:a16="http://schemas.microsoft.com/office/drawing/2014/main" id="{36C13D59-B057-8667-2D72-5955C5E3469C}"/>
                </a:ext>
              </a:extLst>
            </xdr14:cNvPr>
            <xdr14:cNvContentPartPr/>
          </xdr14:nvContentPartPr>
          <xdr14:nvPr macro=""/>
          <xdr14:xfrm>
            <a:off x="9019890" y="1599480"/>
            <a:ext cx="4581000" cy="48960"/>
          </xdr14:xfrm>
        </xdr:contentPart>
      </mc:Choice>
      <mc:Fallback xmlns="">
        <xdr:pic>
          <xdr:nvPicPr>
            <xdr:cNvPr id="19" name="Ink 18">
              <a:extLst>
                <a:ext uri="{FF2B5EF4-FFF2-40B4-BE49-F238E27FC236}">
                  <a16:creationId xmlns:a16="http://schemas.microsoft.com/office/drawing/2014/main" id="{36C13D59-B057-8667-2D72-5955C5E3469C}"/>
                </a:ext>
              </a:extLst>
            </xdr:cNvPr>
            <xdr:cNvPicPr/>
          </xdr:nvPicPr>
          <xdr:blipFill>
            <a:blip xmlns:r="http://schemas.openxmlformats.org/officeDocument/2006/relationships" r:embed="rId8"/>
            <a:stretch>
              <a:fillRect/>
            </a:stretch>
          </xdr:blipFill>
          <xdr:spPr>
            <a:xfrm>
              <a:off x="8984250" y="1527840"/>
              <a:ext cx="4652640" cy="192600"/>
            </a:xfrm>
            <a:prstGeom prst="rect">
              <a:avLst/>
            </a:prstGeom>
          </xdr:spPr>
        </xdr:pic>
      </mc:Fallback>
    </mc:AlternateContent>
    <xdr:clientData/>
  </xdr:twoCellAnchor>
  <xdr:twoCellAnchor editAs="oneCell">
    <xdr:from>
      <xdr:col>14</xdr:col>
      <xdr:colOff>466410</xdr:colOff>
      <xdr:row>9</xdr:row>
      <xdr:rowOff>28620</xdr:rowOff>
    </xdr:from>
    <xdr:to>
      <xdr:col>22</xdr:col>
      <xdr:colOff>94290</xdr:colOff>
      <xdr:row>9</xdr:row>
      <xdr:rowOff>77220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0" name="Ink 19">
              <a:extLst>
                <a:ext uri="{FF2B5EF4-FFF2-40B4-BE49-F238E27FC236}">
                  <a16:creationId xmlns:a16="http://schemas.microsoft.com/office/drawing/2014/main" id="{2DB2DAAF-C19C-D694-9DF2-AAF5EB622ACD}"/>
                </a:ext>
              </a:extLst>
            </xdr14:cNvPr>
            <xdr14:cNvContentPartPr/>
          </xdr14:nvContentPartPr>
          <xdr14:nvPr macro=""/>
          <xdr14:xfrm>
            <a:off x="9000810" y="1743120"/>
            <a:ext cx="4504680" cy="48600"/>
          </xdr14:xfrm>
        </xdr:contentPart>
      </mc:Choice>
      <mc:Fallback xmlns="">
        <xdr:pic>
          <xdr:nvPicPr>
            <xdr:cNvPr id="20" name="Ink 19">
              <a:extLst>
                <a:ext uri="{FF2B5EF4-FFF2-40B4-BE49-F238E27FC236}">
                  <a16:creationId xmlns:a16="http://schemas.microsoft.com/office/drawing/2014/main" id="{2DB2DAAF-C19C-D694-9DF2-AAF5EB622ACD}"/>
                </a:ext>
              </a:extLst>
            </xdr:cNvPr>
            <xdr:cNvPicPr/>
          </xdr:nvPicPr>
          <xdr:blipFill>
            <a:blip xmlns:r="http://schemas.openxmlformats.org/officeDocument/2006/relationships" r:embed="rId10"/>
            <a:stretch>
              <a:fillRect/>
            </a:stretch>
          </xdr:blipFill>
          <xdr:spPr>
            <a:xfrm>
              <a:off x="8965170" y="1671480"/>
              <a:ext cx="4576320" cy="192240"/>
            </a:xfrm>
            <a:prstGeom prst="rect">
              <a:avLst/>
            </a:prstGeom>
          </xdr:spPr>
        </xdr:pic>
      </mc:Fallback>
    </mc:AlternateContent>
    <xdr:clientData/>
  </xdr:twoCellAnchor>
  <xdr:twoCellAnchor editAs="oneCell">
    <xdr:from>
      <xdr:col>8</xdr:col>
      <xdr:colOff>237930</xdr:colOff>
      <xdr:row>9</xdr:row>
      <xdr:rowOff>104280</xdr:rowOff>
    </xdr:from>
    <xdr:to>
      <xdr:col>8</xdr:col>
      <xdr:colOff>443490</xdr:colOff>
      <xdr:row>9</xdr:row>
      <xdr:rowOff>132720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4" name="Ink 23">
              <a:extLst>
                <a:ext uri="{FF2B5EF4-FFF2-40B4-BE49-F238E27FC236}">
                  <a16:creationId xmlns:a16="http://schemas.microsoft.com/office/drawing/2014/main" id="{55D1AF32-BF8E-34D2-E738-033F86B6FB61}"/>
                </a:ext>
              </a:extLst>
            </xdr14:cNvPr>
            <xdr14:cNvContentPartPr/>
          </xdr14:nvContentPartPr>
          <xdr14:nvPr macro=""/>
          <xdr14:xfrm>
            <a:off x="6333930" y="2771280"/>
            <a:ext cx="205560" cy="28440"/>
          </xdr14:xfrm>
        </xdr:contentPart>
      </mc:Choice>
      <mc:Fallback xmlns="">
        <xdr:pic>
          <xdr:nvPicPr>
            <xdr:cNvPr id="24" name="Ink 23">
              <a:extLst>
                <a:ext uri="{FF2B5EF4-FFF2-40B4-BE49-F238E27FC236}">
                  <a16:creationId xmlns:a16="http://schemas.microsoft.com/office/drawing/2014/main" id="{55D1AF32-BF8E-34D2-E738-033F86B6FB61}"/>
                </a:ext>
              </a:extLst>
            </xdr:cNvPr>
            <xdr:cNvPicPr/>
          </xdr:nvPicPr>
          <xdr:blipFill>
            <a:blip xmlns:r="http://schemas.openxmlformats.org/officeDocument/2006/relationships" r:embed="rId12"/>
            <a:stretch>
              <a:fillRect/>
            </a:stretch>
          </xdr:blipFill>
          <xdr:spPr>
            <a:xfrm>
              <a:off x="6298290" y="2699640"/>
              <a:ext cx="277200" cy="172080"/>
            </a:xfrm>
            <a:prstGeom prst="rect">
              <a:avLst/>
            </a:prstGeom>
          </xdr:spPr>
        </xdr:pic>
      </mc:Fallback>
    </mc:AlternateContent>
    <xdr:clientData/>
  </xdr:twoCellAnchor>
  <xdr:twoCellAnchor editAs="oneCell">
    <xdr:from>
      <xdr:col>17</xdr:col>
      <xdr:colOff>209370</xdr:colOff>
      <xdr:row>9</xdr:row>
      <xdr:rowOff>161460</xdr:rowOff>
    </xdr:from>
    <xdr:to>
      <xdr:col>17</xdr:col>
      <xdr:colOff>399090</xdr:colOff>
      <xdr:row>9</xdr:row>
      <xdr:rowOff>161820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5" name="Ink 24">
              <a:extLst>
                <a:ext uri="{FF2B5EF4-FFF2-40B4-BE49-F238E27FC236}">
                  <a16:creationId xmlns:a16="http://schemas.microsoft.com/office/drawing/2014/main" id="{4212AF61-58D3-56E3-10C3-CCDEC3950410}"/>
                </a:ext>
              </a:extLst>
            </xdr14:cNvPr>
            <xdr14:cNvContentPartPr/>
          </xdr14:nvContentPartPr>
          <xdr14:nvPr macro=""/>
          <xdr14:xfrm>
            <a:off x="10572570" y="1875960"/>
            <a:ext cx="189720" cy="360"/>
          </xdr14:xfrm>
        </xdr:contentPart>
      </mc:Choice>
      <mc:Fallback xmlns="">
        <xdr:pic>
          <xdr:nvPicPr>
            <xdr:cNvPr id="25" name="Ink 24">
              <a:extLst>
                <a:ext uri="{FF2B5EF4-FFF2-40B4-BE49-F238E27FC236}">
                  <a16:creationId xmlns:a16="http://schemas.microsoft.com/office/drawing/2014/main" id="{4212AF61-58D3-56E3-10C3-CCDEC3950410}"/>
                </a:ext>
              </a:extLst>
            </xdr:cNvPr>
            <xdr:cNvPicPr/>
          </xdr:nvPicPr>
          <xdr:blipFill>
            <a:blip xmlns:r="http://schemas.openxmlformats.org/officeDocument/2006/relationships" r:embed="rId14"/>
            <a:stretch>
              <a:fillRect/>
            </a:stretch>
          </xdr:blipFill>
          <xdr:spPr>
            <a:xfrm>
              <a:off x="10536930" y="1804320"/>
              <a:ext cx="261360" cy="144000"/>
            </a:xfrm>
            <a:prstGeom prst="rect">
              <a:avLst/>
            </a:prstGeom>
          </xdr:spPr>
        </xdr:pic>
      </mc:Fallback>
    </mc:AlternateContent>
    <xdr:clientData/>
  </xdr:twoCellAnchor>
  <xdr:twoCellAnchor editAs="oneCell">
    <xdr:from>
      <xdr:col>15</xdr:col>
      <xdr:colOff>571410</xdr:colOff>
      <xdr:row>10</xdr:row>
      <xdr:rowOff>113880</xdr:rowOff>
    </xdr:from>
    <xdr:to>
      <xdr:col>16</xdr:col>
      <xdr:colOff>132450</xdr:colOff>
      <xdr:row>10</xdr:row>
      <xdr:rowOff>124320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6" name="Ink 25">
              <a:extLst>
                <a:ext uri="{FF2B5EF4-FFF2-40B4-BE49-F238E27FC236}">
                  <a16:creationId xmlns:a16="http://schemas.microsoft.com/office/drawing/2014/main" id="{7D09B7E8-C517-9E05-A7EC-C62EBCAA4920}"/>
                </a:ext>
              </a:extLst>
            </xdr14:cNvPr>
            <xdr14:cNvContentPartPr/>
          </xdr14:nvContentPartPr>
          <xdr14:nvPr macro=""/>
          <xdr14:xfrm>
            <a:off x="9715410" y="2018880"/>
            <a:ext cx="170640" cy="10440"/>
          </xdr14:xfrm>
        </xdr:contentPart>
      </mc:Choice>
      <mc:Fallback xmlns="">
        <xdr:pic>
          <xdr:nvPicPr>
            <xdr:cNvPr id="26" name="Ink 25">
              <a:extLst>
                <a:ext uri="{FF2B5EF4-FFF2-40B4-BE49-F238E27FC236}">
                  <a16:creationId xmlns:a16="http://schemas.microsoft.com/office/drawing/2014/main" id="{7D09B7E8-C517-9E05-A7EC-C62EBCAA4920}"/>
                </a:ext>
              </a:extLst>
            </xdr:cNvPr>
            <xdr:cNvPicPr/>
          </xdr:nvPicPr>
          <xdr:blipFill>
            <a:blip xmlns:r="http://schemas.openxmlformats.org/officeDocument/2006/relationships" r:embed="rId16"/>
            <a:stretch>
              <a:fillRect/>
            </a:stretch>
          </xdr:blipFill>
          <xdr:spPr>
            <a:xfrm>
              <a:off x="9679770" y="1947240"/>
              <a:ext cx="242280" cy="154080"/>
            </a:xfrm>
            <a:prstGeom prst="rect">
              <a:avLst/>
            </a:prstGeom>
          </xdr:spPr>
        </xdr:pic>
      </mc:Fallback>
    </mc:AlternateContent>
    <xdr:clientData/>
  </xdr:twoCellAnchor>
  <xdr:twoCellAnchor editAs="oneCell">
    <xdr:from>
      <xdr:col>14</xdr:col>
      <xdr:colOff>495210</xdr:colOff>
      <xdr:row>9</xdr:row>
      <xdr:rowOff>151740</xdr:rowOff>
    </xdr:from>
    <xdr:to>
      <xdr:col>17</xdr:col>
      <xdr:colOff>105690</xdr:colOff>
      <xdr:row>10</xdr:row>
      <xdr:rowOff>10560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7" name="Ink 26">
              <a:extLst>
                <a:ext uri="{FF2B5EF4-FFF2-40B4-BE49-F238E27FC236}">
                  <a16:creationId xmlns:a16="http://schemas.microsoft.com/office/drawing/2014/main" id="{37090EDE-2E4F-3340-F780-25A726B65CCA}"/>
                </a:ext>
              </a:extLst>
            </xdr14:cNvPr>
            <xdr14:cNvContentPartPr/>
          </xdr14:nvContentPartPr>
          <xdr14:nvPr macro=""/>
          <xdr14:xfrm>
            <a:off x="9029610" y="1866240"/>
            <a:ext cx="1439280" cy="49320"/>
          </xdr14:xfrm>
        </xdr:contentPart>
      </mc:Choice>
      <mc:Fallback xmlns="">
        <xdr:pic>
          <xdr:nvPicPr>
            <xdr:cNvPr id="27" name="Ink 26">
              <a:extLst>
                <a:ext uri="{FF2B5EF4-FFF2-40B4-BE49-F238E27FC236}">
                  <a16:creationId xmlns:a16="http://schemas.microsoft.com/office/drawing/2014/main" id="{37090EDE-2E4F-3340-F780-25A726B65CCA}"/>
                </a:ext>
              </a:extLst>
            </xdr:cNvPr>
            <xdr:cNvPicPr/>
          </xdr:nvPicPr>
          <xdr:blipFill>
            <a:blip xmlns:r="http://schemas.openxmlformats.org/officeDocument/2006/relationships" r:embed="rId18"/>
            <a:stretch>
              <a:fillRect/>
            </a:stretch>
          </xdr:blipFill>
          <xdr:spPr>
            <a:xfrm>
              <a:off x="8993970" y="1794600"/>
              <a:ext cx="1510920" cy="192960"/>
            </a:xfrm>
            <a:prstGeom prst="rect">
              <a:avLst/>
            </a:prstGeom>
          </xdr:spPr>
        </xdr:pic>
      </mc:Fallback>
    </mc:AlternateContent>
    <xdr:clientData/>
  </xdr:twoCellAnchor>
  <xdr:twoCellAnchor editAs="oneCell">
    <xdr:from>
      <xdr:col>17</xdr:col>
      <xdr:colOff>523650</xdr:colOff>
      <xdr:row>9</xdr:row>
      <xdr:rowOff>161460</xdr:rowOff>
    </xdr:from>
    <xdr:to>
      <xdr:col>20</xdr:col>
      <xdr:colOff>256170</xdr:colOff>
      <xdr:row>9</xdr:row>
      <xdr:rowOff>181260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28" name="Ink 27">
              <a:extLst>
                <a:ext uri="{FF2B5EF4-FFF2-40B4-BE49-F238E27FC236}">
                  <a16:creationId xmlns:a16="http://schemas.microsoft.com/office/drawing/2014/main" id="{D9F5CC60-07FD-C853-7EE7-50875D9E9E7A}"/>
                </a:ext>
              </a:extLst>
            </xdr14:cNvPr>
            <xdr14:cNvContentPartPr/>
          </xdr14:nvContentPartPr>
          <xdr14:nvPr macro=""/>
          <xdr14:xfrm>
            <a:off x="10886850" y="1875960"/>
            <a:ext cx="1561320" cy="19800"/>
          </xdr14:xfrm>
        </xdr:contentPart>
      </mc:Choice>
      <mc:Fallback xmlns="">
        <xdr:pic>
          <xdr:nvPicPr>
            <xdr:cNvPr id="28" name="Ink 27">
              <a:extLst>
                <a:ext uri="{FF2B5EF4-FFF2-40B4-BE49-F238E27FC236}">
                  <a16:creationId xmlns:a16="http://schemas.microsoft.com/office/drawing/2014/main" id="{D9F5CC60-07FD-C853-7EE7-50875D9E9E7A}"/>
                </a:ext>
              </a:extLst>
            </xdr:cNvPr>
            <xdr:cNvPicPr/>
          </xdr:nvPicPr>
          <xdr:blipFill>
            <a:blip xmlns:r="http://schemas.openxmlformats.org/officeDocument/2006/relationships" r:embed="rId20"/>
            <a:stretch>
              <a:fillRect/>
            </a:stretch>
          </xdr:blipFill>
          <xdr:spPr>
            <a:xfrm>
              <a:off x="10851210" y="1803960"/>
              <a:ext cx="1632960" cy="163440"/>
            </a:xfrm>
            <a:prstGeom prst="rect">
              <a:avLst/>
            </a:prstGeom>
          </xdr:spPr>
        </xdr:pic>
      </mc:Fallback>
    </mc:AlternateContent>
    <xdr:clientData/>
  </xdr:twoCellAnchor>
  <xdr:twoCellAnchor editAs="oneCell">
    <xdr:from>
      <xdr:col>20</xdr:col>
      <xdr:colOff>333210</xdr:colOff>
      <xdr:row>9</xdr:row>
      <xdr:rowOff>186660</xdr:rowOff>
    </xdr:from>
    <xdr:to>
      <xdr:col>20</xdr:col>
      <xdr:colOff>585570</xdr:colOff>
      <xdr:row>10</xdr:row>
      <xdr:rowOff>480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9" name="Ink 28">
              <a:extLst>
                <a:ext uri="{FF2B5EF4-FFF2-40B4-BE49-F238E27FC236}">
                  <a16:creationId xmlns:a16="http://schemas.microsoft.com/office/drawing/2014/main" id="{4D1C9530-276C-09F8-156A-B9D4C0AC8140}"/>
                </a:ext>
              </a:extLst>
            </xdr14:cNvPr>
            <xdr14:cNvContentPartPr/>
          </xdr14:nvContentPartPr>
          <xdr14:nvPr macro=""/>
          <xdr14:xfrm>
            <a:off x="12525210" y="1901160"/>
            <a:ext cx="252360" cy="4320"/>
          </xdr14:xfrm>
        </xdr:contentPart>
      </mc:Choice>
      <mc:Fallback xmlns="">
        <xdr:pic>
          <xdr:nvPicPr>
            <xdr:cNvPr id="29" name="Ink 28">
              <a:extLst>
                <a:ext uri="{FF2B5EF4-FFF2-40B4-BE49-F238E27FC236}">
                  <a16:creationId xmlns:a16="http://schemas.microsoft.com/office/drawing/2014/main" id="{4D1C9530-276C-09F8-156A-B9D4C0AC8140}"/>
                </a:ext>
              </a:extLst>
            </xdr:cNvPr>
            <xdr:cNvPicPr/>
          </xdr:nvPicPr>
          <xdr:blipFill>
            <a:blip xmlns:r="http://schemas.openxmlformats.org/officeDocument/2006/relationships" r:embed="rId22"/>
            <a:stretch>
              <a:fillRect/>
            </a:stretch>
          </xdr:blipFill>
          <xdr:spPr>
            <a:xfrm>
              <a:off x="12489570" y="1829160"/>
              <a:ext cx="324000" cy="147960"/>
            </a:xfrm>
            <a:prstGeom prst="rect">
              <a:avLst/>
            </a:prstGeom>
          </xdr:spPr>
        </xdr:pic>
      </mc:Fallback>
    </mc:AlternateContent>
    <xdr:clientData/>
  </xdr:twoCellAnchor>
  <xdr:twoCellAnchor editAs="oneCell">
    <xdr:from>
      <xdr:col>21</xdr:col>
      <xdr:colOff>28530</xdr:colOff>
      <xdr:row>9</xdr:row>
      <xdr:rowOff>105300</xdr:rowOff>
    </xdr:from>
    <xdr:to>
      <xdr:col>22</xdr:col>
      <xdr:colOff>286530</xdr:colOff>
      <xdr:row>9</xdr:row>
      <xdr:rowOff>172620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30" name="Ink 29">
              <a:extLst>
                <a:ext uri="{FF2B5EF4-FFF2-40B4-BE49-F238E27FC236}">
                  <a16:creationId xmlns:a16="http://schemas.microsoft.com/office/drawing/2014/main" id="{59B0808D-87C9-0216-FC0F-BE2BD1D8B0C5}"/>
                </a:ext>
              </a:extLst>
            </xdr14:cNvPr>
            <xdr14:cNvContentPartPr/>
          </xdr14:nvContentPartPr>
          <xdr14:nvPr macro=""/>
          <xdr14:xfrm>
            <a:off x="12830130" y="1819800"/>
            <a:ext cx="867600" cy="67320"/>
          </xdr14:xfrm>
        </xdr:contentPart>
      </mc:Choice>
      <mc:Fallback xmlns="">
        <xdr:pic>
          <xdr:nvPicPr>
            <xdr:cNvPr id="30" name="Ink 29">
              <a:extLst>
                <a:ext uri="{FF2B5EF4-FFF2-40B4-BE49-F238E27FC236}">
                  <a16:creationId xmlns:a16="http://schemas.microsoft.com/office/drawing/2014/main" id="{59B0808D-87C9-0216-FC0F-BE2BD1D8B0C5}"/>
                </a:ext>
              </a:extLst>
            </xdr:cNvPr>
            <xdr:cNvPicPr/>
          </xdr:nvPicPr>
          <xdr:blipFill>
            <a:blip xmlns:r="http://schemas.openxmlformats.org/officeDocument/2006/relationships" r:embed="rId24"/>
            <a:stretch>
              <a:fillRect/>
            </a:stretch>
          </xdr:blipFill>
          <xdr:spPr>
            <a:xfrm>
              <a:off x="12794490" y="1747800"/>
              <a:ext cx="939240" cy="210960"/>
            </a:xfrm>
            <a:prstGeom prst="rect">
              <a:avLst/>
            </a:prstGeom>
          </xdr:spPr>
        </xdr:pic>
      </mc:Fallback>
    </mc:AlternateContent>
    <xdr:clientData/>
  </xdr:twoCellAnchor>
  <xdr:twoCellAnchor editAs="oneCell">
    <xdr:from>
      <xdr:col>14</xdr:col>
      <xdr:colOff>495210</xdr:colOff>
      <xdr:row>10</xdr:row>
      <xdr:rowOff>113880</xdr:rowOff>
    </xdr:from>
    <xdr:to>
      <xdr:col>17</xdr:col>
      <xdr:colOff>142050</xdr:colOff>
      <xdr:row>10</xdr:row>
      <xdr:rowOff>143760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33" name="Ink 32">
              <a:extLst>
                <a:ext uri="{FF2B5EF4-FFF2-40B4-BE49-F238E27FC236}">
                  <a16:creationId xmlns:a16="http://schemas.microsoft.com/office/drawing/2014/main" id="{72366AE9-AC12-49F7-D16E-7440F26F0C7B}"/>
                </a:ext>
              </a:extLst>
            </xdr14:cNvPr>
            <xdr14:cNvContentPartPr/>
          </xdr14:nvContentPartPr>
          <xdr14:nvPr macro=""/>
          <xdr14:xfrm>
            <a:off x="9029610" y="2018880"/>
            <a:ext cx="1475640" cy="29880"/>
          </xdr14:xfrm>
        </xdr:contentPart>
      </mc:Choice>
      <mc:Fallback xmlns="">
        <xdr:pic>
          <xdr:nvPicPr>
            <xdr:cNvPr id="33" name="Ink 32">
              <a:extLst>
                <a:ext uri="{FF2B5EF4-FFF2-40B4-BE49-F238E27FC236}">
                  <a16:creationId xmlns:a16="http://schemas.microsoft.com/office/drawing/2014/main" id="{72366AE9-AC12-49F7-D16E-7440F26F0C7B}"/>
                </a:ext>
              </a:extLst>
            </xdr:cNvPr>
            <xdr:cNvPicPr/>
          </xdr:nvPicPr>
          <xdr:blipFill>
            <a:blip xmlns:r="http://schemas.openxmlformats.org/officeDocument/2006/relationships" r:embed="rId26"/>
            <a:stretch>
              <a:fillRect/>
            </a:stretch>
          </xdr:blipFill>
          <xdr:spPr>
            <a:xfrm>
              <a:off x="8993970" y="1947240"/>
              <a:ext cx="1547280" cy="173520"/>
            </a:xfrm>
            <a:prstGeom prst="rect">
              <a:avLst/>
            </a:prstGeom>
          </xdr:spPr>
        </xdr:pic>
      </mc:Fallback>
    </mc:AlternateContent>
    <xdr:clientData/>
  </xdr:twoCellAnchor>
  <xdr:twoCellAnchor editAs="oneCell">
    <xdr:from>
      <xdr:col>17</xdr:col>
      <xdr:colOff>218730</xdr:colOff>
      <xdr:row>10</xdr:row>
      <xdr:rowOff>104160</xdr:rowOff>
    </xdr:from>
    <xdr:to>
      <xdr:col>21</xdr:col>
      <xdr:colOff>418050</xdr:colOff>
      <xdr:row>10</xdr:row>
      <xdr:rowOff>124320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34" name="Ink 33">
              <a:extLst>
                <a:ext uri="{FF2B5EF4-FFF2-40B4-BE49-F238E27FC236}">
                  <a16:creationId xmlns:a16="http://schemas.microsoft.com/office/drawing/2014/main" id="{D8837D91-9197-2A0C-0704-B4C40E8AB67D}"/>
                </a:ext>
              </a:extLst>
            </xdr14:cNvPr>
            <xdr14:cNvContentPartPr/>
          </xdr14:nvContentPartPr>
          <xdr14:nvPr macro=""/>
          <xdr14:xfrm>
            <a:off x="10581930" y="2009160"/>
            <a:ext cx="2637720" cy="20160"/>
          </xdr14:xfrm>
        </xdr:contentPart>
      </mc:Choice>
      <mc:Fallback xmlns="">
        <xdr:pic>
          <xdr:nvPicPr>
            <xdr:cNvPr id="34" name="Ink 33">
              <a:extLst>
                <a:ext uri="{FF2B5EF4-FFF2-40B4-BE49-F238E27FC236}">
                  <a16:creationId xmlns:a16="http://schemas.microsoft.com/office/drawing/2014/main" id="{D8837D91-9197-2A0C-0704-B4C40E8AB67D}"/>
                </a:ext>
              </a:extLst>
            </xdr:cNvPr>
            <xdr:cNvPicPr/>
          </xdr:nvPicPr>
          <xdr:blipFill>
            <a:blip xmlns:r="http://schemas.openxmlformats.org/officeDocument/2006/relationships" r:embed="rId28"/>
            <a:stretch>
              <a:fillRect/>
            </a:stretch>
          </xdr:blipFill>
          <xdr:spPr>
            <a:xfrm>
              <a:off x="10546290" y="1937520"/>
              <a:ext cx="2709360" cy="163800"/>
            </a:xfrm>
            <a:prstGeom prst="rect">
              <a:avLst/>
            </a:prstGeom>
          </xdr:spPr>
        </xdr:pic>
      </mc:Fallback>
    </mc:AlternateContent>
    <xdr:clientData/>
  </xdr:twoCellAnchor>
  <xdr:twoCellAnchor editAs="oneCell">
    <xdr:from>
      <xdr:col>12</xdr:col>
      <xdr:colOff>237780</xdr:colOff>
      <xdr:row>19</xdr:row>
      <xdr:rowOff>133140</xdr:rowOff>
    </xdr:from>
    <xdr:to>
      <xdr:col>15</xdr:col>
      <xdr:colOff>608580</xdr:colOff>
      <xdr:row>20</xdr:row>
      <xdr:rowOff>600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35" name="Ink 34">
              <a:extLst>
                <a:ext uri="{FF2B5EF4-FFF2-40B4-BE49-F238E27FC236}">
                  <a16:creationId xmlns:a16="http://schemas.microsoft.com/office/drawing/2014/main" id="{6F12FFAA-BFF2-D2F5-1422-3F52A0D63F1F}"/>
                </a:ext>
              </a:extLst>
            </xdr14:cNvPr>
            <xdr14:cNvContentPartPr/>
          </xdr14:nvContentPartPr>
          <xdr14:nvPr macro=""/>
          <xdr14:xfrm>
            <a:off x="8124480" y="3752640"/>
            <a:ext cx="2199600" cy="57960"/>
          </xdr14:xfrm>
        </xdr:contentPart>
      </mc:Choice>
      <mc:Fallback xmlns="">
        <xdr:pic>
          <xdr:nvPicPr>
            <xdr:cNvPr id="35" name="Ink 34">
              <a:extLst>
                <a:ext uri="{FF2B5EF4-FFF2-40B4-BE49-F238E27FC236}">
                  <a16:creationId xmlns:a16="http://schemas.microsoft.com/office/drawing/2014/main" id="{6F12FFAA-BFF2-D2F5-1422-3F52A0D63F1F}"/>
                </a:ext>
              </a:extLst>
            </xdr:cNvPr>
            <xdr:cNvPicPr/>
          </xdr:nvPicPr>
          <xdr:blipFill>
            <a:blip xmlns:r="http://schemas.openxmlformats.org/officeDocument/2006/relationships" r:embed="rId30"/>
            <a:stretch>
              <a:fillRect/>
            </a:stretch>
          </xdr:blipFill>
          <xdr:spPr>
            <a:xfrm>
              <a:off x="8088840" y="3681000"/>
              <a:ext cx="2271240" cy="201600"/>
            </a:xfrm>
            <a:prstGeom prst="rect">
              <a:avLst/>
            </a:prstGeom>
          </xdr:spPr>
        </xdr:pic>
      </mc:Fallback>
    </mc:AlternateContent>
    <xdr:clientData/>
  </xdr:twoCellAnchor>
  <xdr:twoCellAnchor editAs="oneCell">
    <xdr:from>
      <xdr:col>12</xdr:col>
      <xdr:colOff>304740</xdr:colOff>
      <xdr:row>20</xdr:row>
      <xdr:rowOff>142440</xdr:rowOff>
    </xdr:from>
    <xdr:to>
      <xdr:col>18</xdr:col>
      <xdr:colOff>94500</xdr:colOff>
      <xdr:row>20</xdr:row>
      <xdr:rowOff>142800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6" name="Ink 35">
              <a:extLst>
                <a:ext uri="{FF2B5EF4-FFF2-40B4-BE49-F238E27FC236}">
                  <a16:creationId xmlns:a16="http://schemas.microsoft.com/office/drawing/2014/main" id="{C891A933-2686-07CE-A0A2-74E757A8C197}"/>
                </a:ext>
              </a:extLst>
            </xdr14:cNvPr>
            <xdr14:cNvContentPartPr/>
          </xdr14:nvContentPartPr>
          <xdr14:nvPr macro=""/>
          <xdr14:xfrm>
            <a:off x="8191440" y="3952440"/>
            <a:ext cx="3447360" cy="360"/>
          </xdr14:xfrm>
        </xdr:contentPart>
      </mc:Choice>
      <mc:Fallback xmlns="">
        <xdr:pic>
          <xdr:nvPicPr>
            <xdr:cNvPr id="36" name="Ink 35">
              <a:extLst>
                <a:ext uri="{FF2B5EF4-FFF2-40B4-BE49-F238E27FC236}">
                  <a16:creationId xmlns:a16="http://schemas.microsoft.com/office/drawing/2014/main" id="{C891A933-2686-07CE-A0A2-74E757A8C197}"/>
                </a:ext>
              </a:extLst>
            </xdr:cNvPr>
            <xdr:cNvPicPr/>
          </xdr:nvPicPr>
          <xdr:blipFill>
            <a:blip xmlns:r="http://schemas.openxmlformats.org/officeDocument/2006/relationships" r:embed="rId32"/>
            <a:stretch>
              <a:fillRect/>
            </a:stretch>
          </xdr:blipFill>
          <xdr:spPr>
            <a:xfrm>
              <a:off x="8155800" y="3880800"/>
              <a:ext cx="3519000" cy="144000"/>
            </a:xfrm>
            <a:prstGeom prst="rect">
              <a:avLst/>
            </a:prstGeom>
          </xdr:spPr>
        </xdr:pic>
      </mc:Fallback>
    </mc:AlternateContent>
    <xdr:clientData/>
  </xdr:twoCellAnchor>
  <xdr:twoCellAnchor>
    <xdr:from>
      <xdr:col>5</xdr:col>
      <xdr:colOff>447675</xdr:colOff>
      <xdr:row>12</xdr:row>
      <xdr:rowOff>85726</xdr:rowOff>
    </xdr:from>
    <xdr:to>
      <xdr:col>10</xdr:col>
      <xdr:colOff>381000</xdr:colOff>
      <xdr:row>16</xdr:row>
      <xdr:rowOff>104776</xdr:rowOff>
    </xdr:to>
    <xdr:sp macro="" textlink="">
      <xdr:nvSpPr>
        <xdr:cNvPr id="37" name="TextBox 36">
          <a:extLst>
            <a:ext uri="{FF2B5EF4-FFF2-40B4-BE49-F238E27FC236}">
              <a16:creationId xmlns:a16="http://schemas.microsoft.com/office/drawing/2014/main" id="{EEC6FC8C-3688-7EC2-B634-E22BF3F35F17}"/>
            </a:ext>
          </a:extLst>
        </xdr:cNvPr>
        <xdr:cNvSpPr txBox="1"/>
      </xdr:nvSpPr>
      <xdr:spPr>
        <a:xfrm>
          <a:off x="3495675" y="2371726"/>
          <a:ext cx="328612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Put</a:t>
          </a:r>
          <a:r>
            <a:rPr lang="en-US" sz="1100" baseline="0"/>
            <a:t> conditional formatting , new rule on the values if they are greater than upper limit or less than lower limit. I only put the rule on the textbook version of limits but I would normally just use the excel version. </a:t>
          </a:r>
          <a:endParaRPr lang="en-US" sz="1100"/>
        </a:p>
      </xdr:txBody>
    </xdr:sp>
    <xdr:clientData/>
  </xdr:twoCellAnchor>
  <xdr:twoCellAnchor editAs="oneCell">
    <xdr:from>
      <xdr:col>7</xdr:col>
      <xdr:colOff>75840</xdr:colOff>
      <xdr:row>2</xdr:row>
      <xdr:rowOff>73680</xdr:rowOff>
    </xdr:from>
    <xdr:to>
      <xdr:col>8</xdr:col>
      <xdr:colOff>300240</xdr:colOff>
      <xdr:row>2</xdr:row>
      <xdr:rowOff>95280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8" name="Ink 37">
              <a:extLst>
                <a:ext uri="{FF2B5EF4-FFF2-40B4-BE49-F238E27FC236}">
                  <a16:creationId xmlns:a16="http://schemas.microsoft.com/office/drawing/2014/main" id="{BAA680D2-27EE-4A57-4E22-FF92DB84D522}"/>
                </a:ext>
              </a:extLst>
            </xdr14:cNvPr>
            <xdr14:cNvContentPartPr/>
          </xdr14:nvContentPartPr>
          <xdr14:nvPr macro=""/>
          <xdr14:xfrm>
            <a:off x="4343040" y="454680"/>
            <a:ext cx="986400" cy="21600"/>
          </xdr14:xfrm>
        </xdr:contentPart>
      </mc:Choice>
      <mc:Fallback xmlns="">
        <xdr:pic>
          <xdr:nvPicPr>
            <xdr:cNvPr id="38" name="Ink 37">
              <a:extLst>
                <a:ext uri="{FF2B5EF4-FFF2-40B4-BE49-F238E27FC236}">
                  <a16:creationId xmlns:a16="http://schemas.microsoft.com/office/drawing/2014/main" id="{BAA680D2-27EE-4A57-4E22-FF92DB84D522}"/>
                </a:ext>
              </a:extLst>
            </xdr:cNvPr>
            <xdr:cNvPicPr/>
          </xdr:nvPicPr>
          <xdr:blipFill>
            <a:blip xmlns:r="http://schemas.openxmlformats.org/officeDocument/2006/relationships" r:embed="rId34"/>
            <a:stretch>
              <a:fillRect/>
            </a:stretch>
          </xdr:blipFill>
          <xdr:spPr>
            <a:xfrm>
              <a:off x="4307400" y="383040"/>
              <a:ext cx="1058040" cy="165240"/>
            </a:xfrm>
            <a:prstGeom prst="rect">
              <a:avLst/>
            </a:prstGeom>
          </xdr:spPr>
        </xdr:pic>
      </mc:Fallback>
    </mc:AlternateContent>
    <xdr:clientData/>
  </xdr:twoCellAnchor>
  <xdr:twoCellAnchor editAs="oneCell">
    <xdr:from>
      <xdr:col>8</xdr:col>
      <xdr:colOff>9360</xdr:colOff>
      <xdr:row>17</xdr:row>
      <xdr:rowOff>76020</xdr:rowOff>
    </xdr:from>
    <xdr:to>
      <xdr:col>9</xdr:col>
      <xdr:colOff>123000</xdr:colOff>
      <xdr:row>17</xdr:row>
      <xdr:rowOff>86100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9" name="Ink 38">
              <a:extLst>
                <a:ext uri="{FF2B5EF4-FFF2-40B4-BE49-F238E27FC236}">
                  <a16:creationId xmlns:a16="http://schemas.microsoft.com/office/drawing/2014/main" id="{A89AF2FD-5B80-BAE9-B38C-ACDD5452E231}"/>
                </a:ext>
              </a:extLst>
            </xdr14:cNvPr>
            <xdr14:cNvContentPartPr/>
          </xdr14:nvContentPartPr>
          <xdr14:nvPr macro=""/>
          <xdr14:xfrm>
            <a:off x="5038560" y="3314520"/>
            <a:ext cx="723240" cy="10080"/>
          </xdr14:xfrm>
        </xdr:contentPart>
      </mc:Choice>
      <mc:Fallback xmlns="">
        <xdr:pic>
          <xdr:nvPicPr>
            <xdr:cNvPr id="39" name="Ink 38">
              <a:extLst>
                <a:ext uri="{FF2B5EF4-FFF2-40B4-BE49-F238E27FC236}">
                  <a16:creationId xmlns:a16="http://schemas.microsoft.com/office/drawing/2014/main" id="{A89AF2FD-5B80-BAE9-B38C-ACDD5452E231}"/>
                </a:ext>
              </a:extLst>
            </xdr:cNvPr>
            <xdr:cNvPicPr/>
          </xdr:nvPicPr>
          <xdr:blipFill>
            <a:blip xmlns:r="http://schemas.openxmlformats.org/officeDocument/2006/relationships" r:embed="rId36"/>
            <a:stretch>
              <a:fillRect/>
            </a:stretch>
          </xdr:blipFill>
          <xdr:spPr>
            <a:xfrm>
              <a:off x="5002920" y="3242880"/>
              <a:ext cx="794880" cy="153720"/>
            </a:xfrm>
            <a:prstGeom prst="rect">
              <a:avLst/>
            </a:prstGeom>
          </xdr:spPr>
        </xdr:pic>
      </mc:Fallback>
    </mc:AlternateContent>
    <xdr:clientData/>
  </xdr:twoCellAnchor>
  <xdr:twoCellAnchor editAs="oneCell">
    <xdr:from>
      <xdr:col>10</xdr:col>
      <xdr:colOff>447480</xdr:colOff>
      <xdr:row>21</xdr:row>
      <xdr:rowOff>94860</xdr:rowOff>
    </xdr:from>
    <xdr:to>
      <xdr:col>11</xdr:col>
      <xdr:colOff>84540</xdr:colOff>
      <xdr:row>21</xdr:row>
      <xdr:rowOff>95220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40" name="Ink 39">
              <a:extLst>
                <a:ext uri="{FF2B5EF4-FFF2-40B4-BE49-F238E27FC236}">
                  <a16:creationId xmlns:a16="http://schemas.microsoft.com/office/drawing/2014/main" id="{87F5D8F4-BF8C-45C9-04AB-534212B157CE}"/>
                </a:ext>
              </a:extLst>
            </xdr14:cNvPr>
            <xdr14:cNvContentPartPr/>
          </xdr14:nvContentPartPr>
          <xdr14:nvPr macro=""/>
          <xdr14:xfrm>
            <a:off x="6848280" y="4095360"/>
            <a:ext cx="513360" cy="360"/>
          </xdr14:xfrm>
        </xdr:contentPart>
      </mc:Choice>
      <mc:Fallback xmlns="">
        <xdr:pic>
          <xdr:nvPicPr>
            <xdr:cNvPr id="40" name="Ink 39">
              <a:extLst>
                <a:ext uri="{FF2B5EF4-FFF2-40B4-BE49-F238E27FC236}">
                  <a16:creationId xmlns:a16="http://schemas.microsoft.com/office/drawing/2014/main" id="{87F5D8F4-BF8C-45C9-04AB-534212B157CE}"/>
                </a:ext>
              </a:extLst>
            </xdr:cNvPr>
            <xdr:cNvPicPr/>
          </xdr:nvPicPr>
          <xdr:blipFill>
            <a:blip xmlns:r="http://schemas.openxmlformats.org/officeDocument/2006/relationships" r:embed="rId38"/>
            <a:stretch>
              <a:fillRect/>
            </a:stretch>
          </xdr:blipFill>
          <xdr:spPr>
            <a:xfrm>
              <a:off x="6812640" y="4023720"/>
              <a:ext cx="585000" cy="1440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55788</xdr:colOff>
      <xdr:row>10</xdr:row>
      <xdr:rowOff>27214</xdr:rowOff>
    </xdr:from>
    <xdr:to>
      <xdr:col>13</xdr:col>
      <xdr:colOff>295289</xdr:colOff>
      <xdr:row>18</xdr:row>
      <xdr:rowOff>72300</xdr:rowOff>
    </xdr:to>
    <xdr:pic>
      <xdr:nvPicPr>
        <xdr:cNvPr id="2" name="Picture 1">
          <a:extLst>
            <a:ext uri="{FF2B5EF4-FFF2-40B4-BE49-F238E27FC236}">
              <a16:creationId xmlns:a16="http://schemas.microsoft.com/office/drawing/2014/main" id="{C4A5B9C1-E3F4-A513-6AB1-2DB2AE607E33}"/>
            </a:ext>
          </a:extLst>
        </xdr:cNvPr>
        <xdr:cNvPicPr>
          <a:picLocks noChangeAspect="1"/>
        </xdr:cNvPicPr>
      </xdr:nvPicPr>
      <xdr:blipFill>
        <a:blip xmlns:r="http://schemas.openxmlformats.org/officeDocument/2006/relationships" r:embed="rId1"/>
        <a:stretch>
          <a:fillRect/>
        </a:stretch>
      </xdr:blipFill>
      <xdr:spPr>
        <a:xfrm>
          <a:off x="4899931" y="1932214"/>
          <a:ext cx="5873659" cy="1569086"/>
        </a:xfrm>
        <a:prstGeom prst="rect">
          <a:avLst/>
        </a:prstGeom>
      </xdr:spPr>
    </xdr:pic>
    <xdr:clientData/>
  </xdr:twoCellAnchor>
  <xdr:twoCellAnchor editAs="oneCell">
    <xdr:from>
      <xdr:col>4</xdr:col>
      <xdr:colOff>29936</xdr:colOff>
      <xdr:row>19</xdr:row>
      <xdr:rowOff>117022</xdr:rowOff>
    </xdr:from>
    <xdr:to>
      <xdr:col>13</xdr:col>
      <xdr:colOff>412332</xdr:colOff>
      <xdr:row>45</xdr:row>
      <xdr:rowOff>60555</xdr:rowOff>
    </xdr:to>
    <xdr:pic>
      <xdr:nvPicPr>
        <xdr:cNvPr id="3" name="Picture 2">
          <a:extLst>
            <a:ext uri="{FF2B5EF4-FFF2-40B4-BE49-F238E27FC236}">
              <a16:creationId xmlns:a16="http://schemas.microsoft.com/office/drawing/2014/main" id="{DA690B34-AEB7-B674-B237-641056F5DDA8}"/>
            </a:ext>
          </a:extLst>
        </xdr:cNvPr>
        <xdr:cNvPicPr>
          <a:picLocks noChangeAspect="1"/>
        </xdr:cNvPicPr>
      </xdr:nvPicPr>
      <xdr:blipFill>
        <a:blip xmlns:r="http://schemas.openxmlformats.org/officeDocument/2006/relationships" r:embed="rId2"/>
        <a:stretch>
          <a:fillRect/>
        </a:stretch>
      </xdr:blipFill>
      <xdr:spPr>
        <a:xfrm>
          <a:off x="4874079" y="3736522"/>
          <a:ext cx="6016554" cy="4896533"/>
        </a:xfrm>
        <a:prstGeom prst="rect">
          <a:avLst/>
        </a:prstGeom>
      </xdr:spPr>
    </xdr:pic>
    <xdr:clientData/>
  </xdr:twoCellAnchor>
  <xdr:twoCellAnchor editAs="oneCell">
    <xdr:from>
      <xdr:col>4</xdr:col>
      <xdr:colOff>42183</xdr:colOff>
      <xdr:row>46</xdr:row>
      <xdr:rowOff>39462</xdr:rowOff>
    </xdr:from>
    <xdr:to>
      <xdr:col>13</xdr:col>
      <xdr:colOff>348369</xdr:colOff>
      <xdr:row>54</xdr:row>
      <xdr:rowOff>58727</xdr:rowOff>
    </xdr:to>
    <xdr:pic>
      <xdr:nvPicPr>
        <xdr:cNvPr id="4" name="Picture 3">
          <a:extLst>
            <a:ext uri="{FF2B5EF4-FFF2-40B4-BE49-F238E27FC236}">
              <a16:creationId xmlns:a16="http://schemas.microsoft.com/office/drawing/2014/main" id="{15FFAAD5-4B38-EA6B-313F-D02A85213584}"/>
            </a:ext>
          </a:extLst>
        </xdr:cNvPr>
        <xdr:cNvPicPr>
          <a:picLocks noChangeAspect="1"/>
        </xdr:cNvPicPr>
      </xdr:nvPicPr>
      <xdr:blipFill>
        <a:blip xmlns:r="http://schemas.openxmlformats.org/officeDocument/2006/relationships" r:embed="rId3"/>
        <a:stretch>
          <a:fillRect/>
        </a:stretch>
      </xdr:blipFill>
      <xdr:spPr>
        <a:xfrm>
          <a:off x="4886326" y="8802462"/>
          <a:ext cx="5940344" cy="1543265"/>
        </a:xfrm>
        <a:prstGeom prst="rect">
          <a:avLst/>
        </a:prstGeom>
      </xdr:spPr>
    </xdr:pic>
    <xdr:clientData/>
  </xdr:twoCellAnchor>
  <xdr:twoCellAnchor editAs="oneCell">
    <xdr:from>
      <xdr:col>14</xdr:col>
      <xdr:colOff>333375</xdr:colOff>
      <xdr:row>1</xdr:row>
      <xdr:rowOff>122464</xdr:rowOff>
    </xdr:from>
    <xdr:to>
      <xdr:col>24</xdr:col>
      <xdr:colOff>134172</xdr:colOff>
      <xdr:row>22</xdr:row>
      <xdr:rowOff>98495</xdr:rowOff>
    </xdr:to>
    <xdr:pic>
      <xdr:nvPicPr>
        <xdr:cNvPr id="5" name="Picture 4">
          <a:extLst>
            <a:ext uri="{FF2B5EF4-FFF2-40B4-BE49-F238E27FC236}">
              <a16:creationId xmlns:a16="http://schemas.microsoft.com/office/drawing/2014/main" id="{328C75A3-AE3E-4F38-020D-EED05E7575AD}"/>
            </a:ext>
          </a:extLst>
        </xdr:cNvPr>
        <xdr:cNvPicPr>
          <a:picLocks noChangeAspect="1"/>
        </xdr:cNvPicPr>
      </xdr:nvPicPr>
      <xdr:blipFill>
        <a:blip xmlns:r="http://schemas.openxmlformats.org/officeDocument/2006/relationships" r:embed="rId4"/>
        <a:stretch>
          <a:fillRect/>
        </a:stretch>
      </xdr:blipFill>
      <xdr:spPr>
        <a:xfrm>
          <a:off x="11300732" y="312964"/>
          <a:ext cx="5924012" cy="3976531"/>
        </a:xfrm>
        <a:prstGeom prst="rect">
          <a:avLst/>
        </a:prstGeom>
      </xdr:spPr>
    </xdr:pic>
    <xdr:clientData/>
  </xdr:twoCellAnchor>
  <xdr:twoCellAnchor>
    <xdr:from>
      <xdr:col>0</xdr:col>
      <xdr:colOff>747592</xdr:colOff>
      <xdr:row>37</xdr:row>
      <xdr:rowOff>20013</xdr:rowOff>
    </xdr:from>
    <xdr:to>
      <xdr:col>3</xdr:col>
      <xdr:colOff>480251</xdr:colOff>
      <xdr:row>47</xdr:row>
      <xdr:rowOff>47227</xdr:rowOff>
    </xdr:to>
    <xdr:sp macro="" textlink="">
      <xdr:nvSpPr>
        <xdr:cNvPr id="6" name="TextBox 5">
          <a:extLst>
            <a:ext uri="{FF2B5EF4-FFF2-40B4-BE49-F238E27FC236}">
              <a16:creationId xmlns:a16="http://schemas.microsoft.com/office/drawing/2014/main" id="{C6403F0D-7027-229C-69D8-AD711D98AAEC}"/>
            </a:ext>
          </a:extLst>
        </xdr:cNvPr>
        <xdr:cNvSpPr txBox="1"/>
      </xdr:nvSpPr>
      <xdr:spPr>
        <a:xfrm>
          <a:off x="747592" y="7068513"/>
          <a:ext cx="3957277" cy="1932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For a</a:t>
          </a:r>
          <a:r>
            <a:rPr lang="en-US" sz="1600" baseline="0">
              <a:solidFill>
                <a:schemeClr val="dk1"/>
              </a:solidFill>
              <a:effectLst/>
              <a:latin typeface="+mn-lt"/>
              <a:ea typeface="+mn-ea"/>
              <a:cs typeface="+mn-cs"/>
            </a:rPr>
            <a:t> box plot, </a:t>
          </a:r>
          <a:r>
            <a:rPr lang="en-US" sz="1600">
              <a:solidFill>
                <a:schemeClr val="dk1"/>
              </a:solidFill>
              <a:effectLst/>
              <a:latin typeface="+mn-lt"/>
              <a:ea typeface="+mn-ea"/>
              <a:cs typeface="+mn-cs"/>
            </a:rPr>
            <a:t>Select </a:t>
          </a:r>
          <a:r>
            <a:rPr lang="en-US" sz="1600" baseline="0">
              <a:solidFill>
                <a:schemeClr val="dk1"/>
              </a:solidFill>
              <a:effectLst/>
              <a:latin typeface="+mn-lt"/>
              <a:ea typeface="+mn-ea"/>
              <a:cs typeface="+mn-cs"/>
            </a:rPr>
            <a:t> the </a:t>
          </a:r>
          <a:r>
            <a:rPr lang="en-US" sz="1600">
              <a:solidFill>
                <a:schemeClr val="dk1"/>
              </a:solidFill>
              <a:effectLst/>
              <a:latin typeface="+mn-lt"/>
              <a:ea typeface="+mn-ea"/>
              <a:cs typeface="+mn-cs"/>
            </a:rPr>
            <a:t>Column, Go to Insert Tab, Click</a:t>
          </a:r>
          <a:r>
            <a:rPr lang="en-US" sz="1600" baseline="0">
              <a:solidFill>
                <a:schemeClr val="dk1"/>
              </a:solidFill>
              <a:effectLst/>
              <a:latin typeface="+mn-lt"/>
              <a:ea typeface="+mn-ea"/>
              <a:cs typeface="+mn-cs"/>
            </a:rPr>
            <a:t> Recommended Charts, All Charts, Box and Whiskers. The Outlier is the dot. Wont let me flip the axis for some reason of the visualization.</a:t>
          </a:r>
          <a:endParaRPr lang="en-US" sz="1600">
            <a:effectLst/>
          </a:endParaRPr>
        </a:p>
        <a:p>
          <a:endParaRPr lang="en-US" sz="1100"/>
        </a:p>
      </xdr:txBody>
    </xdr:sp>
    <xdr:clientData/>
  </xdr:twoCellAnchor>
  <xdr:twoCellAnchor>
    <xdr:from>
      <xdr:col>0</xdr:col>
      <xdr:colOff>67235</xdr:colOff>
      <xdr:row>12</xdr:row>
      <xdr:rowOff>134471</xdr:rowOff>
    </xdr:from>
    <xdr:to>
      <xdr:col>3</xdr:col>
      <xdr:colOff>407414</xdr:colOff>
      <xdr:row>35</xdr:row>
      <xdr:rowOff>124947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BD1EBE6-E366-BA30-26F3-D187F41510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7235" y="2420471"/>
              <a:ext cx="4569279" cy="43719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22</xdr:row>
      <xdr:rowOff>136070</xdr:rowOff>
    </xdr:from>
    <xdr:to>
      <xdr:col>22</xdr:col>
      <xdr:colOff>503464</xdr:colOff>
      <xdr:row>39</xdr:row>
      <xdr:rowOff>176893</xdr:rowOff>
    </xdr:to>
    <xdr:sp macro="" textlink="">
      <xdr:nvSpPr>
        <xdr:cNvPr id="8" name="TextBox 7">
          <a:extLst>
            <a:ext uri="{FF2B5EF4-FFF2-40B4-BE49-F238E27FC236}">
              <a16:creationId xmlns:a16="http://schemas.microsoft.com/office/drawing/2014/main" id="{4D99AB3C-53DF-1539-F09B-B7F4E5A15F5D}"/>
            </a:ext>
          </a:extLst>
        </xdr:cNvPr>
        <xdr:cNvSpPr txBox="1"/>
      </xdr:nvSpPr>
      <xdr:spPr>
        <a:xfrm>
          <a:off x="11579679" y="4327070"/>
          <a:ext cx="4789714" cy="3279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Z score method</a:t>
          </a:r>
          <a:r>
            <a:rPr lang="en-US" sz="1400" baseline="0"/>
            <a:t> is based off of mean and standard deviation and assumes a normal distribution (bell shaped curve). </a:t>
          </a:r>
          <a:r>
            <a:rPr lang="en-US" sz="1400"/>
            <a:t>Z-scores become less reliable for outlier detection when the data isn’t roughly normal or the sample is small. For example here where the 200 student</a:t>
          </a:r>
          <a:r>
            <a:rPr lang="en-US" sz="1400" baseline="0"/>
            <a:t> class is an outlier but not a z score over 3 or less than -3.</a:t>
          </a:r>
        </a:p>
        <a:p>
          <a:r>
            <a:rPr lang="en-US" sz="1400" baseline="0"/>
            <a:t> </a:t>
          </a:r>
        </a:p>
        <a:p>
          <a:r>
            <a:rPr lang="en-US" sz="1400" b="1"/>
            <a:t>The IQR method works whether your data is bell-shaped or not</a:t>
          </a:r>
          <a:r>
            <a:rPr lang="en-US" sz="1400"/>
            <a:t>, and that’s exactly why boxplots use it.</a:t>
          </a:r>
          <a:endParaRPr lang="en-US" sz="1400" baseline="0"/>
        </a:p>
        <a:p>
          <a:r>
            <a:rPr lang="en-US" sz="1400" baseline="0"/>
            <a:t>The boxplot method (IQR Method) is based on quartiles (median focused). It is more robust to skew and small samples, and does not care about standard deviation at all. </a:t>
          </a:r>
          <a:r>
            <a:rPr lang="en-US" sz="1400"/>
            <a:t>Instead, it uses the </a:t>
          </a:r>
          <a:r>
            <a:rPr lang="en-US" sz="1400" b="1"/>
            <a:t>Interquartile Range (IQR) Outlier rule</a:t>
          </a:r>
          <a:r>
            <a:rPr lang="en-US" sz="1400"/>
            <a:t>:</a:t>
          </a:r>
        </a:p>
        <a:p>
          <a:r>
            <a:rPr lang="en-US" sz="1400"/>
            <a:t>Outliers are values </a:t>
          </a:r>
          <a:r>
            <a:rPr lang="en-US" sz="1400" b="1"/>
            <a:t>below Q1 − 1.5×IQR</a:t>
          </a:r>
          <a:r>
            <a:rPr lang="en-US" sz="1400"/>
            <a:t> or </a:t>
          </a:r>
          <a:r>
            <a:rPr lang="en-US" sz="1400" b="1"/>
            <a:t>above Q3 + 1.5×IQR</a:t>
          </a:r>
          <a:endParaRPr lang="en-US" sz="1400"/>
        </a:p>
      </xdr:txBody>
    </xdr:sp>
    <xdr:clientData/>
  </xdr:twoCellAnchor>
  <xdr:twoCellAnchor editAs="oneCell">
    <xdr:from>
      <xdr:col>21</xdr:col>
      <xdr:colOff>326473</xdr:colOff>
      <xdr:row>24</xdr:row>
      <xdr:rowOff>108360</xdr:rowOff>
    </xdr:from>
    <xdr:to>
      <xdr:col>22</xdr:col>
      <xdr:colOff>284391</xdr:colOff>
      <xdr:row>24</xdr:row>
      <xdr:rowOff>108720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 name="Ink 8">
              <a:extLst>
                <a:ext uri="{FF2B5EF4-FFF2-40B4-BE49-F238E27FC236}">
                  <a16:creationId xmlns:a16="http://schemas.microsoft.com/office/drawing/2014/main" id="{437E209C-3428-9C7F-6DF2-B700D76FEED5}"/>
                </a:ext>
              </a:extLst>
            </xdr14:cNvPr>
            <xdr14:cNvContentPartPr/>
          </xdr14:nvContentPartPr>
          <xdr14:nvPr macro=""/>
          <xdr14:xfrm>
            <a:off x="15580080" y="4680360"/>
            <a:ext cx="570240" cy="360"/>
          </xdr14:xfrm>
        </xdr:contentPart>
      </mc:Choice>
      <mc:Fallback xmlns="">
        <xdr:pic>
          <xdr:nvPicPr>
            <xdr:cNvPr id="9" name="Ink 8">
              <a:extLst>
                <a:ext uri="{FF2B5EF4-FFF2-40B4-BE49-F238E27FC236}">
                  <a16:creationId xmlns:a16="http://schemas.microsoft.com/office/drawing/2014/main" id="{437E209C-3428-9C7F-6DF2-B700D76FEED5}"/>
                </a:ext>
              </a:extLst>
            </xdr:cNvPr>
            <xdr:cNvPicPr/>
          </xdr:nvPicPr>
          <xdr:blipFill>
            <a:blip xmlns:r="http://schemas.openxmlformats.org/officeDocument/2006/relationships" r:embed="rId7"/>
            <a:stretch>
              <a:fillRect/>
            </a:stretch>
          </xdr:blipFill>
          <xdr:spPr>
            <a:xfrm>
              <a:off x="15544440" y="4608720"/>
              <a:ext cx="641880" cy="144000"/>
            </a:xfrm>
            <a:prstGeom prst="rect">
              <a:avLst/>
            </a:prstGeom>
          </xdr:spPr>
        </xdr:pic>
      </mc:Fallback>
    </mc:AlternateContent>
    <xdr:clientData/>
  </xdr:twoCellAnchor>
  <xdr:twoCellAnchor editAs="oneCell">
    <xdr:from>
      <xdr:col>15</xdr:col>
      <xdr:colOff>81441</xdr:colOff>
      <xdr:row>25</xdr:row>
      <xdr:rowOff>65820</xdr:rowOff>
    </xdr:from>
    <xdr:to>
      <xdr:col>22</xdr:col>
      <xdr:colOff>23031</xdr:colOff>
      <xdr:row>27</xdr:row>
      <xdr:rowOff>28260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F9BBD62F-A60D-9139-407C-6A41A97EA768}"/>
                </a:ext>
              </a:extLst>
            </xdr14:cNvPr>
            <xdr14:cNvContentPartPr/>
          </xdr14:nvContentPartPr>
          <xdr14:nvPr macro=""/>
          <xdr14:xfrm>
            <a:off x="11661120" y="4828320"/>
            <a:ext cx="4227840" cy="343440"/>
          </xdr14:xfrm>
        </xdr:contentPart>
      </mc:Choice>
      <mc:Fallback xmlns="">
        <xdr:pic>
          <xdr:nvPicPr>
            <xdr:cNvPr id="12" name="Ink 11">
              <a:extLst>
                <a:ext uri="{FF2B5EF4-FFF2-40B4-BE49-F238E27FC236}">
                  <a16:creationId xmlns:a16="http://schemas.microsoft.com/office/drawing/2014/main" id="{F9BBD62F-A60D-9139-407C-6A41A97EA768}"/>
                </a:ext>
              </a:extLst>
            </xdr:cNvPr>
            <xdr:cNvPicPr/>
          </xdr:nvPicPr>
          <xdr:blipFill>
            <a:blip xmlns:r="http://schemas.openxmlformats.org/officeDocument/2006/relationships" r:embed="rId9"/>
            <a:stretch>
              <a:fillRect/>
            </a:stretch>
          </xdr:blipFill>
          <xdr:spPr>
            <a:xfrm>
              <a:off x="11625477" y="4756395"/>
              <a:ext cx="4299486" cy="486930"/>
            </a:xfrm>
            <a:prstGeom prst="rect">
              <a:avLst/>
            </a:prstGeom>
          </xdr:spPr>
        </xdr:pic>
      </mc:Fallback>
    </mc:AlternateContent>
    <xdr:clientData/>
  </xdr:twoCellAnchor>
  <xdr:twoCellAnchor editAs="oneCell">
    <xdr:from>
      <xdr:col>19</xdr:col>
      <xdr:colOff>392291</xdr:colOff>
      <xdr:row>26</xdr:row>
      <xdr:rowOff>174480</xdr:rowOff>
    </xdr:from>
    <xdr:to>
      <xdr:col>22</xdr:col>
      <xdr:colOff>189378</xdr:colOff>
      <xdr:row>27</xdr:row>
      <xdr:rowOff>57420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CB768C4F-05E3-FFD0-4BC1-8453220D35E4}"/>
                </a:ext>
              </a:extLst>
            </xdr14:cNvPr>
            <xdr14:cNvContentPartPr/>
          </xdr14:nvContentPartPr>
          <xdr14:nvPr macro=""/>
          <xdr14:xfrm>
            <a:off x="14298791" y="5127480"/>
            <a:ext cx="1612440" cy="73440"/>
          </xdr14:xfrm>
        </xdr:contentPart>
      </mc:Choice>
      <mc:Fallback xmlns="">
        <xdr:pic>
          <xdr:nvPicPr>
            <xdr:cNvPr id="14" name="Ink 13">
              <a:extLst>
                <a:ext uri="{FF2B5EF4-FFF2-40B4-BE49-F238E27FC236}">
                  <a16:creationId xmlns:a16="http://schemas.microsoft.com/office/drawing/2014/main" id="{CB768C4F-05E3-FFD0-4BC1-8453220D35E4}"/>
                </a:ext>
              </a:extLst>
            </xdr:cNvPr>
            <xdr:cNvPicPr/>
          </xdr:nvPicPr>
          <xdr:blipFill>
            <a:blip xmlns:r="http://schemas.openxmlformats.org/officeDocument/2006/relationships" r:embed="rId11"/>
            <a:stretch>
              <a:fillRect/>
            </a:stretch>
          </xdr:blipFill>
          <xdr:spPr>
            <a:xfrm>
              <a:off x="14262791" y="5055480"/>
              <a:ext cx="1684080" cy="217080"/>
            </a:xfrm>
            <a:prstGeom prst="rect">
              <a:avLst/>
            </a:prstGeom>
          </xdr:spPr>
        </xdr:pic>
      </mc:Fallback>
    </mc:AlternateContent>
    <xdr:clientData/>
  </xdr:twoCellAnchor>
  <xdr:twoCellAnchor editAs="oneCell">
    <xdr:from>
      <xdr:col>15</xdr:col>
      <xdr:colOff>156682</xdr:colOff>
      <xdr:row>27</xdr:row>
      <xdr:rowOff>179100</xdr:rowOff>
    </xdr:from>
    <xdr:to>
      <xdr:col>22</xdr:col>
      <xdr:colOff>347418</xdr:colOff>
      <xdr:row>28</xdr:row>
      <xdr:rowOff>68160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5" name="Ink 14">
              <a:extLst>
                <a:ext uri="{FF2B5EF4-FFF2-40B4-BE49-F238E27FC236}">
                  <a16:creationId xmlns:a16="http://schemas.microsoft.com/office/drawing/2014/main" id="{A09DC53D-AAB8-5DFE-2E72-9273523C6C60}"/>
                </a:ext>
              </a:extLst>
            </xdr14:cNvPr>
            <xdr14:cNvContentPartPr/>
          </xdr14:nvContentPartPr>
          <xdr14:nvPr macro=""/>
          <xdr14:xfrm>
            <a:off x="11642711" y="5322600"/>
            <a:ext cx="4426560" cy="79560"/>
          </xdr14:xfrm>
        </xdr:contentPart>
      </mc:Choice>
      <mc:Fallback xmlns="">
        <xdr:pic>
          <xdr:nvPicPr>
            <xdr:cNvPr id="15" name="Ink 14">
              <a:extLst>
                <a:ext uri="{FF2B5EF4-FFF2-40B4-BE49-F238E27FC236}">
                  <a16:creationId xmlns:a16="http://schemas.microsoft.com/office/drawing/2014/main" id="{A09DC53D-AAB8-5DFE-2E72-9273523C6C60}"/>
                </a:ext>
              </a:extLst>
            </xdr:cNvPr>
            <xdr:cNvPicPr/>
          </xdr:nvPicPr>
          <xdr:blipFill>
            <a:blip xmlns:r="http://schemas.openxmlformats.org/officeDocument/2006/relationships" r:embed="rId13"/>
            <a:stretch>
              <a:fillRect/>
            </a:stretch>
          </xdr:blipFill>
          <xdr:spPr>
            <a:xfrm>
              <a:off x="11607071" y="5250960"/>
              <a:ext cx="4498200" cy="223200"/>
            </a:xfrm>
            <a:prstGeom prst="rect">
              <a:avLst/>
            </a:prstGeom>
          </xdr:spPr>
        </xdr:pic>
      </mc:Fallback>
    </mc:AlternateContent>
    <xdr:clientData/>
  </xdr:twoCellAnchor>
  <xdr:twoCellAnchor editAs="oneCell">
    <xdr:from>
      <xdr:col>15</xdr:col>
      <xdr:colOff>78202</xdr:colOff>
      <xdr:row>29</xdr:row>
      <xdr:rowOff>33180</xdr:rowOff>
    </xdr:from>
    <xdr:to>
      <xdr:col>16</xdr:col>
      <xdr:colOff>121804</xdr:colOff>
      <xdr:row>29</xdr:row>
      <xdr:rowOff>33540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6" name="Ink 15">
              <a:extLst>
                <a:ext uri="{FF2B5EF4-FFF2-40B4-BE49-F238E27FC236}">
                  <a16:creationId xmlns:a16="http://schemas.microsoft.com/office/drawing/2014/main" id="{987AE952-A6B1-1C03-CC51-21E6768CD85D}"/>
                </a:ext>
              </a:extLst>
            </xdr14:cNvPr>
            <xdr14:cNvContentPartPr/>
          </xdr14:nvContentPartPr>
          <xdr14:nvPr macro=""/>
          <xdr14:xfrm>
            <a:off x="11564231" y="5557680"/>
            <a:ext cx="648720" cy="360"/>
          </xdr14:xfrm>
        </xdr:contentPart>
      </mc:Choice>
      <mc:Fallback xmlns="">
        <xdr:pic>
          <xdr:nvPicPr>
            <xdr:cNvPr id="16" name="Ink 15">
              <a:extLst>
                <a:ext uri="{FF2B5EF4-FFF2-40B4-BE49-F238E27FC236}">
                  <a16:creationId xmlns:a16="http://schemas.microsoft.com/office/drawing/2014/main" id="{987AE952-A6B1-1C03-CC51-21E6768CD85D}"/>
                </a:ext>
              </a:extLst>
            </xdr:cNvPr>
            <xdr:cNvPicPr/>
          </xdr:nvPicPr>
          <xdr:blipFill>
            <a:blip xmlns:r="http://schemas.openxmlformats.org/officeDocument/2006/relationships" r:embed="rId15"/>
            <a:stretch>
              <a:fillRect/>
            </a:stretch>
          </xdr:blipFill>
          <xdr:spPr>
            <a:xfrm>
              <a:off x="11528591" y="5486040"/>
              <a:ext cx="720360" cy="14400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490001</xdr:colOff>
      <xdr:row>0</xdr:row>
      <xdr:rowOff>8637</xdr:rowOff>
    </xdr:from>
    <xdr:to>
      <xdr:col>15</xdr:col>
      <xdr:colOff>189683</xdr:colOff>
      <xdr:row>11</xdr:row>
      <xdr:rowOff>80868</xdr:rowOff>
    </xdr:to>
    <xdr:graphicFrame macro="">
      <xdr:nvGraphicFramePr>
        <xdr:cNvPr id="2" name="Chart 1">
          <a:extLst>
            <a:ext uri="{FF2B5EF4-FFF2-40B4-BE49-F238E27FC236}">
              <a16:creationId xmlns:a16="http://schemas.microsoft.com/office/drawing/2014/main" id="{CFF3065C-9D5B-8853-FE85-C4E3504AD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595429</xdr:colOff>
      <xdr:row>13</xdr:row>
      <xdr:rowOff>157815</xdr:rowOff>
    </xdr:from>
    <xdr:to>
      <xdr:col>19</xdr:col>
      <xdr:colOff>1165</xdr:colOff>
      <xdr:row>44</xdr:row>
      <xdr:rowOff>148453</xdr:rowOff>
    </xdr:to>
    <xdr:pic>
      <xdr:nvPicPr>
        <xdr:cNvPr id="3" name="Picture 2">
          <a:extLst>
            <a:ext uri="{FF2B5EF4-FFF2-40B4-BE49-F238E27FC236}">
              <a16:creationId xmlns:a16="http://schemas.microsoft.com/office/drawing/2014/main" id="{270F426B-7FC7-F269-0B2B-D421C3487206}"/>
            </a:ext>
          </a:extLst>
        </xdr:cNvPr>
        <xdr:cNvPicPr>
          <a:picLocks noChangeAspect="1"/>
        </xdr:cNvPicPr>
      </xdr:nvPicPr>
      <xdr:blipFill>
        <a:blip xmlns:r="http://schemas.openxmlformats.org/officeDocument/2006/relationships" r:embed="rId2"/>
        <a:stretch>
          <a:fillRect/>
        </a:stretch>
      </xdr:blipFill>
      <xdr:spPr>
        <a:xfrm>
          <a:off x="5794958" y="3205815"/>
          <a:ext cx="6667148" cy="6411609"/>
        </a:xfrm>
        <a:prstGeom prst="rect">
          <a:avLst/>
        </a:prstGeom>
      </xdr:spPr>
    </xdr:pic>
    <xdr:clientData/>
  </xdr:twoCellAnchor>
  <xdr:twoCellAnchor editAs="oneCell">
    <xdr:from>
      <xdr:col>8</xdr:col>
      <xdr:colOff>549089</xdr:colOff>
      <xdr:row>44</xdr:row>
      <xdr:rowOff>168089</xdr:rowOff>
    </xdr:from>
    <xdr:to>
      <xdr:col>18</xdr:col>
      <xdr:colOff>442343</xdr:colOff>
      <xdr:row>58</xdr:row>
      <xdr:rowOff>73198</xdr:rowOff>
    </xdr:to>
    <xdr:pic>
      <xdr:nvPicPr>
        <xdr:cNvPr id="4" name="Picture 3">
          <a:extLst>
            <a:ext uri="{FF2B5EF4-FFF2-40B4-BE49-F238E27FC236}">
              <a16:creationId xmlns:a16="http://schemas.microsoft.com/office/drawing/2014/main" id="{23275303-52D4-754E-5C1D-3D9B25DB26DB}"/>
            </a:ext>
          </a:extLst>
        </xdr:cNvPr>
        <xdr:cNvPicPr>
          <a:picLocks noChangeAspect="1"/>
        </xdr:cNvPicPr>
      </xdr:nvPicPr>
      <xdr:blipFill>
        <a:blip xmlns:r="http://schemas.openxmlformats.org/officeDocument/2006/relationships" r:embed="rId3"/>
        <a:stretch>
          <a:fillRect/>
        </a:stretch>
      </xdr:blipFill>
      <xdr:spPr>
        <a:xfrm>
          <a:off x="6353736" y="9502589"/>
          <a:ext cx="5944430" cy="2572109"/>
        </a:xfrm>
        <a:prstGeom prst="rect">
          <a:avLst/>
        </a:prstGeom>
      </xdr:spPr>
    </xdr:pic>
    <xdr:clientData/>
  </xdr:twoCellAnchor>
  <xdr:twoCellAnchor editAs="oneCell">
    <xdr:from>
      <xdr:col>21</xdr:col>
      <xdr:colOff>123267</xdr:colOff>
      <xdr:row>19</xdr:row>
      <xdr:rowOff>168088</xdr:rowOff>
    </xdr:from>
    <xdr:to>
      <xdr:col>32</xdr:col>
      <xdr:colOff>448237</xdr:colOff>
      <xdr:row>61</xdr:row>
      <xdr:rowOff>177655</xdr:rowOff>
    </xdr:to>
    <xdr:pic>
      <xdr:nvPicPr>
        <xdr:cNvPr id="5" name="Picture 4">
          <a:extLst>
            <a:ext uri="{FF2B5EF4-FFF2-40B4-BE49-F238E27FC236}">
              <a16:creationId xmlns:a16="http://schemas.microsoft.com/office/drawing/2014/main" id="{88DD3FDF-C5AF-DA6B-9CBD-A580FF618807}"/>
            </a:ext>
          </a:extLst>
        </xdr:cNvPr>
        <xdr:cNvPicPr>
          <a:picLocks noChangeAspect="1"/>
        </xdr:cNvPicPr>
      </xdr:nvPicPr>
      <xdr:blipFill>
        <a:blip xmlns:r="http://schemas.openxmlformats.org/officeDocument/2006/relationships" r:embed="rId4"/>
        <a:stretch>
          <a:fillRect/>
        </a:stretch>
      </xdr:blipFill>
      <xdr:spPr>
        <a:xfrm>
          <a:off x="13794443" y="4740088"/>
          <a:ext cx="6981264" cy="8335538"/>
        </a:xfrm>
        <a:prstGeom prst="rect">
          <a:avLst/>
        </a:prstGeom>
      </xdr:spPr>
    </xdr:pic>
    <xdr:clientData/>
  </xdr:twoCellAnchor>
  <xdr:twoCellAnchor editAs="oneCell">
    <xdr:from>
      <xdr:col>21</xdr:col>
      <xdr:colOff>78444</xdr:colOff>
      <xdr:row>0</xdr:row>
      <xdr:rowOff>190500</xdr:rowOff>
    </xdr:from>
    <xdr:to>
      <xdr:col>32</xdr:col>
      <xdr:colOff>212914</xdr:colOff>
      <xdr:row>19</xdr:row>
      <xdr:rowOff>156882</xdr:rowOff>
    </xdr:to>
    <xdr:pic>
      <xdr:nvPicPr>
        <xdr:cNvPr id="6" name="Picture 5">
          <a:extLst>
            <a:ext uri="{FF2B5EF4-FFF2-40B4-BE49-F238E27FC236}">
              <a16:creationId xmlns:a16="http://schemas.microsoft.com/office/drawing/2014/main" id="{99A6A00C-42E8-EFE1-4C32-958D5FD26A7D}"/>
            </a:ext>
          </a:extLst>
        </xdr:cNvPr>
        <xdr:cNvPicPr>
          <a:picLocks noChangeAspect="1"/>
        </xdr:cNvPicPr>
      </xdr:nvPicPr>
      <xdr:blipFill>
        <a:blip xmlns:r="http://schemas.openxmlformats.org/officeDocument/2006/relationships" r:embed="rId5"/>
        <a:stretch>
          <a:fillRect/>
        </a:stretch>
      </xdr:blipFill>
      <xdr:spPr>
        <a:xfrm>
          <a:off x="13749620" y="190500"/>
          <a:ext cx="6790764" cy="4347882"/>
        </a:xfrm>
        <a:prstGeom prst="rect">
          <a:avLst/>
        </a:prstGeom>
      </xdr:spPr>
    </xdr:pic>
    <xdr:clientData/>
  </xdr:twoCellAnchor>
  <xdr:twoCellAnchor editAs="oneCell">
    <xdr:from>
      <xdr:col>0</xdr:col>
      <xdr:colOff>168088</xdr:colOff>
      <xdr:row>22</xdr:row>
      <xdr:rowOff>134471</xdr:rowOff>
    </xdr:from>
    <xdr:to>
      <xdr:col>8</xdr:col>
      <xdr:colOff>56853</xdr:colOff>
      <xdr:row>38</xdr:row>
      <xdr:rowOff>153949</xdr:rowOff>
    </xdr:to>
    <xdr:pic>
      <xdr:nvPicPr>
        <xdr:cNvPr id="7" name="Picture 6">
          <a:extLst>
            <a:ext uri="{FF2B5EF4-FFF2-40B4-BE49-F238E27FC236}">
              <a16:creationId xmlns:a16="http://schemas.microsoft.com/office/drawing/2014/main" id="{FE37CF08-DCC3-9D52-199D-7E7EA3568170}"/>
            </a:ext>
          </a:extLst>
        </xdr:cNvPr>
        <xdr:cNvPicPr>
          <a:picLocks noChangeAspect="1"/>
        </xdr:cNvPicPr>
      </xdr:nvPicPr>
      <xdr:blipFill>
        <a:blip xmlns:r="http://schemas.openxmlformats.org/officeDocument/2006/relationships" r:embed="rId6"/>
        <a:stretch>
          <a:fillRect/>
        </a:stretch>
      </xdr:blipFill>
      <xdr:spPr>
        <a:xfrm>
          <a:off x="168088" y="5277971"/>
          <a:ext cx="5906324" cy="3067478"/>
        </a:xfrm>
        <a:prstGeom prst="rect">
          <a:avLst/>
        </a:prstGeom>
      </xdr:spPr>
    </xdr:pic>
    <xdr:clientData/>
  </xdr:twoCellAnchor>
  <xdr:twoCellAnchor editAs="oneCell">
    <xdr:from>
      <xdr:col>0</xdr:col>
      <xdr:colOff>168088</xdr:colOff>
      <xdr:row>39</xdr:row>
      <xdr:rowOff>168089</xdr:rowOff>
    </xdr:from>
    <xdr:to>
      <xdr:col>7</xdr:col>
      <xdr:colOff>595287</xdr:colOff>
      <xdr:row>59</xdr:row>
      <xdr:rowOff>54305</xdr:rowOff>
    </xdr:to>
    <xdr:pic>
      <xdr:nvPicPr>
        <xdr:cNvPr id="8" name="Picture 7">
          <a:extLst>
            <a:ext uri="{FF2B5EF4-FFF2-40B4-BE49-F238E27FC236}">
              <a16:creationId xmlns:a16="http://schemas.microsoft.com/office/drawing/2014/main" id="{F9930D4D-AD26-6ACB-5232-3E43CAF40628}"/>
            </a:ext>
          </a:extLst>
        </xdr:cNvPr>
        <xdr:cNvPicPr>
          <a:picLocks noChangeAspect="1"/>
        </xdr:cNvPicPr>
      </xdr:nvPicPr>
      <xdr:blipFill>
        <a:blip xmlns:r="http://schemas.openxmlformats.org/officeDocument/2006/relationships" r:embed="rId7"/>
        <a:stretch>
          <a:fillRect/>
        </a:stretch>
      </xdr:blipFill>
      <xdr:spPr>
        <a:xfrm>
          <a:off x="168088" y="8550089"/>
          <a:ext cx="5839640" cy="3696216"/>
        </a:xfrm>
        <a:prstGeom prst="rect">
          <a:avLst/>
        </a:prstGeom>
      </xdr:spPr>
    </xdr:pic>
    <xdr:clientData/>
  </xdr:twoCellAnchor>
  <xdr:twoCellAnchor editAs="oneCell">
    <xdr:from>
      <xdr:col>0</xdr:col>
      <xdr:colOff>112059</xdr:colOff>
      <xdr:row>60</xdr:row>
      <xdr:rowOff>11206</xdr:rowOff>
    </xdr:from>
    <xdr:to>
      <xdr:col>10</xdr:col>
      <xdr:colOff>362434</xdr:colOff>
      <xdr:row>83</xdr:row>
      <xdr:rowOff>78502</xdr:rowOff>
    </xdr:to>
    <xdr:pic>
      <xdr:nvPicPr>
        <xdr:cNvPr id="9" name="Picture 8">
          <a:extLst>
            <a:ext uri="{FF2B5EF4-FFF2-40B4-BE49-F238E27FC236}">
              <a16:creationId xmlns:a16="http://schemas.microsoft.com/office/drawing/2014/main" id="{D635737D-50C2-4703-ADC1-FB96BB5B21D6}"/>
            </a:ext>
          </a:extLst>
        </xdr:cNvPr>
        <xdr:cNvPicPr>
          <a:picLocks noChangeAspect="1"/>
        </xdr:cNvPicPr>
      </xdr:nvPicPr>
      <xdr:blipFill>
        <a:blip xmlns:r="http://schemas.openxmlformats.org/officeDocument/2006/relationships" r:embed="rId8"/>
        <a:stretch>
          <a:fillRect/>
        </a:stretch>
      </xdr:blipFill>
      <xdr:spPr>
        <a:xfrm>
          <a:off x="112059" y="12393706"/>
          <a:ext cx="7478169" cy="4448796"/>
        </a:xfrm>
        <a:prstGeom prst="rect">
          <a:avLst/>
        </a:prstGeom>
      </xdr:spPr>
    </xdr:pic>
    <xdr:clientData/>
  </xdr:twoCellAnchor>
  <xdr:twoCellAnchor editAs="oneCell">
    <xdr:from>
      <xdr:col>2</xdr:col>
      <xdr:colOff>537812</xdr:colOff>
      <xdr:row>77</xdr:row>
      <xdr:rowOff>111000</xdr:rowOff>
    </xdr:from>
    <xdr:to>
      <xdr:col>10</xdr:col>
      <xdr:colOff>256606</xdr:colOff>
      <xdr:row>77</xdr:row>
      <xdr:rowOff>169320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0" name="Ink 9">
              <a:extLst>
                <a:ext uri="{FF2B5EF4-FFF2-40B4-BE49-F238E27FC236}">
                  <a16:creationId xmlns:a16="http://schemas.microsoft.com/office/drawing/2014/main" id="{26368A58-CE9D-6420-2B26-9A8993FCE44F}"/>
                </a:ext>
              </a:extLst>
            </xdr14:cNvPr>
            <xdr14:cNvContentPartPr/>
          </xdr14:nvContentPartPr>
          <xdr14:nvPr macro=""/>
          <xdr14:xfrm>
            <a:off x="2039400" y="15732000"/>
            <a:ext cx="5445000" cy="58320"/>
          </xdr14:xfrm>
        </xdr:contentPart>
      </mc:Choice>
      <mc:Fallback xmlns="">
        <xdr:pic>
          <xdr:nvPicPr>
            <xdr:cNvPr id="10" name="Ink 9">
              <a:extLst>
                <a:ext uri="{FF2B5EF4-FFF2-40B4-BE49-F238E27FC236}">
                  <a16:creationId xmlns:a16="http://schemas.microsoft.com/office/drawing/2014/main" id="{26368A58-CE9D-6420-2B26-9A8993FCE44F}"/>
                </a:ext>
              </a:extLst>
            </xdr:cNvPr>
            <xdr:cNvPicPr/>
          </xdr:nvPicPr>
          <xdr:blipFill>
            <a:blip xmlns:r="http://schemas.openxmlformats.org/officeDocument/2006/relationships" r:embed="rId10"/>
            <a:stretch>
              <a:fillRect/>
            </a:stretch>
          </xdr:blipFill>
          <xdr:spPr>
            <a:xfrm>
              <a:off x="2003760" y="15660000"/>
              <a:ext cx="5516640" cy="201960"/>
            </a:xfrm>
            <a:prstGeom prst="rect">
              <a:avLst/>
            </a:prstGeom>
          </xdr:spPr>
        </xdr:pic>
      </mc:Fallback>
    </mc:AlternateContent>
    <xdr:clientData/>
  </xdr:twoCellAnchor>
  <xdr:twoCellAnchor editAs="oneCell">
    <xdr:from>
      <xdr:col>2</xdr:col>
      <xdr:colOff>280052</xdr:colOff>
      <xdr:row>78</xdr:row>
      <xdr:rowOff>122100</xdr:rowOff>
    </xdr:from>
    <xdr:to>
      <xdr:col>4</xdr:col>
      <xdr:colOff>390879</xdr:colOff>
      <xdr:row>78</xdr:row>
      <xdr:rowOff>180780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a16="http://schemas.microsoft.com/office/drawing/2014/main" id="{9348A968-09FC-A131-6CE2-E8AD88CBCCAB}"/>
                </a:ext>
              </a:extLst>
            </xdr14:cNvPr>
            <xdr14:cNvContentPartPr/>
          </xdr14:nvContentPartPr>
          <xdr14:nvPr macro=""/>
          <xdr14:xfrm>
            <a:off x="1781640" y="15933600"/>
            <a:ext cx="1354680" cy="58680"/>
          </xdr14:xfrm>
        </xdr:contentPart>
      </mc:Choice>
      <mc:Fallback xmlns="">
        <xdr:pic>
          <xdr:nvPicPr>
            <xdr:cNvPr id="11" name="Ink 10">
              <a:extLst>
                <a:ext uri="{FF2B5EF4-FFF2-40B4-BE49-F238E27FC236}">
                  <a16:creationId xmlns:a16="http://schemas.microsoft.com/office/drawing/2014/main" id="{9348A968-09FC-A131-6CE2-E8AD88CBCCAB}"/>
                </a:ext>
              </a:extLst>
            </xdr:cNvPr>
            <xdr:cNvPicPr/>
          </xdr:nvPicPr>
          <xdr:blipFill>
            <a:blip xmlns:r="http://schemas.openxmlformats.org/officeDocument/2006/relationships" r:embed="rId12"/>
            <a:stretch>
              <a:fillRect/>
            </a:stretch>
          </xdr:blipFill>
          <xdr:spPr>
            <a:xfrm>
              <a:off x="1745640" y="15861600"/>
              <a:ext cx="1426320" cy="202320"/>
            </a:xfrm>
            <a:prstGeom prst="rect">
              <a:avLst/>
            </a:prstGeom>
          </xdr:spPr>
        </xdr:pic>
      </mc:Fallback>
    </mc:AlternateContent>
    <xdr:clientData/>
  </xdr:twoCellAnchor>
  <xdr:twoCellAnchor editAs="oneCell">
    <xdr:from>
      <xdr:col>4</xdr:col>
      <xdr:colOff>515079</xdr:colOff>
      <xdr:row>78</xdr:row>
      <xdr:rowOff>133980</xdr:rowOff>
    </xdr:from>
    <xdr:to>
      <xdr:col>10</xdr:col>
      <xdr:colOff>326446</xdr:colOff>
      <xdr:row>79</xdr:row>
      <xdr:rowOff>12240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2" name="Ink 11">
              <a:extLst>
                <a:ext uri="{FF2B5EF4-FFF2-40B4-BE49-F238E27FC236}">
                  <a16:creationId xmlns:a16="http://schemas.microsoft.com/office/drawing/2014/main" id="{21BDD594-07FD-179F-3325-37B05E8596E6}"/>
                </a:ext>
              </a:extLst>
            </xdr14:cNvPr>
            <xdr14:cNvContentPartPr/>
          </xdr14:nvContentPartPr>
          <xdr14:nvPr macro=""/>
          <xdr14:xfrm>
            <a:off x="3260520" y="15945480"/>
            <a:ext cx="4293720" cy="68760"/>
          </xdr14:xfrm>
        </xdr:contentPart>
      </mc:Choice>
      <mc:Fallback xmlns="">
        <xdr:pic>
          <xdr:nvPicPr>
            <xdr:cNvPr id="12" name="Ink 11">
              <a:extLst>
                <a:ext uri="{FF2B5EF4-FFF2-40B4-BE49-F238E27FC236}">
                  <a16:creationId xmlns:a16="http://schemas.microsoft.com/office/drawing/2014/main" id="{21BDD594-07FD-179F-3325-37B05E8596E6}"/>
                </a:ext>
              </a:extLst>
            </xdr:cNvPr>
            <xdr:cNvPicPr/>
          </xdr:nvPicPr>
          <xdr:blipFill>
            <a:blip xmlns:r="http://schemas.openxmlformats.org/officeDocument/2006/relationships" r:embed="rId14"/>
            <a:stretch>
              <a:fillRect/>
            </a:stretch>
          </xdr:blipFill>
          <xdr:spPr>
            <a:xfrm>
              <a:off x="3224880" y="15873840"/>
              <a:ext cx="4365360" cy="212400"/>
            </a:xfrm>
            <a:prstGeom prst="rect">
              <a:avLst/>
            </a:prstGeom>
          </xdr:spPr>
        </xdr:pic>
      </mc:Fallback>
    </mc:AlternateContent>
    <xdr:clientData/>
  </xdr:twoCellAnchor>
  <xdr:twoCellAnchor editAs="oneCell">
    <xdr:from>
      <xdr:col>2</xdr:col>
      <xdr:colOff>280052</xdr:colOff>
      <xdr:row>79</xdr:row>
      <xdr:rowOff>123120</xdr:rowOff>
    </xdr:from>
    <xdr:to>
      <xdr:col>7</xdr:col>
      <xdr:colOff>559599</xdr:colOff>
      <xdr:row>79</xdr:row>
      <xdr:rowOff>180360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3" name="Ink 12">
              <a:extLst>
                <a:ext uri="{FF2B5EF4-FFF2-40B4-BE49-F238E27FC236}">
                  <a16:creationId xmlns:a16="http://schemas.microsoft.com/office/drawing/2014/main" id="{315EB7F0-F192-CABD-C11A-0307AA7D1145}"/>
                </a:ext>
              </a:extLst>
            </xdr14:cNvPr>
            <xdr14:cNvContentPartPr/>
          </xdr14:nvContentPartPr>
          <xdr14:nvPr macro=""/>
          <xdr14:xfrm>
            <a:off x="1781640" y="16125120"/>
            <a:ext cx="4190400" cy="57240"/>
          </xdr14:xfrm>
        </xdr:contentPart>
      </mc:Choice>
      <mc:Fallback xmlns="">
        <xdr:pic>
          <xdr:nvPicPr>
            <xdr:cNvPr id="13" name="Ink 12">
              <a:extLst>
                <a:ext uri="{FF2B5EF4-FFF2-40B4-BE49-F238E27FC236}">
                  <a16:creationId xmlns:a16="http://schemas.microsoft.com/office/drawing/2014/main" id="{315EB7F0-F192-CABD-C11A-0307AA7D1145}"/>
                </a:ext>
              </a:extLst>
            </xdr:cNvPr>
            <xdr:cNvPicPr/>
          </xdr:nvPicPr>
          <xdr:blipFill>
            <a:blip xmlns:r="http://schemas.openxmlformats.org/officeDocument/2006/relationships" r:embed="rId16"/>
            <a:stretch>
              <a:fillRect/>
            </a:stretch>
          </xdr:blipFill>
          <xdr:spPr>
            <a:xfrm>
              <a:off x="1745640" y="16053480"/>
              <a:ext cx="4262040" cy="200880"/>
            </a:xfrm>
            <a:prstGeom prst="rect">
              <a:avLst/>
            </a:prstGeom>
          </xdr:spPr>
        </xdr:pic>
      </mc:Fallback>
    </mc:AlternateContent>
    <xdr:clientData/>
  </xdr:twoCellAnchor>
  <xdr:twoCellAnchor editAs="oneCell">
    <xdr:from>
      <xdr:col>8</xdr:col>
      <xdr:colOff>268913</xdr:colOff>
      <xdr:row>79</xdr:row>
      <xdr:rowOff>143640</xdr:rowOff>
    </xdr:from>
    <xdr:to>
      <xdr:col>10</xdr:col>
      <xdr:colOff>379878</xdr:colOff>
      <xdr:row>79</xdr:row>
      <xdr:rowOff>156960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4" name="Ink 13">
              <a:extLst>
                <a:ext uri="{FF2B5EF4-FFF2-40B4-BE49-F238E27FC236}">
                  <a16:creationId xmlns:a16="http://schemas.microsoft.com/office/drawing/2014/main" id="{425C3EA2-CBB2-9526-8D0F-63C9D532FC13}"/>
                </a:ext>
              </a:extLst>
            </xdr14:cNvPr>
            <xdr14:cNvContentPartPr/>
          </xdr14:nvContentPartPr>
          <xdr14:nvPr macro=""/>
          <xdr14:xfrm>
            <a:off x="6073560" y="16145640"/>
            <a:ext cx="1321200" cy="13320"/>
          </xdr14:xfrm>
        </xdr:contentPart>
      </mc:Choice>
      <mc:Fallback xmlns="">
        <xdr:pic>
          <xdr:nvPicPr>
            <xdr:cNvPr id="14" name="Ink 13">
              <a:extLst>
                <a:ext uri="{FF2B5EF4-FFF2-40B4-BE49-F238E27FC236}">
                  <a16:creationId xmlns:a16="http://schemas.microsoft.com/office/drawing/2014/main" id="{425C3EA2-CBB2-9526-8D0F-63C9D532FC13}"/>
                </a:ext>
              </a:extLst>
            </xdr:cNvPr>
            <xdr:cNvPicPr/>
          </xdr:nvPicPr>
          <xdr:blipFill>
            <a:blip xmlns:r="http://schemas.openxmlformats.org/officeDocument/2006/relationships" r:embed="rId18"/>
            <a:stretch>
              <a:fillRect/>
            </a:stretch>
          </xdr:blipFill>
          <xdr:spPr>
            <a:xfrm>
              <a:off x="6037920" y="16074000"/>
              <a:ext cx="1392840" cy="156960"/>
            </a:xfrm>
            <a:prstGeom prst="rect">
              <a:avLst/>
            </a:prstGeom>
          </xdr:spPr>
        </xdr:pic>
      </mc:Fallback>
    </mc:AlternateContent>
    <xdr:clientData/>
  </xdr:twoCellAnchor>
  <xdr:twoCellAnchor editAs="oneCell">
    <xdr:from>
      <xdr:col>2</xdr:col>
      <xdr:colOff>290852</xdr:colOff>
      <xdr:row>80</xdr:row>
      <xdr:rowOff>111180</xdr:rowOff>
    </xdr:from>
    <xdr:to>
      <xdr:col>10</xdr:col>
      <xdr:colOff>178126</xdr:colOff>
      <xdr:row>80</xdr:row>
      <xdr:rowOff>168780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5" name="Ink 14">
              <a:extLst>
                <a:ext uri="{FF2B5EF4-FFF2-40B4-BE49-F238E27FC236}">
                  <a16:creationId xmlns:a16="http://schemas.microsoft.com/office/drawing/2014/main" id="{6A9B73DD-6FF2-8FE7-28ED-B4731F8A3407}"/>
                </a:ext>
              </a:extLst>
            </xdr14:cNvPr>
            <xdr14:cNvContentPartPr/>
          </xdr14:nvContentPartPr>
          <xdr14:nvPr macro=""/>
          <xdr14:xfrm>
            <a:off x="1792440" y="16303680"/>
            <a:ext cx="5613480" cy="57600"/>
          </xdr14:xfrm>
        </xdr:contentPart>
      </mc:Choice>
      <mc:Fallback xmlns="">
        <xdr:pic>
          <xdr:nvPicPr>
            <xdr:cNvPr id="15" name="Ink 14">
              <a:extLst>
                <a:ext uri="{FF2B5EF4-FFF2-40B4-BE49-F238E27FC236}">
                  <a16:creationId xmlns:a16="http://schemas.microsoft.com/office/drawing/2014/main" id="{6A9B73DD-6FF2-8FE7-28ED-B4731F8A3407}"/>
                </a:ext>
              </a:extLst>
            </xdr:cNvPr>
            <xdr:cNvPicPr/>
          </xdr:nvPicPr>
          <xdr:blipFill>
            <a:blip xmlns:r="http://schemas.openxmlformats.org/officeDocument/2006/relationships" r:embed="rId20"/>
            <a:stretch>
              <a:fillRect/>
            </a:stretch>
          </xdr:blipFill>
          <xdr:spPr>
            <a:xfrm>
              <a:off x="1756800" y="16231680"/>
              <a:ext cx="5685120" cy="201240"/>
            </a:xfrm>
            <a:prstGeom prst="rect">
              <a:avLst/>
            </a:prstGeom>
          </xdr:spPr>
        </xdr:pic>
      </mc:Fallback>
    </mc:AlternateContent>
    <xdr:clientData/>
  </xdr:twoCellAnchor>
  <xdr:twoCellAnchor editAs="oneCell">
    <xdr:from>
      <xdr:col>2</xdr:col>
      <xdr:colOff>290852</xdr:colOff>
      <xdr:row>81</xdr:row>
      <xdr:rowOff>110400</xdr:rowOff>
    </xdr:from>
    <xdr:to>
      <xdr:col>10</xdr:col>
      <xdr:colOff>290086</xdr:colOff>
      <xdr:row>81</xdr:row>
      <xdr:rowOff>180600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6" name="Ink 15">
              <a:extLst>
                <a:ext uri="{FF2B5EF4-FFF2-40B4-BE49-F238E27FC236}">
                  <a16:creationId xmlns:a16="http://schemas.microsoft.com/office/drawing/2014/main" id="{77450CC1-4035-0AA8-5F3A-B19763A03956}"/>
                </a:ext>
              </a:extLst>
            </xdr14:cNvPr>
            <xdr14:cNvContentPartPr/>
          </xdr14:nvContentPartPr>
          <xdr14:nvPr macro=""/>
          <xdr14:xfrm>
            <a:off x="1792440" y="16493400"/>
            <a:ext cx="5725440" cy="70200"/>
          </xdr14:xfrm>
        </xdr:contentPart>
      </mc:Choice>
      <mc:Fallback xmlns="">
        <xdr:pic>
          <xdr:nvPicPr>
            <xdr:cNvPr id="16" name="Ink 15">
              <a:extLst>
                <a:ext uri="{FF2B5EF4-FFF2-40B4-BE49-F238E27FC236}">
                  <a16:creationId xmlns:a16="http://schemas.microsoft.com/office/drawing/2014/main" id="{77450CC1-4035-0AA8-5F3A-B19763A03956}"/>
                </a:ext>
              </a:extLst>
            </xdr:cNvPr>
            <xdr:cNvPicPr/>
          </xdr:nvPicPr>
          <xdr:blipFill>
            <a:blip xmlns:r="http://schemas.openxmlformats.org/officeDocument/2006/relationships" r:embed="rId22"/>
            <a:stretch>
              <a:fillRect/>
            </a:stretch>
          </xdr:blipFill>
          <xdr:spPr>
            <a:xfrm>
              <a:off x="1756800" y="16421400"/>
              <a:ext cx="5797080" cy="213840"/>
            </a:xfrm>
            <a:prstGeom prst="rect">
              <a:avLst/>
            </a:prstGeom>
          </xdr:spPr>
        </xdr:pic>
      </mc:Fallback>
    </mc:AlternateContent>
    <xdr:clientData/>
  </xdr:twoCellAnchor>
  <xdr:twoCellAnchor editAs="oneCell">
    <xdr:from>
      <xdr:col>2</xdr:col>
      <xdr:colOff>246572</xdr:colOff>
      <xdr:row>82</xdr:row>
      <xdr:rowOff>123300</xdr:rowOff>
    </xdr:from>
    <xdr:to>
      <xdr:col>4</xdr:col>
      <xdr:colOff>111159</xdr:colOff>
      <xdr:row>82</xdr:row>
      <xdr:rowOff>157500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7" name="Ink 16">
              <a:extLst>
                <a:ext uri="{FF2B5EF4-FFF2-40B4-BE49-F238E27FC236}">
                  <a16:creationId xmlns:a16="http://schemas.microsoft.com/office/drawing/2014/main" id="{32147842-D661-D47E-8E13-26811B27CC57}"/>
                </a:ext>
              </a:extLst>
            </xdr14:cNvPr>
            <xdr14:cNvContentPartPr/>
          </xdr14:nvContentPartPr>
          <xdr14:nvPr macro=""/>
          <xdr14:xfrm>
            <a:off x="1748160" y="16696800"/>
            <a:ext cx="1108440" cy="34200"/>
          </xdr14:xfrm>
        </xdr:contentPart>
      </mc:Choice>
      <mc:Fallback xmlns="">
        <xdr:pic>
          <xdr:nvPicPr>
            <xdr:cNvPr id="17" name="Ink 16">
              <a:extLst>
                <a:ext uri="{FF2B5EF4-FFF2-40B4-BE49-F238E27FC236}">
                  <a16:creationId xmlns:a16="http://schemas.microsoft.com/office/drawing/2014/main" id="{32147842-D661-D47E-8E13-26811B27CC57}"/>
                </a:ext>
              </a:extLst>
            </xdr:cNvPr>
            <xdr:cNvPicPr/>
          </xdr:nvPicPr>
          <xdr:blipFill>
            <a:blip xmlns:r="http://schemas.openxmlformats.org/officeDocument/2006/relationships" r:embed="rId24"/>
            <a:stretch>
              <a:fillRect/>
            </a:stretch>
          </xdr:blipFill>
          <xdr:spPr>
            <a:xfrm>
              <a:off x="1712160" y="16624800"/>
              <a:ext cx="1180080" cy="177840"/>
            </a:xfrm>
            <a:prstGeom prst="rect">
              <a:avLst/>
            </a:prstGeom>
          </xdr:spPr>
        </xdr:pic>
      </mc:Fallback>
    </mc:AlternateContent>
    <xdr:clientData/>
  </xdr:twoCellAnchor>
  <xdr:twoCellAnchor>
    <xdr:from>
      <xdr:col>15</xdr:col>
      <xdr:colOff>369794</xdr:colOff>
      <xdr:row>0</xdr:row>
      <xdr:rowOff>0</xdr:rowOff>
    </xdr:from>
    <xdr:to>
      <xdr:col>20</xdr:col>
      <xdr:colOff>537882</xdr:colOff>
      <xdr:row>13</xdr:row>
      <xdr:rowOff>44824</xdr:rowOff>
    </xdr:to>
    <xdr:sp macro="" textlink="">
      <xdr:nvSpPr>
        <xdr:cNvPr id="18" name="TextBox 17">
          <a:extLst>
            <a:ext uri="{FF2B5EF4-FFF2-40B4-BE49-F238E27FC236}">
              <a16:creationId xmlns:a16="http://schemas.microsoft.com/office/drawing/2014/main" id="{1BD528F0-0FB8-4FE2-1866-B52D31ACD536}"/>
            </a:ext>
          </a:extLst>
        </xdr:cNvPr>
        <xdr:cNvSpPr txBox="1"/>
      </xdr:nvSpPr>
      <xdr:spPr>
        <a:xfrm>
          <a:off x="10410265" y="0"/>
          <a:ext cx="3193676" cy="3092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n-lt"/>
              <a:ea typeface="+mn-ea"/>
              <a:cs typeface="+mn-cs"/>
            </a:rPr>
            <a:t>Covariance</a:t>
          </a:r>
          <a:r>
            <a:rPr lang="en-US" sz="1200">
              <a:solidFill>
                <a:schemeClr val="dk1"/>
              </a:solidFill>
              <a:effectLst/>
              <a:latin typeface="+mn-lt"/>
              <a:ea typeface="+mn-ea"/>
              <a:cs typeface="+mn-cs"/>
            </a:rPr>
            <a:t> gives raw co-movement</a:t>
          </a:r>
          <a:r>
            <a:rPr lang="en-US" sz="1200" baseline="0">
              <a:solidFill>
                <a:schemeClr val="dk1"/>
              </a:solidFill>
              <a:effectLst/>
              <a:latin typeface="+mn-lt"/>
              <a:ea typeface="+mn-ea"/>
              <a:cs typeface="+mn-cs"/>
            </a:rPr>
            <a:t> with the catch that the magnitute is hard to interpret since it depends on the units of the variables. So a covariance of 500 vs 5 does not necessarily mean stronger, it might just be due to scale. If it is positive the variables move together, negative they move oppositely. Near zero, no consistent linear relationship.</a:t>
          </a:r>
          <a:endParaRPr lang="en-US" sz="1200">
            <a:effectLst/>
          </a:endParaRPr>
        </a:p>
        <a:p>
          <a:r>
            <a:rPr lang="en-US" sz="1200" b="1" baseline="0">
              <a:solidFill>
                <a:schemeClr val="dk1"/>
              </a:solidFill>
              <a:effectLst/>
              <a:latin typeface="+mn-lt"/>
              <a:ea typeface="+mn-ea"/>
              <a:cs typeface="+mn-cs"/>
            </a:rPr>
            <a:t>Correlation Coefficient </a:t>
          </a:r>
          <a:r>
            <a:rPr lang="en-US" sz="1200" baseline="0">
              <a:solidFill>
                <a:schemeClr val="dk1"/>
              </a:solidFill>
              <a:effectLst/>
              <a:latin typeface="+mn-lt"/>
              <a:ea typeface="+mn-ea"/>
              <a:cs typeface="+mn-cs"/>
            </a:rPr>
            <a:t>is both direction and strength of linear relationship since it is always between negative one and one.</a:t>
          </a:r>
          <a:endParaRPr lang="en-US" sz="1200">
            <a:effectLst/>
          </a:endParaRPr>
        </a:p>
        <a:p>
          <a:r>
            <a:rPr lang="en-US" sz="1200">
              <a:solidFill>
                <a:schemeClr val="dk1"/>
              </a:solidFill>
              <a:effectLst/>
              <a:latin typeface="+mn-lt"/>
              <a:ea typeface="+mn-ea"/>
              <a:cs typeface="+mn-cs"/>
            </a:rPr>
            <a:t>Always between </a:t>
          </a:r>
          <a:r>
            <a:rPr lang="en-US" sz="1200" b="1">
              <a:solidFill>
                <a:schemeClr val="dk1"/>
              </a:solidFill>
              <a:effectLst/>
              <a:latin typeface="+mn-lt"/>
              <a:ea typeface="+mn-ea"/>
              <a:cs typeface="+mn-cs"/>
            </a:rPr>
            <a:t>-1 and +1</a:t>
          </a:r>
          <a:endParaRPr lang="en-US" sz="1200">
            <a:effectLst/>
          </a:endParaRPr>
        </a:p>
        <a:p>
          <a:r>
            <a:rPr lang="en-US" sz="1200">
              <a:solidFill>
                <a:schemeClr val="dk1"/>
              </a:solidFill>
              <a:effectLst/>
              <a:latin typeface="+mn-lt"/>
              <a:ea typeface="+mn-ea"/>
              <a:cs typeface="+mn-cs"/>
            </a:rPr>
            <a:t>+1 → perfect positive linear relationship </a:t>
          </a:r>
          <a:endParaRPr lang="en-US" sz="1200">
            <a:effectLst/>
          </a:endParaRPr>
        </a:p>
        <a:p>
          <a:r>
            <a:rPr lang="en-US" sz="1200">
              <a:solidFill>
                <a:schemeClr val="dk1"/>
              </a:solidFill>
              <a:effectLst/>
              <a:latin typeface="+mn-lt"/>
              <a:ea typeface="+mn-ea"/>
              <a:cs typeface="+mn-cs"/>
            </a:rPr>
            <a:t>-1 → perfect negative linear relationship </a:t>
          </a:r>
          <a:endParaRPr lang="en-US" sz="1200">
            <a:effectLst/>
          </a:endParaRPr>
        </a:p>
        <a:p>
          <a:r>
            <a:rPr lang="en-US" sz="1200">
              <a:solidFill>
                <a:schemeClr val="dk1"/>
              </a:solidFill>
              <a:effectLst/>
              <a:latin typeface="+mn-lt"/>
              <a:ea typeface="+mn-ea"/>
              <a:cs typeface="+mn-cs"/>
            </a:rPr>
            <a:t>0 → no linear relationship</a:t>
          </a:r>
          <a:endParaRPr lang="en-US" sz="1200">
            <a:effectLst/>
          </a:endParaRPr>
        </a:p>
      </xdr:txBody>
    </xdr:sp>
    <xdr:clientData/>
  </xdr:twoCellAnchor>
  <xdr:twoCellAnchor>
    <xdr:from>
      <xdr:col>0</xdr:col>
      <xdr:colOff>224118</xdr:colOff>
      <xdr:row>17</xdr:row>
      <xdr:rowOff>22412</xdr:rowOff>
    </xdr:from>
    <xdr:to>
      <xdr:col>4</xdr:col>
      <xdr:colOff>134470</xdr:colOff>
      <xdr:row>21</xdr:row>
      <xdr:rowOff>100853</xdr:rowOff>
    </xdr:to>
    <xdr:sp macro="" textlink="">
      <xdr:nvSpPr>
        <xdr:cNvPr id="19" name="TextBox 18">
          <a:extLst>
            <a:ext uri="{FF2B5EF4-FFF2-40B4-BE49-F238E27FC236}">
              <a16:creationId xmlns:a16="http://schemas.microsoft.com/office/drawing/2014/main" id="{AD115AA1-AC4F-3A49-C1FE-63B527015324}"/>
            </a:ext>
          </a:extLst>
        </xdr:cNvPr>
        <xdr:cNvSpPr txBox="1"/>
      </xdr:nvSpPr>
      <xdr:spPr>
        <a:xfrm>
          <a:off x="224118" y="3832412"/>
          <a:ext cx="2655793" cy="135591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Note that this workbook calculates population statistics (e.g., stdev, covariance, variance,</a:t>
          </a:r>
          <a:r>
            <a:rPr lang="en-US" sz="1100" baseline="0">
              <a:solidFill>
                <a:schemeClr val="dk1"/>
              </a:solidFill>
              <a:effectLst/>
              <a:latin typeface="+mn-lt"/>
              <a:ea typeface="+mn-ea"/>
              <a:cs typeface="+mn-cs"/>
            </a:rPr>
            <a:t> corr. coeff. </a:t>
          </a:r>
          <a:r>
            <a:rPr lang="en-US" sz="1100">
              <a:solidFill>
                <a:schemeClr val="dk1"/>
              </a:solidFill>
              <a:effectLst/>
              <a:latin typeface="+mn-lt"/>
              <a:ea typeface="+mn-ea"/>
              <a:cs typeface="+mn-cs"/>
            </a:rPr>
            <a:t>) using sample data, since full population data is not available. In practice, true population statistics would be calculated using complete population data.</a:t>
          </a:r>
          <a:endParaRPr lang="en-US">
            <a:effectLst/>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685800</xdr:colOff>
      <xdr:row>0</xdr:row>
      <xdr:rowOff>0</xdr:rowOff>
    </xdr:from>
    <xdr:to>
      <xdr:col>14</xdr:col>
      <xdr:colOff>266700</xdr:colOff>
      <xdr:row>11</xdr:row>
      <xdr:rowOff>76200</xdr:rowOff>
    </xdr:to>
    <xdr:graphicFrame macro="">
      <xdr:nvGraphicFramePr>
        <xdr:cNvPr id="2" name="Chart 1">
          <a:extLst>
            <a:ext uri="{FF2B5EF4-FFF2-40B4-BE49-F238E27FC236}">
              <a16:creationId xmlns:a16="http://schemas.microsoft.com/office/drawing/2014/main" id="{227749C0-03AB-4D73-8378-65234ADED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114300</xdr:colOff>
      <xdr:row>0</xdr:row>
      <xdr:rowOff>95249</xdr:rowOff>
    </xdr:from>
    <xdr:to>
      <xdr:col>22</xdr:col>
      <xdr:colOff>400050</xdr:colOff>
      <xdr:row>25</xdr:row>
      <xdr:rowOff>57150</xdr:rowOff>
    </xdr:to>
    <xdr:sp macro="" textlink="">
      <xdr:nvSpPr>
        <xdr:cNvPr id="5" name="TextBox 4">
          <a:extLst>
            <a:ext uri="{FF2B5EF4-FFF2-40B4-BE49-F238E27FC236}">
              <a16:creationId xmlns:a16="http://schemas.microsoft.com/office/drawing/2014/main" id="{8F1034B3-BC7A-317C-34BA-0F1C8F02A04D}"/>
            </a:ext>
          </a:extLst>
        </xdr:cNvPr>
        <xdr:cNvSpPr txBox="1"/>
      </xdr:nvSpPr>
      <xdr:spPr>
        <a:xfrm>
          <a:off x="10734675" y="95249"/>
          <a:ext cx="4552950" cy="5676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effectLst/>
              <a:latin typeface="+mn-lt"/>
              <a:ea typeface="+mn-ea"/>
              <a:cs typeface="+mn-cs"/>
            </a:rPr>
            <a:t>Covariance</a:t>
          </a:r>
          <a:r>
            <a:rPr lang="en-US" sz="2000">
              <a:solidFill>
                <a:schemeClr val="dk1"/>
              </a:solidFill>
              <a:effectLst/>
              <a:latin typeface="+mn-lt"/>
              <a:ea typeface="+mn-ea"/>
              <a:cs typeface="+mn-cs"/>
            </a:rPr>
            <a:t> gives raw co-movement</a:t>
          </a:r>
          <a:r>
            <a:rPr lang="en-US" sz="2000" baseline="0">
              <a:solidFill>
                <a:schemeClr val="dk1"/>
              </a:solidFill>
              <a:effectLst/>
              <a:latin typeface="+mn-lt"/>
              <a:ea typeface="+mn-ea"/>
              <a:cs typeface="+mn-cs"/>
            </a:rPr>
            <a:t> with the catch that the magnitute is hard to interpret since it depends on the units of the variables. So a covariance of 500 vs 5 does not necessarily mean stronger, it might just be due to scale. If it is positive the variables move together, negative they move oppositely. Near zero, no consistent linear relationship.</a:t>
          </a:r>
          <a:endParaRPr lang="en-US" sz="2000">
            <a:effectLst/>
            <a:latin typeface="+mn-lt"/>
          </a:endParaRPr>
        </a:p>
        <a:p>
          <a:r>
            <a:rPr lang="en-US" sz="2000" b="1" baseline="0">
              <a:solidFill>
                <a:schemeClr val="dk1"/>
              </a:solidFill>
              <a:effectLst/>
              <a:latin typeface="+mn-lt"/>
              <a:ea typeface="+mn-ea"/>
              <a:cs typeface="+mn-cs"/>
            </a:rPr>
            <a:t>Correlation Coefficient </a:t>
          </a:r>
          <a:r>
            <a:rPr lang="en-US" sz="2000" baseline="0">
              <a:solidFill>
                <a:schemeClr val="dk1"/>
              </a:solidFill>
              <a:effectLst/>
              <a:latin typeface="+mn-lt"/>
              <a:ea typeface="+mn-ea"/>
              <a:cs typeface="+mn-cs"/>
            </a:rPr>
            <a:t>is both direction and strength of linear relationship since it is always between negative one and one.</a:t>
          </a:r>
          <a:endParaRPr lang="en-US" sz="2000">
            <a:effectLst/>
            <a:latin typeface="+mn-lt"/>
          </a:endParaRPr>
        </a:p>
        <a:p>
          <a:r>
            <a:rPr lang="en-US" sz="2000">
              <a:latin typeface="+mn-lt"/>
            </a:rPr>
            <a:t>Always between </a:t>
          </a:r>
          <a:r>
            <a:rPr lang="en-US" sz="2000" b="1">
              <a:latin typeface="+mn-lt"/>
            </a:rPr>
            <a:t>-1 and +1</a:t>
          </a:r>
          <a:endParaRPr lang="en-US" sz="2000">
            <a:latin typeface="+mn-lt"/>
          </a:endParaRPr>
        </a:p>
        <a:p>
          <a:r>
            <a:rPr lang="en-US" sz="2000">
              <a:latin typeface="+mn-lt"/>
            </a:rPr>
            <a:t>+1 → perfect positive linear relationship </a:t>
          </a:r>
        </a:p>
        <a:p>
          <a:r>
            <a:rPr lang="en-US" sz="2000">
              <a:latin typeface="+mn-lt"/>
            </a:rPr>
            <a:t>-1 → perfect negative linear relationship </a:t>
          </a:r>
        </a:p>
        <a:p>
          <a:r>
            <a:rPr lang="en-US" sz="2000">
              <a:latin typeface="+mn-lt"/>
            </a:rPr>
            <a:t>0 → no linear relationship</a:t>
          </a:r>
        </a:p>
        <a:p>
          <a:endParaRPr lang="en-US" sz="1100"/>
        </a:p>
      </xdr:txBody>
    </xdr:sp>
    <xdr:clientData/>
  </xdr:twoCellAnchor>
  <xdr:twoCellAnchor editAs="oneCell">
    <xdr:from>
      <xdr:col>6</xdr:col>
      <xdr:colOff>266700</xdr:colOff>
      <xdr:row>12</xdr:row>
      <xdr:rowOff>19050</xdr:rowOff>
    </xdr:from>
    <xdr:to>
      <xdr:col>12</xdr:col>
      <xdr:colOff>267226</xdr:colOff>
      <xdr:row>17</xdr:row>
      <xdr:rowOff>104920</xdr:rowOff>
    </xdr:to>
    <xdr:pic>
      <xdr:nvPicPr>
        <xdr:cNvPr id="6" name="Picture 5">
          <a:extLst>
            <a:ext uri="{FF2B5EF4-FFF2-40B4-BE49-F238E27FC236}">
              <a16:creationId xmlns:a16="http://schemas.microsoft.com/office/drawing/2014/main" id="{1C8CE982-85B3-3B3D-58CA-6FEBC78BA65E}"/>
            </a:ext>
          </a:extLst>
        </xdr:cNvPr>
        <xdr:cNvPicPr>
          <a:picLocks noChangeAspect="1"/>
        </xdr:cNvPicPr>
      </xdr:nvPicPr>
      <xdr:blipFill>
        <a:blip xmlns:r="http://schemas.openxmlformats.org/officeDocument/2006/relationships" r:embed="rId2"/>
        <a:stretch>
          <a:fillRect/>
        </a:stretch>
      </xdr:blipFill>
      <xdr:spPr>
        <a:xfrm>
          <a:off x="5286375" y="2876550"/>
          <a:ext cx="3772426" cy="1038370"/>
        </a:xfrm>
        <a:prstGeom prst="rect">
          <a:avLst/>
        </a:prstGeom>
      </xdr:spPr>
    </xdr:pic>
    <xdr:clientData/>
  </xdr:twoCellAnchor>
  <xdr:twoCellAnchor editAs="oneCell">
    <xdr:from>
      <xdr:col>6</xdr:col>
      <xdr:colOff>247650</xdr:colOff>
      <xdr:row>17</xdr:row>
      <xdr:rowOff>161925</xdr:rowOff>
    </xdr:from>
    <xdr:to>
      <xdr:col>12</xdr:col>
      <xdr:colOff>362492</xdr:colOff>
      <xdr:row>21</xdr:row>
      <xdr:rowOff>19190</xdr:rowOff>
    </xdr:to>
    <xdr:pic>
      <xdr:nvPicPr>
        <xdr:cNvPr id="7" name="Picture 6">
          <a:extLst>
            <a:ext uri="{FF2B5EF4-FFF2-40B4-BE49-F238E27FC236}">
              <a16:creationId xmlns:a16="http://schemas.microsoft.com/office/drawing/2014/main" id="{A2593B4A-CDFB-019D-3D30-735424F50E0D}"/>
            </a:ext>
          </a:extLst>
        </xdr:cNvPr>
        <xdr:cNvPicPr>
          <a:picLocks noChangeAspect="1"/>
        </xdr:cNvPicPr>
      </xdr:nvPicPr>
      <xdr:blipFill>
        <a:blip xmlns:r="http://schemas.openxmlformats.org/officeDocument/2006/relationships" r:embed="rId3"/>
        <a:stretch>
          <a:fillRect/>
        </a:stretch>
      </xdr:blipFill>
      <xdr:spPr>
        <a:xfrm>
          <a:off x="5267325" y="3971925"/>
          <a:ext cx="3886742" cy="1000265"/>
        </a:xfrm>
        <a:prstGeom prst="rect">
          <a:avLst/>
        </a:prstGeom>
      </xdr:spPr>
    </xdr:pic>
    <xdr:clientData/>
  </xdr:twoCellAnchor>
  <xdr:twoCellAnchor editAs="oneCell">
    <xdr:from>
      <xdr:col>5</xdr:col>
      <xdr:colOff>600075</xdr:colOff>
      <xdr:row>21</xdr:row>
      <xdr:rowOff>95250</xdr:rowOff>
    </xdr:from>
    <xdr:to>
      <xdr:col>13</xdr:col>
      <xdr:colOff>210223</xdr:colOff>
      <xdr:row>31</xdr:row>
      <xdr:rowOff>76463</xdr:rowOff>
    </xdr:to>
    <xdr:pic>
      <xdr:nvPicPr>
        <xdr:cNvPr id="8" name="Picture 7">
          <a:extLst>
            <a:ext uri="{FF2B5EF4-FFF2-40B4-BE49-F238E27FC236}">
              <a16:creationId xmlns:a16="http://schemas.microsoft.com/office/drawing/2014/main" id="{3F6EC3E5-47DF-05A2-6769-72841207EDE3}"/>
            </a:ext>
          </a:extLst>
        </xdr:cNvPr>
        <xdr:cNvPicPr>
          <a:picLocks noChangeAspect="1"/>
        </xdr:cNvPicPr>
      </xdr:nvPicPr>
      <xdr:blipFill>
        <a:blip xmlns:r="http://schemas.openxmlformats.org/officeDocument/2006/relationships" r:embed="rId4"/>
        <a:stretch>
          <a:fillRect/>
        </a:stretch>
      </xdr:blipFill>
      <xdr:spPr>
        <a:xfrm>
          <a:off x="4791075" y="5048250"/>
          <a:ext cx="4820323" cy="1886213"/>
        </a:xfrm>
        <a:prstGeom prst="rect">
          <a:avLst/>
        </a:prstGeom>
      </xdr:spPr>
    </xdr:pic>
    <xdr:clientData/>
  </xdr:twoCellAnchor>
  <xdr:twoCellAnchor editAs="oneCell">
    <xdr:from>
      <xdr:col>5</xdr:col>
      <xdr:colOff>561975</xdr:colOff>
      <xdr:row>31</xdr:row>
      <xdr:rowOff>142875</xdr:rowOff>
    </xdr:from>
    <xdr:to>
      <xdr:col>13</xdr:col>
      <xdr:colOff>247650</xdr:colOff>
      <xdr:row>46</xdr:row>
      <xdr:rowOff>114300</xdr:rowOff>
    </xdr:to>
    <xdr:pic>
      <xdr:nvPicPr>
        <xdr:cNvPr id="9" name="Picture 8">
          <a:extLst>
            <a:ext uri="{FF2B5EF4-FFF2-40B4-BE49-F238E27FC236}">
              <a16:creationId xmlns:a16="http://schemas.microsoft.com/office/drawing/2014/main" id="{F60C45E7-C13E-F458-A8FE-9345D7F645CA}"/>
            </a:ext>
          </a:extLst>
        </xdr:cNvPr>
        <xdr:cNvPicPr>
          <a:picLocks noChangeAspect="1"/>
        </xdr:cNvPicPr>
      </xdr:nvPicPr>
      <xdr:blipFill>
        <a:blip xmlns:r="http://schemas.openxmlformats.org/officeDocument/2006/relationships" r:embed="rId5"/>
        <a:stretch>
          <a:fillRect/>
        </a:stretch>
      </xdr:blipFill>
      <xdr:spPr>
        <a:xfrm>
          <a:off x="4752975" y="7000875"/>
          <a:ext cx="4895850" cy="2828925"/>
        </a:xfrm>
        <a:prstGeom prst="rect">
          <a:avLst/>
        </a:prstGeom>
      </xdr:spPr>
    </xdr:pic>
    <xdr:clientData/>
  </xdr:twoCellAnchor>
  <xdr:twoCellAnchor>
    <xdr:from>
      <xdr:col>2</xdr:col>
      <xdr:colOff>180975</xdr:colOff>
      <xdr:row>18</xdr:row>
      <xdr:rowOff>9524</xdr:rowOff>
    </xdr:from>
    <xdr:to>
      <xdr:col>4</xdr:col>
      <xdr:colOff>1028700</xdr:colOff>
      <xdr:row>25</xdr:row>
      <xdr:rowOff>57149</xdr:rowOff>
    </xdr:to>
    <xdr:sp macro="" textlink="">
      <xdr:nvSpPr>
        <xdr:cNvPr id="3" name="TextBox 2">
          <a:extLst>
            <a:ext uri="{FF2B5EF4-FFF2-40B4-BE49-F238E27FC236}">
              <a16:creationId xmlns:a16="http://schemas.microsoft.com/office/drawing/2014/main" id="{B03BF950-F9EF-315C-5135-A4F0BE15A100}"/>
            </a:ext>
          </a:extLst>
        </xdr:cNvPr>
        <xdr:cNvSpPr txBox="1"/>
      </xdr:nvSpPr>
      <xdr:spPr>
        <a:xfrm>
          <a:off x="1676400" y="4010024"/>
          <a:ext cx="2095500" cy="17621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Note that this workbook calculates population statistics (e.g., stdev.,</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covariance, variance,</a:t>
          </a:r>
          <a:r>
            <a:rPr lang="en-US" sz="1100" baseline="0">
              <a:solidFill>
                <a:schemeClr val="dk1"/>
              </a:solidFill>
              <a:effectLst/>
              <a:latin typeface="+mn-lt"/>
              <a:ea typeface="+mn-ea"/>
              <a:cs typeface="+mn-cs"/>
            </a:rPr>
            <a:t> corr. coeff. </a:t>
          </a:r>
          <a:r>
            <a:rPr lang="en-US" sz="1100">
              <a:solidFill>
                <a:schemeClr val="dk1"/>
              </a:solidFill>
              <a:effectLst/>
              <a:latin typeface="+mn-lt"/>
              <a:ea typeface="+mn-ea"/>
              <a:cs typeface="+mn-cs"/>
            </a:rPr>
            <a:t>) using sample data, since full population data is not available. In practice, true population statistics would be calculated using complete population data.</a:t>
          </a:r>
          <a:endParaRPr lang="en-US">
            <a:effectLst/>
          </a:endParaRPr>
        </a:p>
        <a:p>
          <a:endParaRPr lang="en-US" sz="1100"/>
        </a:p>
      </xdr:txBody>
    </xdr:sp>
    <xdr:clientData/>
  </xdr:twoCellAnchor>
  <xdr:twoCellAnchor editAs="oneCell">
    <xdr:from>
      <xdr:col>14</xdr:col>
      <xdr:colOff>495300</xdr:colOff>
      <xdr:row>29</xdr:row>
      <xdr:rowOff>0</xdr:rowOff>
    </xdr:from>
    <xdr:to>
      <xdr:col>23</xdr:col>
      <xdr:colOff>210276</xdr:colOff>
      <xdr:row>47</xdr:row>
      <xdr:rowOff>67163</xdr:rowOff>
    </xdr:to>
    <xdr:pic>
      <xdr:nvPicPr>
        <xdr:cNvPr id="4" name="Picture 3">
          <a:extLst>
            <a:ext uri="{FF2B5EF4-FFF2-40B4-BE49-F238E27FC236}">
              <a16:creationId xmlns:a16="http://schemas.microsoft.com/office/drawing/2014/main" id="{AC7123E0-2963-E017-FD9E-A8DD5E0562BF}"/>
            </a:ext>
          </a:extLst>
        </xdr:cNvPr>
        <xdr:cNvPicPr>
          <a:picLocks noChangeAspect="1"/>
        </xdr:cNvPicPr>
      </xdr:nvPicPr>
      <xdr:blipFill>
        <a:blip xmlns:r="http://schemas.openxmlformats.org/officeDocument/2006/relationships" r:embed="rId6"/>
        <a:stretch>
          <a:fillRect/>
        </a:stretch>
      </xdr:blipFill>
      <xdr:spPr>
        <a:xfrm>
          <a:off x="10506075" y="6477000"/>
          <a:ext cx="5201376" cy="349616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419100</xdr:colOff>
      <xdr:row>0</xdr:row>
      <xdr:rowOff>133350</xdr:rowOff>
    </xdr:from>
    <xdr:to>
      <xdr:col>16</xdr:col>
      <xdr:colOff>57950</xdr:colOff>
      <xdr:row>7</xdr:row>
      <xdr:rowOff>28821</xdr:rowOff>
    </xdr:to>
    <xdr:pic>
      <xdr:nvPicPr>
        <xdr:cNvPr id="2" name="Picture 1">
          <a:extLst>
            <a:ext uri="{FF2B5EF4-FFF2-40B4-BE49-F238E27FC236}">
              <a16:creationId xmlns:a16="http://schemas.microsoft.com/office/drawing/2014/main" id="{810710C8-1BBA-EF5E-9A9F-E336D68BB6D0}"/>
            </a:ext>
          </a:extLst>
        </xdr:cNvPr>
        <xdr:cNvPicPr>
          <a:picLocks noChangeAspect="1"/>
        </xdr:cNvPicPr>
      </xdr:nvPicPr>
      <xdr:blipFill>
        <a:blip xmlns:r="http://schemas.openxmlformats.org/officeDocument/2006/relationships" r:embed="rId1"/>
        <a:stretch>
          <a:fillRect/>
        </a:stretch>
      </xdr:blipFill>
      <xdr:spPr>
        <a:xfrm>
          <a:off x="4972050" y="133350"/>
          <a:ext cx="5734850" cy="176237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904875</xdr:colOff>
      <xdr:row>18</xdr:row>
      <xdr:rowOff>171450</xdr:rowOff>
    </xdr:from>
    <xdr:to>
      <xdr:col>4</xdr:col>
      <xdr:colOff>1133475</xdr:colOff>
      <xdr:row>38</xdr:row>
      <xdr:rowOff>95250</xdr:rowOff>
    </xdr:to>
    <xdr:pic>
      <xdr:nvPicPr>
        <xdr:cNvPr id="2" name="Picture 1">
          <a:extLst>
            <a:ext uri="{FF2B5EF4-FFF2-40B4-BE49-F238E27FC236}">
              <a16:creationId xmlns:a16="http://schemas.microsoft.com/office/drawing/2014/main" id="{C7CCF88C-ED09-0900-DB97-EBA08DB833F6}"/>
            </a:ext>
          </a:extLst>
        </xdr:cNvPr>
        <xdr:cNvPicPr>
          <a:picLocks noChangeAspect="1"/>
        </xdr:cNvPicPr>
      </xdr:nvPicPr>
      <xdr:blipFill>
        <a:blip xmlns:r="http://schemas.openxmlformats.org/officeDocument/2006/relationships" r:embed="rId1"/>
        <a:stretch>
          <a:fillRect/>
        </a:stretch>
      </xdr:blipFill>
      <xdr:spPr>
        <a:xfrm>
          <a:off x="904875" y="3819525"/>
          <a:ext cx="4781550" cy="3733800"/>
        </a:xfrm>
        <a:prstGeom prst="rect">
          <a:avLst/>
        </a:prstGeom>
      </xdr:spPr>
    </xdr:pic>
    <xdr:clientData/>
  </xdr:twoCellAnchor>
  <xdr:twoCellAnchor editAs="oneCell">
    <xdr:from>
      <xdr:col>3</xdr:col>
      <xdr:colOff>599835</xdr:colOff>
      <xdr:row>33</xdr:row>
      <xdr:rowOff>65865</xdr:rowOff>
    </xdr:from>
    <xdr:to>
      <xdr:col>4</xdr:col>
      <xdr:colOff>1094370</xdr:colOff>
      <xdr:row>34</xdr:row>
      <xdr:rowOff>10005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5" name="Ink 4">
              <a:extLst>
                <a:ext uri="{FF2B5EF4-FFF2-40B4-BE49-F238E27FC236}">
                  <a16:creationId xmlns:a16="http://schemas.microsoft.com/office/drawing/2014/main" id="{D6671298-286C-B113-17D7-C47141350F5C}"/>
                </a:ext>
              </a:extLst>
            </xdr14:cNvPr>
            <xdr14:cNvContentPartPr/>
          </xdr14:nvContentPartPr>
          <xdr14:nvPr macro=""/>
          <xdr14:xfrm>
            <a:off x="3962160" y="6571440"/>
            <a:ext cx="1685160" cy="134640"/>
          </xdr14:xfrm>
        </xdr:contentPart>
      </mc:Choice>
      <mc:Fallback xmlns="">
        <xdr:pic>
          <xdr:nvPicPr>
            <xdr:cNvPr id="5" name="Ink 4">
              <a:extLst>
                <a:ext uri="{FF2B5EF4-FFF2-40B4-BE49-F238E27FC236}">
                  <a16:creationId xmlns:a16="http://schemas.microsoft.com/office/drawing/2014/main" id="{D6671298-286C-B113-17D7-C47141350F5C}"/>
                </a:ext>
              </a:extLst>
            </xdr:cNvPr>
            <xdr:cNvPicPr/>
          </xdr:nvPicPr>
          <xdr:blipFill>
            <a:blip xmlns:r="http://schemas.openxmlformats.org/officeDocument/2006/relationships" r:embed="rId3"/>
            <a:stretch>
              <a:fillRect/>
            </a:stretch>
          </xdr:blipFill>
          <xdr:spPr>
            <a:xfrm>
              <a:off x="3926520" y="6499440"/>
              <a:ext cx="1756800" cy="278280"/>
            </a:xfrm>
            <a:prstGeom prst="rect">
              <a:avLst/>
            </a:prstGeom>
          </xdr:spPr>
        </xdr:pic>
      </mc:Fallback>
    </mc:AlternateContent>
    <xdr:clientData/>
  </xdr:twoCellAnchor>
  <xdr:twoCellAnchor editAs="oneCell">
    <xdr:from>
      <xdr:col>0</xdr:col>
      <xdr:colOff>1000080</xdr:colOff>
      <xdr:row>34</xdr:row>
      <xdr:rowOff>133125</xdr:rowOff>
    </xdr:from>
    <xdr:to>
      <xdr:col>2</xdr:col>
      <xdr:colOff>599955</xdr:colOff>
      <xdr:row>34</xdr:row>
      <xdr:rowOff>172365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6" name="Ink 5">
              <a:extLst>
                <a:ext uri="{FF2B5EF4-FFF2-40B4-BE49-F238E27FC236}">
                  <a16:creationId xmlns:a16="http://schemas.microsoft.com/office/drawing/2014/main" id="{70089BEA-2068-3E1A-99EC-AFFC63E76E8D}"/>
                </a:ext>
              </a:extLst>
            </xdr14:cNvPr>
            <xdr14:cNvContentPartPr/>
          </xdr14:nvContentPartPr>
          <xdr14:nvPr macro=""/>
          <xdr14:xfrm>
            <a:off x="1000080" y="6829200"/>
            <a:ext cx="2352600" cy="39240"/>
          </xdr14:xfrm>
        </xdr:contentPart>
      </mc:Choice>
      <mc:Fallback xmlns="">
        <xdr:pic>
          <xdr:nvPicPr>
            <xdr:cNvPr id="6" name="Ink 5">
              <a:extLst>
                <a:ext uri="{FF2B5EF4-FFF2-40B4-BE49-F238E27FC236}">
                  <a16:creationId xmlns:a16="http://schemas.microsoft.com/office/drawing/2014/main" id="{70089BEA-2068-3E1A-99EC-AFFC63E76E8D}"/>
                </a:ext>
              </a:extLst>
            </xdr:cNvPr>
            <xdr:cNvPicPr/>
          </xdr:nvPicPr>
          <xdr:blipFill>
            <a:blip xmlns:r="http://schemas.openxmlformats.org/officeDocument/2006/relationships" r:embed="rId5"/>
            <a:stretch>
              <a:fillRect/>
            </a:stretch>
          </xdr:blipFill>
          <xdr:spPr>
            <a:xfrm>
              <a:off x="964440" y="6757560"/>
              <a:ext cx="2424240" cy="182880"/>
            </a:xfrm>
            <a:prstGeom prst="rect">
              <a:avLst/>
            </a:prstGeom>
          </xdr:spPr>
        </xdr:pic>
      </mc:Fallback>
    </mc:AlternateContent>
    <xdr:clientData/>
  </xdr:twoCellAnchor>
  <xdr:twoCellAnchor editAs="oneCell">
    <xdr:from>
      <xdr:col>0</xdr:col>
      <xdr:colOff>752475</xdr:colOff>
      <xdr:row>38</xdr:row>
      <xdr:rowOff>123825</xdr:rowOff>
    </xdr:from>
    <xdr:to>
      <xdr:col>5</xdr:col>
      <xdr:colOff>219893</xdr:colOff>
      <xdr:row>75</xdr:row>
      <xdr:rowOff>96230</xdr:rowOff>
    </xdr:to>
    <xdr:pic>
      <xdr:nvPicPr>
        <xdr:cNvPr id="7" name="Picture 6">
          <a:extLst>
            <a:ext uri="{FF2B5EF4-FFF2-40B4-BE49-F238E27FC236}">
              <a16:creationId xmlns:a16="http://schemas.microsoft.com/office/drawing/2014/main" id="{CE4F7F41-250E-6A7B-16FB-CD770D1849D7}"/>
            </a:ext>
          </a:extLst>
        </xdr:cNvPr>
        <xdr:cNvPicPr>
          <a:picLocks noChangeAspect="1"/>
        </xdr:cNvPicPr>
      </xdr:nvPicPr>
      <xdr:blipFill>
        <a:blip xmlns:r="http://schemas.openxmlformats.org/officeDocument/2006/relationships" r:embed="rId6"/>
        <a:stretch>
          <a:fillRect/>
        </a:stretch>
      </xdr:blipFill>
      <xdr:spPr>
        <a:xfrm>
          <a:off x="752475" y="7581900"/>
          <a:ext cx="5858693" cy="7020905"/>
        </a:xfrm>
        <a:prstGeom prst="rect">
          <a:avLst/>
        </a:prstGeom>
      </xdr:spPr>
    </xdr:pic>
    <xdr:clientData/>
  </xdr:twoCellAnchor>
  <xdr:twoCellAnchor editAs="oneCell">
    <xdr:from>
      <xdr:col>5</xdr:col>
      <xdr:colOff>933450</xdr:colOff>
      <xdr:row>45</xdr:row>
      <xdr:rowOff>76200</xdr:rowOff>
    </xdr:from>
    <xdr:to>
      <xdr:col>13</xdr:col>
      <xdr:colOff>143675</xdr:colOff>
      <xdr:row>57</xdr:row>
      <xdr:rowOff>105098</xdr:rowOff>
    </xdr:to>
    <xdr:pic>
      <xdr:nvPicPr>
        <xdr:cNvPr id="8" name="Picture 7">
          <a:extLst>
            <a:ext uri="{FF2B5EF4-FFF2-40B4-BE49-F238E27FC236}">
              <a16:creationId xmlns:a16="http://schemas.microsoft.com/office/drawing/2014/main" id="{B4284F0F-8A7A-554F-3D3D-08FF5C772AF1}"/>
            </a:ext>
          </a:extLst>
        </xdr:cNvPr>
        <xdr:cNvPicPr>
          <a:picLocks noChangeAspect="1"/>
        </xdr:cNvPicPr>
      </xdr:nvPicPr>
      <xdr:blipFill>
        <a:blip xmlns:r="http://schemas.openxmlformats.org/officeDocument/2006/relationships" r:embed="rId7"/>
        <a:stretch>
          <a:fillRect/>
        </a:stretch>
      </xdr:blipFill>
      <xdr:spPr>
        <a:xfrm>
          <a:off x="7162800" y="9248775"/>
          <a:ext cx="5734850" cy="2314898"/>
        </a:xfrm>
        <a:prstGeom prst="rect">
          <a:avLst/>
        </a:prstGeom>
      </xdr:spPr>
    </xdr:pic>
    <xdr:clientData/>
  </xdr:twoCellAnchor>
  <xdr:twoCellAnchor>
    <xdr:from>
      <xdr:col>8</xdr:col>
      <xdr:colOff>142875</xdr:colOff>
      <xdr:row>1</xdr:row>
      <xdr:rowOff>133350</xdr:rowOff>
    </xdr:from>
    <xdr:to>
      <xdr:col>12</xdr:col>
      <xdr:colOff>581025</xdr:colOff>
      <xdr:row>7</xdr:row>
      <xdr:rowOff>9525</xdr:rowOff>
    </xdr:to>
    <xdr:sp macro="" textlink="">
      <xdr:nvSpPr>
        <xdr:cNvPr id="3" name="TextBox 2">
          <a:extLst>
            <a:ext uri="{FF2B5EF4-FFF2-40B4-BE49-F238E27FC236}">
              <a16:creationId xmlns:a16="http://schemas.microsoft.com/office/drawing/2014/main" id="{71C0C9F4-60A8-1340-EF54-355089236700}"/>
            </a:ext>
          </a:extLst>
        </xdr:cNvPr>
        <xdr:cNvSpPr txBox="1"/>
      </xdr:nvSpPr>
      <xdr:spPr>
        <a:xfrm>
          <a:off x="9848850" y="514350"/>
          <a:ext cx="2876550"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Class Midpoint</a:t>
          </a:r>
          <a:r>
            <a:rPr lang="en-US" sz="1100" baseline="0"/>
            <a:t> Formula: </a:t>
          </a:r>
        </a:p>
        <a:p>
          <a:endParaRPr lang="en-US" sz="1100" baseline="0"/>
        </a:p>
        <a:p>
          <a:r>
            <a:rPr lang="en-US" sz="1100"/>
            <a:t>=(LEFT(D2, FIND("-", D2)-1) + MID(D2, FIND("-", D2)+1, LEN(D2)))/2</a:t>
          </a:r>
        </a:p>
      </xdr:txBody>
    </xdr:sp>
    <xdr:clientData/>
  </xdr:twoCellAnchor>
  <xdr:twoCellAnchor>
    <xdr:from>
      <xdr:col>4</xdr:col>
      <xdr:colOff>1647825</xdr:colOff>
      <xdr:row>1</xdr:row>
      <xdr:rowOff>95250</xdr:rowOff>
    </xdr:from>
    <xdr:to>
      <xdr:col>8</xdr:col>
      <xdr:colOff>0</xdr:colOff>
      <xdr:row>2</xdr:row>
      <xdr:rowOff>133350</xdr:rowOff>
    </xdr:to>
    <xdr:cxnSp macro="">
      <xdr:nvCxnSpPr>
        <xdr:cNvPr id="11" name="Straight Arrow Connector 10">
          <a:extLst>
            <a:ext uri="{FF2B5EF4-FFF2-40B4-BE49-F238E27FC236}">
              <a16:creationId xmlns:a16="http://schemas.microsoft.com/office/drawing/2014/main" id="{A0912519-23BF-ECD0-09CD-4214371ABCC7}"/>
            </a:ext>
          </a:extLst>
        </xdr:cNvPr>
        <xdr:cNvCxnSpPr/>
      </xdr:nvCxnSpPr>
      <xdr:spPr>
        <a:xfrm flipH="1" flipV="1">
          <a:off x="6200775" y="476250"/>
          <a:ext cx="3505200" cy="2286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371474</xdr:colOff>
      <xdr:row>18</xdr:row>
      <xdr:rowOff>171448</xdr:rowOff>
    </xdr:from>
    <xdr:to>
      <xdr:col>14</xdr:col>
      <xdr:colOff>152399</xdr:colOff>
      <xdr:row>32</xdr:row>
      <xdr:rowOff>161925</xdr:rowOff>
    </xdr:to>
    <xdr:sp macro="" textlink="">
      <xdr:nvSpPr>
        <xdr:cNvPr id="12" name="TextBox 11">
          <a:extLst>
            <a:ext uri="{FF2B5EF4-FFF2-40B4-BE49-F238E27FC236}">
              <a16:creationId xmlns:a16="http://schemas.microsoft.com/office/drawing/2014/main" id="{D05E14B6-643F-FC2E-9E64-934CC527B9ED}"/>
            </a:ext>
          </a:extLst>
        </xdr:cNvPr>
        <xdr:cNvSpPr txBox="1"/>
      </xdr:nvSpPr>
      <xdr:spPr>
        <a:xfrm>
          <a:off x="10848974" y="4200523"/>
          <a:ext cx="2828925" cy="26574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a:t>
          </a:r>
          <a:r>
            <a:rPr lang="en-US" sz="1100" baseline="0"/>
            <a:t> put squared symbol, turn number lock on, Hold Alt and type 0178 on numeric keypad, release Alt:  ²</a:t>
          </a:r>
        </a:p>
        <a:p>
          <a:endParaRPr lang="en-US" sz="1100" baseline="0"/>
        </a:p>
        <a:p>
          <a:r>
            <a:rPr lang="en-US" sz="1100" baseline="0"/>
            <a:t>For sigma or pop stdev symbol, with num lock on, hold Alt key, type 229 on numeric keypad, release Alt: σ</a:t>
          </a:r>
        </a:p>
        <a:p>
          <a:endParaRPr lang="en-US" sz="1100" baseline="0"/>
        </a:p>
        <a:p>
          <a:r>
            <a:rPr lang="en-US" sz="1100" baseline="0"/>
            <a:t>For sample mean symbol </a:t>
          </a:r>
          <a:r>
            <a:rPr lang="en-US" sz="1100" baseline="0">
              <a:solidFill>
                <a:schemeClr val="dk1"/>
              </a:solidFill>
              <a:effectLst/>
              <a:latin typeface="+mn-lt"/>
              <a:ea typeface="+mn-ea"/>
              <a:cs typeface="+mn-cs"/>
            </a:rPr>
            <a:t>with num lock on, </a:t>
          </a:r>
          <a:r>
            <a:rPr lang="en-US" sz="1100" baseline="0"/>
            <a:t> hold Alt and type 0772, release Alt then press x : ̄x </a:t>
          </a:r>
        </a:p>
        <a:p>
          <a:endParaRPr lang="en-US" sz="1100" baseline="0"/>
        </a:p>
        <a:p>
          <a:r>
            <a:rPr lang="en-US" sz="1100" baseline="0"/>
            <a:t>For Pop mean symbol </a:t>
          </a:r>
          <a:r>
            <a:rPr lang="en-US" sz="1100" baseline="0">
              <a:solidFill>
                <a:schemeClr val="dk1"/>
              </a:solidFill>
              <a:effectLst/>
              <a:latin typeface="+mn-lt"/>
              <a:ea typeface="+mn-ea"/>
              <a:cs typeface="+mn-cs"/>
            </a:rPr>
            <a:t>with num lock on, </a:t>
          </a:r>
          <a:r>
            <a:rPr lang="en-US" sz="1100" baseline="0"/>
            <a:t>Hold Alt, type 0181, release Alt: µ</a:t>
          </a:r>
        </a:p>
      </xdr:txBody>
    </xdr:sp>
    <xdr:clientData/>
  </xdr:twoCellAnchor>
  <xdr:twoCellAnchor>
    <xdr:from>
      <xdr:col>10</xdr:col>
      <xdr:colOff>476250</xdr:colOff>
      <xdr:row>11</xdr:row>
      <xdr:rowOff>57149</xdr:rowOff>
    </xdr:from>
    <xdr:to>
      <xdr:col>14</xdr:col>
      <xdr:colOff>238125</xdr:colOff>
      <xdr:row>18</xdr:row>
      <xdr:rowOff>76199</xdr:rowOff>
    </xdr:to>
    <xdr:sp macro="" textlink="">
      <xdr:nvSpPr>
        <xdr:cNvPr id="13" name="TextBox 12">
          <a:extLst>
            <a:ext uri="{FF2B5EF4-FFF2-40B4-BE49-F238E27FC236}">
              <a16:creationId xmlns:a16="http://schemas.microsoft.com/office/drawing/2014/main" id="{DAE48184-66C0-A57A-D3E8-462773A6C7E3}"/>
            </a:ext>
          </a:extLst>
        </xdr:cNvPr>
        <xdr:cNvSpPr txBox="1"/>
      </xdr:nvSpPr>
      <xdr:spPr>
        <a:xfrm>
          <a:off x="11563350" y="2533649"/>
          <a:ext cx="2200275" cy="15716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Note that this workbook calculates population statistics (e.g., variance, standard deviation) using sample data, since full population data is not available. In practice, true population statistics would be calculated using complete population data.</a:t>
          </a:r>
          <a:endParaRPr lang="en-US">
            <a:effectLst/>
          </a:endParaRPr>
        </a:p>
        <a:p>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6692\Documents\194%20a%20fall%202021\(5)%20R%20files\Ch%202%20%20Bar%20Chart,%20Pivot%20Table,%20Pie%20Plot,%20Histogram,%20Dot%20plot,%20Ogive,%20Scatter%20Diagram.xlsx" TargetMode="External"/><Relationship Id="rId1" Type="http://schemas.openxmlformats.org/officeDocument/2006/relationships/externalLinkPath" Target="Ch%202%20%20Bar%20Chart,%20Pivot%20Table,%20Pie%20Plot,%20Histogram,%20Dot%20plot,%20Ogive,%20Scatter%20Diagr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eaning Data with formula"/>
      <sheetName val="Cleaning more data example"/>
      <sheetName val="Ch 2.1 Bar Chart"/>
      <sheetName val="Ch 2.1 relative &amp; percent freq"/>
      <sheetName val="Ch 2.1  pie chart"/>
      <sheetName val="Ch. 2.4 Pivot Table &amp; Histogram"/>
      <sheetName val="skewness visual (ch. 3)"/>
      <sheetName val="2.3 Dot Plot"/>
      <sheetName val="2.7 Cumulative Frequency"/>
      <sheetName val="Figure 2.6"/>
      <sheetName val="Crosstabulation Figure 2.10"/>
      <sheetName val="Figure 2.11 Row percentages"/>
      <sheetName val="Scatter Diagram"/>
    </sheetNames>
    <sheetDataSet>
      <sheetData sheetId="0"/>
      <sheetData sheetId="1"/>
      <sheetData sheetId="2"/>
      <sheetData sheetId="3"/>
      <sheetData sheetId="4"/>
      <sheetData sheetId="5"/>
      <sheetData sheetId="6">
        <row r="2">
          <cell r="I2">
            <v>12</v>
          </cell>
          <cell r="J2">
            <v>0.05</v>
          </cell>
        </row>
        <row r="3">
          <cell r="I3">
            <v>13</v>
          </cell>
          <cell r="J3">
            <v>0.05</v>
          </cell>
        </row>
        <row r="4">
          <cell r="I4">
            <v>14</v>
          </cell>
          <cell r="J4">
            <v>0.1</v>
          </cell>
        </row>
        <row r="5">
          <cell r="I5">
            <v>15</v>
          </cell>
          <cell r="J5">
            <v>0.1</v>
          </cell>
        </row>
        <row r="6">
          <cell r="I6">
            <v>16</v>
          </cell>
          <cell r="J6">
            <v>0.05</v>
          </cell>
        </row>
        <row r="7">
          <cell r="I7">
            <v>17</v>
          </cell>
          <cell r="J7">
            <v>0.05</v>
          </cell>
        </row>
        <row r="8">
          <cell r="I8">
            <v>18</v>
          </cell>
          <cell r="J8">
            <v>0.15</v>
          </cell>
        </row>
        <row r="9">
          <cell r="I9">
            <v>19</v>
          </cell>
          <cell r="J9">
            <v>0.05</v>
          </cell>
        </row>
        <row r="10">
          <cell r="I10">
            <v>20</v>
          </cell>
          <cell r="J10">
            <v>0.05</v>
          </cell>
        </row>
        <row r="11">
          <cell r="I11">
            <v>21</v>
          </cell>
          <cell r="J11">
            <v>0.05</v>
          </cell>
        </row>
        <row r="12">
          <cell r="I12">
            <v>22</v>
          </cell>
          <cell r="J12">
            <v>0.1</v>
          </cell>
        </row>
        <row r="13">
          <cell r="I13">
            <v>23</v>
          </cell>
          <cell r="J13">
            <v>0.05</v>
          </cell>
        </row>
        <row r="14">
          <cell r="I14">
            <v>27</v>
          </cell>
          <cell r="J14">
            <v>0.05</v>
          </cell>
        </row>
        <row r="15">
          <cell r="I15">
            <v>28</v>
          </cell>
          <cell r="J15">
            <v>0.05</v>
          </cell>
        </row>
        <row r="16">
          <cell r="I16">
            <v>33</v>
          </cell>
          <cell r="J16">
            <v>0.05</v>
          </cell>
        </row>
        <row r="21">
          <cell r="I21">
            <v>12</v>
          </cell>
          <cell r="J21">
            <v>1</v>
          </cell>
        </row>
        <row r="22">
          <cell r="I22">
            <v>13</v>
          </cell>
          <cell r="J22">
            <v>1</v>
          </cell>
        </row>
        <row r="23">
          <cell r="I23">
            <v>14</v>
          </cell>
          <cell r="J23">
            <v>2</v>
          </cell>
        </row>
        <row r="24">
          <cell r="I24">
            <v>15</v>
          </cell>
          <cell r="J24">
            <v>2</v>
          </cell>
        </row>
        <row r="25">
          <cell r="I25">
            <v>16</v>
          </cell>
          <cell r="J25">
            <v>1</v>
          </cell>
        </row>
        <row r="26">
          <cell r="I26">
            <v>17</v>
          </cell>
          <cell r="J26">
            <v>1</v>
          </cell>
        </row>
        <row r="27">
          <cell r="I27">
            <v>18</v>
          </cell>
          <cell r="J27">
            <v>3</v>
          </cell>
        </row>
        <row r="28">
          <cell r="I28">
            <v>19</v>
          </cell>
          <cell r="J28">
            <v>1</v>
          </cell>
        </row>
        <row r="29">
          <cell r="I29">
            <v>20</v>
          </cell>
          <cell r="J29">
            <v>1</v>
          </cell>
        </row>
        <row r="30">
          <cell r="I30">
            <v>21</v>
          </cell>
          <cell r="J30">
            <v>1</v>
          </cell>
        </row>
        <row r="31">
          <cell r="I31">
            <v>22</v>
          </cell>
          <cell r="J31">
            <v>2</v>
          </cell>
        </row>
        <row r="32">
          <cell r="I32">
            <v>23</v>
          </cell>
          <cell r="J32">
            <v>1</v>
          </cell>
        </row>
        <row r="33">
          <cell r="I33">
            <v>27</v>
          </cell>
          <cell r="J33">
            <v>1</v>
          </cell>
        </row>
        <row r="34">
          <cell r="I34">
            <v>28</v>
          </cell>
          <cell r="J34">
            <v>1</v>
          </cell>
        </row>
        <row r="35">
          <cell r="I35">
            <v>33</v>
          </cell>
          <cell r="J35">
            <v>1</v>
          </cell>
        </row>
      </sheetData>
      <sheetData sheetId="7"/>
      <sheetData sheetId="8"/>
      <sheetData sheetId="9"/>
      <sheetData sheetId="10"/>
      <sheetData sheetId="11"/>
      <sheetData sheetId="1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6T23:32:46.977"/>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88,'56'0,"0"-2,84-13,-95 7,80 1,-79 6,74-12,-49 5,1 2,138 7,-74 2,35-5,187 5,-237 9,37 3,-103-12,-1 3,60 14,-61-10,1-2,68 1,49 6,9-1,2491-17,-1402 5,-1219-4,54-10,28-3,55 2,36-2,-70 1,-22 0,-59 12,248-13,96-13,242 14,-405 17,608-3,-838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6T23:32:49.316"/>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1,'605'0,"-564"2,69 12,-46-4,-5-1,2-1,91 3,680-12,-647 14,12 1,250-15,-425 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0:22:26.685"/>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1,'821'0,"-798"0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0:22:31.450"/>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1,'876'0,"-855"0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29:43.630"/>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1,'876'0,"-855"0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0:17.468"/>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55,'230'-2,"533"24,-116 10,-484-29,95 9,60 0,2391-10,-1319-4,-1123-12,6 1,508-7,-476 12,78-6,84-13,228 16,-435 13,1511-2,-1744-1,0-2,33-7,-32 5,0 0,30 1,735 5,-771-1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0:20.479"/>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53,'3520'0,"-3145"13,-9 1,3040-15,-3066 28,-70-3,495-19,-399-8,1652 3,-1549-32,-225 9,-180 15,-1-3,69-20,-66 14,-41 12,-2 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0:42.090"/>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1,'53'1,"1"3,0 2,56 14,126 25,-230-44,-1-1,1 1,0-1,-1 0,1-1,6 0,5-4</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0:44.297"/>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1,'503'0,"-480"0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0:46.170"/>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1,'15'1,"1"1,0 0,20 6,37 5,128-11,-108-3,-70 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0:53.325"/>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1 134,'146'2,"159"-5,-221-9,-52 6,47-2,76-5,6-1,10 1,22 0,686 14,-821-4,115-21,-116 13,1 3,64 0,1095 9,-1202 0,0 1,0 0,28 8,-42-9,17 3</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0:59.662"/>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54,'3456'0,"-3405"-2,52-10,48-1,-131 12,0-2,32-6,-30 4,-1 1,26-1,323 6,-347-1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1:03.461"/>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11,'642'0,"-600"-5,-27-1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1:07.558"/>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1 184,'378'2,"413"-5,-605-11,302-62,-145 16,-142 30,-180 27</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1:11.233"/>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28,'1614'0,"-1591"0</inkml:trace>
  <inkml:trace contextRef="#ctx0" brushRef="#br0" timeOffset="2375.61">2699 1,'452'0,"-436"1,-1 0,1 2,21 5,38 5,112 14,-133-17,-1-2,75 2,-21-9,104-4,-185-1,-4-2</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1:27.648"/>
    </inkml:context>
    <inkml:brush xml:id="br0">
      <inkml:brushProperty name="width" value="0.2" units="cm"/>
      <inkml:brushProperty name="height" value="0.4" units="cm"/>
      <inkml:brushProperty name="color" value="#00F900"/>
      <inkml:brushProperty name="tip" value="rectangle"/>
      <inkml:brushProperty name="rasterOp" value="maskPen"/>
      <inkml:brushProperty name="ignorePressure" value="1"/>
    </inkml:brush>
  </inkml:definitions>
  <inkml:trace contextRef="#ctx0" brushRef="#br0">1 2,'584'0,"-558"1,0 2,33 7,-5 0,-35-7,63 9,130 3,2912-17,-1701 3,-1254-15,-111 7,64 0,667 8,-757-3,56-9,-55 5,54-2,229 9,-293-1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8:17.660"/>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1,'154'3,"294"45,-154-21,-220-24,47 9,37 1,798-11,-462-4,-283 15,-6 1,42-1,-5-1,1057-11,-622-2,-645-1,58-10,-57 7,54-3,-3 10,-52 0,0-1,-1-1,54-9,-62 4</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2:38:20.656"/>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1,'9551'0,"-9528"0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3:09:05.863"/>
    </inkml:context>
    <inkml:brush xml:id="br0">
      <inkml:brushProperty name="width" value="0.2" units="cm"/>
      <inkml:brushProperty name="height" value="0.4" units="cm"/>
      <inkml:brushProperty name="color" value="#00FDFF"/>
      <inkml:brushProperty name="tip" value="rectangle"/>
      <inkml:brushProperty name="rasterOp" value="maskPen"/>
      <inkml:brushProperty name="ignorePressure" value="1"/>
    </inkml:brush>
  </inkml:definitions>
  <inkml:trace contextRef="#ctx0" brushRef="#br0">1 60,'1954'0,"-1928"-1,0-2,31-7,-31 5,1 1,27 0,-28 4,0-2,0 0,40-10,-24 6,1 0,0 3,0 2,49 4,5 0,-50 2,-30 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3:09:20.520"/>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1,'1326'0,"-1295"1,57 11,-57-6,55 2,337-9,-401 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3:09:23.351"/>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1,'1403'0,"-1381"0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0:01:04.967"/>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1,'1551'0,"-1519"0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0:01:09.379"/>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265 346,'147'2,"162"-5,-164-22,-102 16,24-7,-40 9,0 1,1 1,28-1,696 3,-370 6,1782-3,-1390 62,-663-49,675 62,-447-37,-145-14,1100 29,423-53,-1666-3,0-2,-1-2,67-18,-23 4,-34 13,1 1,83 4,-74 2,86-11,201-35,-295 41,102 1,-1 2,-138-1,43-10,-45 8,0 1,31-2,199 4,-183 4,-617 0,-214-2,271-36,21 0,-449 34,457 6,206-1,-297-5,393-10,-232-48,287 42,-207-45,-83-14,287 62,-187-3,-1760 25,2019-6</inkml:trace>
  <inkml:trace contextRef="#ctx0" brushRef="#br0" timeOffset="1963.97">1 951,'288'3,"321"-7,-167-29,833 26,-716 10,424-3,-706-17,-53 0,864 11,-606 9,-442-5,0-2,44-10,-41 6,65-4,-65 11,-1-2,76-15,-88 13,50-3,-52 6,0-1,39-9,-38 5,-1 2,44-4,-41 8</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3:34:49.524"/>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0 44,'998'37,"-584"3,634 40,-334-78,-350-4,-362 2,106 1,0-4,197-32,-159 15,-115 18,1-1,0-2,-1-1,0-1,-1-1,54-24,-84 32,0 0,0-1,0 1,0 0,0 0,0-1,0 1,0 0,0-1,-1 1,1 0,0-1,0 1,0 0,0 0,-1-1,1 1,0 0,0 0,0-1,-1 1,1 0,0 0,0 0,-1 0,1-1,0 1,-1 0,1 0,0 0,0 0,-1 0,1 0,0 0,-1 0,1 0,0 0,-1 0,1 0,0 0,-1 0,1 0,0 0,-1 0,-20-5,-56-8,-92-4,84 10,-421-10,227 13,210 0,11-3</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3:34:51.679"/>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1,'1584'24,"-564"27,231 9,1-37,-1216-24,90 0,157 19,-10-4,-25-3,546 10,-523-24,2479 4,-2478-7,409-61,-532 52,284 7,-244 11,-159-5,0-1,39-9,-36 6,54-4,-59 8,-1-2,1-1,50-15,16-4,60-3,-129 22</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23:34:53.421"/>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1,'1775'0,"-1749"0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01:51:32.996"/>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34,'0'-1,"0"0,1 0,-1-1,0 1,1 0,-1 0,1 0,0 0,-1 1,1-1,0 0,-1 0,1 0,0 0,0 1,0-1,0 0,0 1,0-1,-1 1,2-1,-1 1,0-1,0 1,0 0,0-1,1 1,35-6,-34 5,346-5,-200 9,4069-3,-3881 16,-26 0,146-18,177 4,-138 28,162 3,-364-35,539 15,-331 2,-181-9,-128 9,46 0,13-14,258-4,-109-26,-146 12,49 0,-110 19,-31 1,163-19,1-6,-65 6,130 6,-99 7,-115-12,56-1,720 17,-928-1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01:51:35.413"/>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0 128,'1'-1,"-1"-1,1 1,-1-1,1 1,0 0,0 0,-1-1,1 1,0 0,0 0,0 0,0 0,0 0,1 0,-1 0,0 0,0 0,1 1,-1-1,0 1,1-1,-1 1,1-1,-1 1,1 0,-1-1,3 1,47-6,-45 6,175-4,55-5,8-19,282-23,105 46,-333 8,-217-2,142 21,-173-13,-1 2,-1 2,0 2,51 24,-74-29,0-1,1-1,0-1,0-2,1 0,33 1,167-7,-96-3,-96 5,0-1,0-2,0-2,-1-1,63-18,-10 0,-60 19</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01:51:41.374"/>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1,'6799'0,"-6734"3,70 12,-24-1,104 14,116 7,18-4,-65-3,-146-23,116 11,-121-4,215-10,-169-4,2129 2,-2268-2,67-12,10-1,-104 14</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01:51:44.981"/>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1,'2591'0,"-2529"2,65 13,-35-4,458 37,-241-13,120 8,21-39,-231-7,5424 3,-5417-16,7 0,-181 17,0-3,90-15,-60 1,0 4,160-4,-212 16,-3 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01:51:53.286"/>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37,'51'-19,"50"8,0 5,130 8,-74 1,2844-3,-2974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01:51:58.577"/>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2,'79'0,"-2"-2,142 17,-191-11,93 16,224 7,-293-25,71 12,-71-7,68 2,1704-11,-1785 4,67 12,-63-7,51 2,839-7,-453-5,-270 1,226 5,-251 12,74 1,4311-18,-2544 3,-1765-17,-22 0,638 17,-824-3,62-12,39-1,29 14,-64 2,174-20,-171 8,220 7,-172 7,46-3,-189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01:52:03.142"/>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1 129,'0'-1,"1"-1,0 1,-1-1,1 1,0-1,0 1,0-1,0 1,0 0,0 0,0-1,1 1,-1 0,0 0,1 0,-1 0,0 0,1 1,0-1,-1 0,3 0,38-13,-5 6,0 3,64-2,-71 6,0 0,0-2,-1-2,1 0,48-17,-58 15,1 1,1 0,-1 2,1 0,31-1,115 7,-75 0,2354 0,-1268-3,-1138 3,65 11,-62-6,51 2,182 10,-232-13,64 11,160 4,2400-22,-2520 5,183 28,-179-16,226-6,-116 6,-26 0,1236-14,-711-4,2015 2,-2717-3,-1-3,79-17,-77 11,117-8,-151 18,-1-1,30-7,-28 4,-1 2,32-2,-21 5,26 0,110-15,11-16,-159 26</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01:52:05.074"/>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0 94,'33'-2,"-1"-1,33-7,32-4,406 8,-278 9,809-3,-986-2,64-12,-64 7,61-2,482 10,-574-2,0 0,0-2,26-7,21-3,-41 10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19:36:39.989"/>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55,'610'0,"-580"1,60 12,-60-8,58 4,-38-9,-2-1,0 3,76 12,-73-8,0-1,0-2,70-7,75 5,-95 11,41 3,865-14,-491-3,-5 2,-495-1,0-1,0 0,21-6,36-6,-40 11,-1-3,48-13,-41 9,42-6,49-8,-90 14,1 3,0 1,51-1,-67 8,-2-1</inkml:trace>
  <inkml:trace contextRef="#ctx0" brushRef="#br0" timeOffset="1061.62">927 373,'-5'0,"-1"-5,5-1,7 0,7 2,1-4,3 0,3 1,-2 2</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1T19:36:45.589"/>
    </inkml:context>
    <inkml:brush xml:id="br0">
      <inkml:brushProperty name="width" value="0.2" units="cm"/>
      <inkml:brushProperty name="height" value="0.4" units="cm"/>
      <inkml:brushProperty name="color" value="#FF40FF"/>
      <inkml:brushProperty name="tip" value="rectangle"/>
      <inkml:brushProperty name="rasterOp" value="maskPen"/>
      <inkml:brushProperty name="ignorePressure" value="1"/>
    </inkml:brush>
  </inkml:definitions>
  <inkml:trace contextRef="#ctx0" brushRef="#br0">1 1,'1371'0,"-1338"2,55 9,-53-5,43 2,-15-7,1-1,100 14,-116-8,0-3,60-3,42 3,-59 9,-54-6,57 2,85-11,135 6,-211 10,-65-7,58 2,2070-7,-1024-3,-1119 2</inkml:trace>
</inkm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Ch%202%20%20Bar%20Chart,%20Pivot%20Table,%20Pie%20Plot,%20Histogram,%20Dot%20plot,%20Ogive,%20Scatter%20Diagram.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6692" refreshedDate="46128.590278356482" createdVersion="8" refreshedVersion="8" minRefreshableVersion="3" recordCount="20" xr:uid="{D032113E-DECB-46AF-A072-D20D51ABF7B8}">
  <cacheSource type="worksheet">
    <worksheetSource ref="A1:A21" sheet="skewness visual (ch. 3)" r:id="rId2"/>
  </cacheSource>
  <cacheFields count="1">
    <cacheField name="Audit Time" numFmtId="0">
      <sharedItems containsSemiMixedTypes="0" containsString="0" containsNumber="1" containsInteger="1" minValue="12" maxValue="33" count="15">
        <n v="12"/>
        <n v="15"/>
        <n v="20"/>
        <n v="22"/>
        <n v="14"/>
        <n v="27"/>
        <n v="21"/>
        <n v="18"/>
        <n v="19"/>
        <n v="33"/>
        <n v="16"/>
        <n v="17"/>
        <n v="23"/>
        <n v="28"/>
        <n v="1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r>
  <r>
    <x v="1"/>
  </r>
  <r>
    <x v="2"/>
  </r>
  <r>
    <x v="3"/>
  </r>
  <r>
    <x v="4"/>
  </r>
  <r>
    <x v="4"/>
  </r>
  <r>
    <x v="1"/>
  </r>
  <r>
    <x v="5"/>
  </r>
  <r>
    <x v="6"/>
  </r>
  <r>
    <x v="7"/>
  </r>
  <r>
    <x v="8"/>
  </r>
  <r>
    <x v="7"/>
  </r>
  <r>
    <x v="3"/>
  </r>
  <r>
    <x v="9"/>
  </r>
  <r>
    <x v="10"/>
  </r>
  <r>
    <x v="7"/>
  </r>
  <r>
    <x v="11"/>
  </r>
  <r>
    <x v="12"/>
  </r>
  <r>
    <x v="13"/>
  </r>
  <r>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CD5120-4814-4E33-9CF1-D748DFC3E79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F18" firstHeaderRow="0" firstDataRow="1" firstDataCol="1"/>
  <pivotFields count="1">
    <pivotField axis="axisRow" dataField="1" showAll="0">
      <items count="16">
        <item x="0"/>
        <item x="14"/>
        <item x="4"/>
        <item x="1"/>
        <item x="10"/>
        <item x="11"/>
        <item x="7"/>
        <item x="8"/>
        <item x="2"/>
        <item x="6"/>
        <item x="3"/>
        <item x="12"/>
        <item x="5"/>
        <item x="13"/>
        <item x="9"/>
        <item t="default"/>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Audit Time2" fld="0" subtotal="count" showDataAs="percentOfTotal" baseField="0" baseItem="2" numFmtId="10"/>
    <dataField name="Count of Audit Time" fld="0" subtotal="count" baseField="0" baseItem="2"/>
  </dataFields>
  <formats count="2">
    <format dxfId="11">
      <pivotArea collapsedLevelsAreSubtotals="1" fieldPosition="0">
        <references count="2">
          <reference field="4294967294" count="1" selected="0">
            <x v="0"/>
          </reference>
          <reference field="0" count="1">
            <x v="2"/>
          </reference>
        </references>
      </pivotArea>
    </format>
    <format dxfId="10">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213DAE-519F-4F35-9449-5962E5443B95}" name="Table3" displayName="Table3" ref="A1:B7" totalsRowShown="0" headerRowDxfId="9">
  <autoFilter ref="A1:B7" xr:uid="{09213DAE-519F-4F35-9449-5962E5443B95}"/>
  <tableColumns count="2">
    <tableColumn id="1" xr3:uid="{FB693DB7-E5AE-4F26-8D98-97C91A60F016}" name="Audit Time (days)"/>
    <tableColumn id="2" xr3:uid="{138E7170-81BA-4289-974E-034AC284B990}" name="Count of Audit Time or &quot;Frequency&quot;"/>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3BC3D3-8765-4999-A5D9-1B6D836E671B}" name="Table4" displayName="Table4" ref="D1:G7" totalsRowCount="1" headerRowDxfId="8">
  <autoFilter ref="D1:G6" xr:uid="{F83BC3D3-8765-4999-A5D9-1B6D836E671B}"/>
  <tableColumns count="4">
    <tableColumn id="1" xr3:uid="{362CF5FD-1AB8-4CCA-8B35-0C5B39896481}" name="Audit Time (days)"/>
    <tableColumn id="2" xr3:uid="{B532516B-2D48-480C-BA7C-D8C4D654A900}" name="Class Midpoint (Mi)" totalsRowLabel="Sum" dataDxfId="7" totalsRowDxfId="1">
      <calculatedColumnFormula>(LEFT(D2, FIND("-", D2)-1) + MID(D2, FIND("-", D2)+1, LEN(D2)))/2</calculatedColumnFormula>
    </tableColumn>
    <tableColumn id="3" xr3:uid="{5724DCF3-264D-4900-8636-565E3D8AF29F}" name="Frequency (fi)" totalsRowFunction="custom">
      <totalsRowFormula>SUM(Table4[Frequency (fi)])</totalsRowFormula>
    </tableColumn>
    <tableColumn id="4" xr3:uid="{C2B2CF48-363F-4854-8690-2410A64E6D22}" name="fiMi" totalsRowFunction="sum" dataDxfId="6" totalsRowDxfId="0">
      <calculatedColumnFormula>Table4[[#This Row],[Class Midpoint (Mi)]]*Table4[[#This Row],[Frequency (fi)]]</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1F30-4E40-4131-B365-C8F5F8BF0762}">
  <dimension ref="A1:N43"/>
  <sheetViews>
    <sheetView topLeftCell="G11" workbookViewId="0">
      <selection activeCell="L31" sqref="L31"/>
    </sheetView>
  </sheetViews>
  <sheetFormatPr defaultRowHeight="15" x14ac:dyDescent="0.25"/>
  <cols>
    <col min="4" max="4" width="20.5703125" customWidth="1"/>
    <col min="7" max="7" width="17" customWidth="1"/>
    <col min="14" max="14" width="16" bestFit="1" customWidth="1"/>
    <col min="21" max="21" width="16" bestFit="1" customWidth="1"/>
  </cols>
  <sheetData>
    <row r="1" spans="1:14" x14ac:dyDescent="0.25">
      <c r="A1" t="s">
        <v>32</v>
      </c>
      <c r="B1" t="s">
        <v>33</v>
      </c>
      <c r="D1" s="22" t="s">
        <v>33</v>
      </c>
      <c r="E1" s="22"/>
    </row>
    <row r="2" spans="1:14" x14ac:dyDescent="0.25">
      <c r="A2">
        <v>1</v>
      </c>
      <c r="B2">
        <v>3430</v>
      </c>
      <c r="D2" s="20"/>
      <c r="E2" s="20"/>
      <c r="N2" s="7" t="s">
        <v>96</v>
      </c>
    </row>
    <row r="3" spans="1:14" x14ac:dyDescent="0.25">
      <c r="A3">
        <v>2</v>
      </c>
      <c r="B3">
        <v>3550</v>
      </c>
      <c r="D3" s="20" t="s">
        <v>34</v>
      </c>
      <c r="E3" s="20">
        <v>3538.3333333333335</v>
      </c>
      <c r="N3">
        <f>AVERAGE(B2:B13)</f>
        <v>3538.3333333333335</v>
      </c>
    </row>
    <row r="4" spans="1:14" x14ac:dyDescent="0.25">
      <c r="A4">
        <v>3</v>
      </c>
      <c r="B4">
        <v>3650</v>
      </c>
      <c r="D4" s="20" t="s">
        <v>35</v>
      </c>
      <c r="E4" s="20">
        <v>48.133075211261222</v>
      </c>
    </row>
    <row r="5" spans="1:14" x14ac:dyDescent="0.25">
      <c r="A5">
        <v>4</v>
      </c>
      <c r="B5">
        <v>3480</v>
      </c>
      <c r="D5" s="20" t="s">
        <v>36</v>
      </c>
      <c r="E5" s="20">
        <v>3505</v>
      </c>
    </row>
    <row r="6" spans="1:14" x14ac:dyDescent="0.25">
      <c r="A6">
        <v>5</v>
      </c>
      <c r="B6">
        <v>3355</v>
      </c>
      <c r="D6" s="20" t="s">
        <v>37</v>
      </c>
      <c r="E6" s="20">
        <v>3480</v>
      </c>
      <c r="N6" s="7" t="s">
        <v>95</v>
      </c>
    </row>
    <row r="7" spans="1:14" ht="30" x14ac:dyDescent="0.25">
      <c r="A7">
        <v>6</v>
      </c>
      <c r="B7">
        <v>3310</v>
      </c>
      <c r="D7" s="20" t="s">
        <v>38</v>
      </c>
      <c r="E7" s="20">
        <v>166.73786358087702</v>
      </c>
      <c r="F7" s="1" t="s">
        <v>67</v>
      </c>
      <c r="N7">
        <f>AVERAGE(B2:B13)</f>
        <v>3538.3333333333335</v>
      </c>
    </row>
    <row r="8" spans="1:14" x14ac:dyDescent="0.25">
      <c r="A8">
        <v>7</v>
      </c>
      <c r="B8">
        <v>3490</v>
      </c>
      <c r="D8" s="20" t="s">
        <v>27</v>
      </c>
      <c r="E8" s="20">
        <v>27801.515151515152</v>
      </c>
    </row>
    <row r="9" spans="1:14" x14ac:dyDescent="0.25">
      <c r="A9">
        <v>8</v>
      </c>
      <c r="B9">
        <v>3730</v>
      </c>
      <c r="D9" s="20" t="s">
        <v>39</v>
      </c>
      <c r="E9" s="20">
        <v>1.6491169554845513</v>
      </c>
    </row>
    <row r="10" spans="1:14" x14ac:dyDescent="0.25">
      <c r="A10">
        <v>9</v>
      </c>
      <c r="B10">
        <v>3540</v>
      </c>
      <c r="D10" s="20" t="s">
        <v>40</v>
      </c>
      <c r="E10" s="20">
        <v>1.0917677442338456</v>
      </c>
      <c r="N10" s="7" t="s">
        <v>36</v>
      </c>
    </row>
    <row r="11" spans="1:14" x14ac:dyDescent="0.25">
      <c r="A11">
        <v>10</v>
      </c>
      <c r="B11">
        <v>3925</v>
      </c>
      <c r="D11" s="20" t="s">
        <v>41</v>
      </c>
      <c r="E11" s="20">
        <v>615</v>
      </c>
      <c r="N11">
        <f>MEDIAN(B2:B13)</f>
        <v>3505</v>
      </c>
    </row>
    <row r="12" spans="1:14" x14ac:dyDescent="0.25">
      <c r="A12">
        <v>11</v>
      </c>
      <c r="B12">
        <v>3520</v>
      </c>
      <c r="D12" s="20" t="s">
        <v>42</v>
      </c>
      <c r="E12" s="20">
        <v>3310</v>
      </c>
    </row>
    <row r="13" spans="1:14" x14ac:dyDescent="0.25">
      <c r="A13">
        <v>12</v>
      </c>
      <c r="B13">
        <v>3480</v>
      </c>
      <c r="D13" s="20" t="s">
        <v>43</v>
      </c>
      <c r="E13" s="20">
        <v>3925</v>
      </c>
    </row>
    <row r="14" spans="1:14" x14ac:dyDescent="0.25">
      <c r="D14" s="20" t="s">
        <v>23</v>
      </c>
      <c r="E14" s="20">
        <v>42460</v>
      </c>
    </row>
    <row r="15" spans="1:14" ht="15.75" thickBot="1" x14ac:dyDescent="0.3">
      <c r="D15" s="21" t="s">
        <v>44</v>
      </c>
      <c r="E15" s="21">
        <v>12</v>
      </c>
    </row>
    <row r="18" spans="4:14" x14ac:dyDescent="0.25">
      <c r="N18" s="7" t="s">
        <v>37</v>
      </c>
    </row>
    <row r="19" spans="4:14" x14ac:dyDescent="0.25">
      <c r="N19">
        <f>_xlfn.MODE.SNGL(B2:B13)</f>
        <v>3480</v>
      </c>
    </row>
    <row r="22" spans="4:14" x14ac:dyDescent="0.25">
      <c r="N22" s="7" t="s">
        <v>41</v>
      </c>
    </row>
    <row r="23" spans="4:14" x14ac:dyDescent="0.25">
      <c r="N23">
        <f>MAX(B2:B13)-MIN(B2:B13)</f>
        <v>615</v>
      </c>
    </row>
    <row r="25" spans="4:14" x14ac:dyDescent="0.25">
      <c r="D25" t="s">
        <v>68</v>
      </c>
      <c r="E25" t="s">
        <v>94</v>
      </c>
    </row>
    <row r="26" spans="4:14" x14ac:dyDescent="0.25">
      <c r="D26" s="32">
        <f>(E7/E3)*100</f>
        <v>4.7123277507548851</v>
      </c>
    </row>
    <row r="29" spans="4:14" x14ac:dyDescent="0.25">
      <c r="N29" s="7" t="s">
        <v>27</v>
      </c>
    </row>
    <row r="30" spans="4:14" x14ac:dyDescent="0.25">
      <c r="N30">
        <f>_xlfn.VAR.S(B2:B13)</f>
        <v>27801.515151515152</v>
      </c>
    </row>
    <row r="34" spans="14:14" x14ac:dyDescent="0.25">
      <c r="N34" s="7" t="s">
        <v>93</v>
      </c>
    </row>
    <row r="35" spans="14:14" x14ac:dyDescent="0.25">
      <c r="N35">
        <f>_xlfn.VAR.P(B2:B13)</f>
        <v>25484.722222222223</v>
      </c>
    </row>
    <row r="39" spans="14:14" x14ac:dyDescent="0.25">
      <c r="N39" t="s">
        <v>73</v>
      </c>
    </row>
    <row r="40" spans="14:14" x14ac:dyDescent="0.25">
      <c r="N40">
        <f>_xlfn.STDEV.S(B2:B13)</f>
        <v>166.73786358087702</v>
      </c>
    </row>
    <row r="42" spans="14:14" x14ac:dyDescent="0.25">
      <c r="N42" t="s">
        <v>100</v>
      </c>
    </row>
    <row r="43" spans="14:14" x14ac:dyDescent="0.25">
      <c r="N43">
        <f>_xlfn.STDEV.P(B2:B13)</f>
        <v>159.63935048170993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6724-558E-4E3E-B57F-70F32DAF59ED}">
  <dimension ref="A1:J35"/>
  <sheetViews>
    <sheetView workbookViewId="0">
      <selection activeCell="B23" sqref="B23"/>
    </sheetView>
  </sheetViews>
  <sheetFormatPr defaultRowHeight="15" x14ac:dyDescent="0.25"/>
  <sheetData>
    <row r="1" spans="1:10" x14ac:dyDescent="0.25">
      <c r="A1" t="s">
        <v>55</v>
      </c>
      <c r="I1" t="s">
        <v>55</v>
      </c>
      <c r="J1" s="28" t="s">
        <v>56</v>
      </c>
    </row>
    <row r="2" spans="1:10" x14ac:dyDescent="0.25">
      <c r="A2">
        <v>12</v>
      </c>
      <c r="D2" s="31" t="s">
        <v>57</v>
      </c>
      <c r="E2" s="31" t="s">
        <v>58</v>
      </c>
      <c r="F2" t="s">
        <v>12</v>
      </c>
      <c r="I2" s="26">
        <v>12</v>
      </c>
      <c r="J2" s="29">
        <v>0.05</v>
      </c>
    </row>
    <row r="3" spans="1:10" x14ac:dyDescent="0.25">
      <c r="A3">
        <v>15</v>
      </c>
      <c r="D3" s="26">
        <v>12</v>
      </c>
      <c r="E3" s="30">
        <v>0.05</v>
      </c>
      <c r="F3">
        <v>1</v>
      </c>
      <c r="I3" s="26">
        <v>13</v>
      </c>
      <c r="J3" s="29">
        <v>0.05</v>
      </c>
    </row>
    <row r="4" spans="1:10" x14ac:dyDescent="0.25">
      <c r="A4">
        <v>20</v>
      </c>
      <c r="D4" s="26">
        <v>13</v>
      </c>
      <c r="E4" s="30">
        <v>0.05</v>
      </c>
      <c r="F4">
        <v>1</v>
      </c>
      <c r="I4" s="26">
        <v>14</v>
      </c>
      <c r="J4" s="29">
        <v>0.1</v>
      </c>
    </row>
    <row r="5" spans="1:10" x14ac:dyDescent="0.25">
      <c r="A5">
        <v>22</v>
      </c>
      <c r="D5" s="26">
        <v>14</v>
      </c>
      <c r="E5" s="30">
        <v>0.1</v>
      </c>
      <c r="F5">
        <v>2</v>
      </c>
      <c r="I5" s="26">
        <v>15</v>
      </c>
      <c r="J5" s="29">
        <v>0.1</v>
      </c>
    </row>
    <row r="6" spans="1:10" x14ac:dyDescent="0.25">
      <c r="A6">
        <v>14</v>
      </c>
      <c r="D6" s="26">
        <v>15</v>
      </c>
      <c r="E6" s="30">
        <v>0.1</v>
      </c>
      <c r="F6">
        <v>2</v>
      </c>
      <c r="I6" s="26">
        <v>16</v>
      </c>
      <c r="J6" s="29">
        <v>0.05</v>
      </c>
    </row>
    <row r="7" spans="1:10" x14ac:dyDescent="0.25">
      <c r="A7">
        <v>14</v>
      </c>
      <c r="D7" s="26">
        <v>16</v>
      </c>
      <c r="E7" s="30">
        <v>0.05</v>
      </c>
      <c r="F7">
        <v>1</v>
      </c>
      <c r="I7" s="26">
        <v>17</v>
      </c>
      <c r="J7" s="29">
        <v>0.05</v>
      </c>
    </row>
    <row r="8" spans="1:10" x14ac:dyDescent="0.25">
      <c r="A8">
        <v>15</v>
      </c>
      <c r="D8" s="26">
        <v>17</v>
      </c>
      <c r="E8" s="30">
        <v>0.05</v>
      </c>
      <c r="F8">
        <v>1</v>
      </c>
      <c r="I8" s="26">
        <v>18</v>
      </c>
      <c r="J8" s="29">
        <v>0.15</v>
      </c>
    </row>
    <row r="9" spans="1:10" x14ac:dyDescent="0.25">
      <c r="A9">
        <v>27</v>
      </c>
      <c r="D9" s="26">
        <v>18</v>
      </c>
      <c r="E9" s="30">
        <v>0.15</v>
      </c>
      <c r="F9">
        <v>3</v>
      </c>
      <c r="I9" s="26">
        <v>19</v>
      </c>
      <c r="J9" s="29">
        <v>0.05</v>
      </c>
    </row>
    <row r="10" spans="1:10" x14ac:dyDescent="0.25">
      <c r="A10">
        <v>21</v>
      </c>
      <c r="D10" s="26">
        <v>19</v>
      </c>
      <c r="E10" s="30">
        <v>0.05</v>
      </c>
      <c r="F10">
        <v>1</v>
      </c>
      <c r="I10" s="26">
        <v>20</v>
      </c>
      <c r="J10" s="29">
        <v>0.05</v>
      </c>
    </row>
    <row r="11" spans="1:10" x14ac:dyDescent="0.25">
      <c r="A11">
        <v>18</v>
      </c>
      <c r="D11" s="26">
        <v>20</v>
      </c>
      <c r="E11" s="30">
        <v>0.05</v>
      </c>
      <c r="F11">
        <v>1</v>
      </c>
      <c r="I11" s="26">
        <v>21</v>
      </c>
      <c r="J11" s="29">
        <v>0.05</v>
      </c>
    </row>
    <row r="12" spans="1:10" x14ac:dyDescent="0.25">
      <c r="A12">
        <v>19</v>
      </c>
      <c r="D12" s="26">
        <v>21</v>
      </c>
      <c r="E12" s="30">
        <v>0.05</v>
      </c>
      <c r="F12">
        <v>1</v>
      </c>
      <c r="I12" s="26">
        <v>22</v>
      </c>
      <c r="J12" s="29">
        <v>0.1</v>
      </c>
    </row>
    <row r="13" spans="1:10" x14ac:dyDescent="0.25">
      <c r="A13">
        <v>18</v>
      </c>
      <c r="D13" s="26">
        <v>22</v>
      </c>
      <c r="E13" s="30">
        <v>0.1</v>
      </c>
      <c r="F13">
        <v>2</v>
      </c>
      <c r="I13" s="26">
        <v>23</v>
      </c>
      <c r="J13" s="29">
        <v>0.05</v>
      </c>
    </row>
    <row r="14" spans="1:10" x14ac:dyDescent="0.25">
      <c r="A14">
        <v>22</v>
      </c>
      <c r="D14" s="26">
        <v>23</v>
      </c>
      <c r="E14" s="30">
        <v>0.05</v>
      </c>
      <c r="F14">
        <v>1</v>
      </c>
      <c r="I14" s="26">
        <v>27</v>
      </c>
      <c r="J14" s="29">
        <v>0.05</v>
      </c>
    </row>
    <row r="15" spans="1:10" x14ac:dyDescent="0.25">
      <c r="A15">
        <v>33</v>
      </c>
      <c r="D15" s="26">
        <v>27</v>
      </c>
      <c r="E15" s="30">
        <v>0.05</v>
      </c>
      <c r="F15">
        <v>1</v>
      </c>
      <c r="I15" s="26">
        <v>28</v>
      </c>
      <c r="J15" s="29">
        <v>0.05</v>
      </c>
    </row>
    <row r="16" spans="1:10" x14ac:dyDescent="0.25">
      <c r="A16">
        <v>16</v>
      </c>
      <c r="D16" s="26">
        <v>28</v>
      </c>
      <c r="E16" s="30">
        <v>0.05</v>
      </c>
      <c r="F16">
        <v>1</v>
      </c>
      <c r="I16" s="26">
        <v>33</v>
      </c>
      <c r="J16" s="29">
        <v>0.05</v>
      </c>
    </row>
    <row r="17" spans="1:10" x14ac:dyDescent="0.25">
      <c r="A17">
        <v>18</v>
      </c>
      <c r="D17" s="26">
        <v>33</v>
      </c>
      <c r="E17" s="30">
        <v>0.05</v>
      </c>
      <c r="F17">
        <v>1</v>
      </c>
    </row>
    <row r="18" spans="1:10" x14ac:dyDescent="0.25">
      <c r="A18">
        <v>17</v>
      </c>
      <c r="D18" s="26" t="s">
        <v>18</v>
      </c>
      <c r="E18" s="30">
        <v>1</v>
      </c>
      <c r="F18">
        <v>20</v>
      </c>
    </row>
    <row r="19" spans="1:10" x14ac:dyDescent="0.25">
      <c r="A19">
        <v>23</v>
      </c>
    </row>
    <row r="20" spans="1:10" x14ac:dyDescent="0.25">
      <c r="A20">
        <v>28</v>
      </c>
      <c r="I20" t="s">
        <v>55</v>
      </c>
      <c r="J20" t="s">
        <v>44</v>
      </c>
    </row>
    <row r="21" spans="1:10" x14ac:dyDescent="0.25">
      <c r="A21">
        <v>13</v>
      </c>
      <c r="I21" s="26">
        <v>12</v>
      </c>
      <c r="J21">
        <v>1</v>
      </c>
    </row>
    <row r="22" spans="1:10" x14ac:dyDescent="0.25">
      <c r="I22" s="26">
        <v>13</v>
      </c>
      <c r="J22">
        <v>1</v>
      </c>
    </row>
    <row r="23" spans="1:10" x14ac:dyDescent="0.25">
      <c r="I23" s="26">
        <v>14</v>
      </c>
      <c r="J23">
        <v>2</v>
      </c>
    </row>
    <row r="24" spans="1:10" x14ac:dyDescent="0.25">
      <c r="I24" s="26">
        <v>15</v>
      </c>
      <c r="J24">
        <v>2</v>
      </c>
    </row>
    <row r="25" spans="1:10" x14ac:dyDescent="0.25">
      <c r="I25" s="26">
        <v>16</v>
      </c>
      <c r="J25">
        <v>1</v>
      </c>
    </row>
    <row r="26" spans="1:10" x14ac:dyDescent="0.25">
      <c r="I26" s="26">
        <v>17</v>
      </c>
      <c r="J26">
        <v>1</v>
      </c>
    </row>
    <row r="27" spans="1:10" x14ac:dyDescent="0.25">
      <c r="I27" s="26">
        <v>18</v>
      </c>
      <c r="J27">
        <v>3</v>
      </c>
    </row>
    <row r="28" spans="1:10" x14ac:dyDescent="0.25">
      <c r="I28" s="26">
        <v>19</v>
      </c>
      <c r="J28">
        <v>1</v>
      </c>
    </row>
    <row r="29" spans="1:10" x14ac:dyDescent="0.25">
      <c r="I29" s="26">
        <v>20</v>
      </c>
      <c r="J29">
        <v>1</v>
      </c>
    </row>
    <row r="30" spans="1:10" x14ac:dyDescent="0.25">
      <c r="I30" s="26">
        <v>21</v>
      </c>
      <c r="J30">
        <v>1</v>
      </c>
    </row>
    <row r="31" spans="1:10" x14ac:dyDescent="0.25">
      <c r="I31" s="26">
        <v>22</v>
      </c>
      <c r="J31">
        <v>2</v>
      </c>
    </row>
    <row r="32" spans="1:10" x14ac:dyDescent="0.25">
      <c r="I32" s="26">
        <v>23</v>
      </c>
      <c r="J32">
        <v>1</v>
      </c>
    </row>
    <row r="33" spans="9:10" x14ac:dyDescent="0.25">
      <c r="I33" s="26">
        <v>27</v>
      </c>
      <c r="J33">
        <v>1</v>
      </c>
    </row>
    <row r="34" spans="9:10" x14ac:dyDescent="0.25">
      <c r="I34" s="26">
        <v>28</v>
      </c>
      <c r="J34">
        <v>1</v>
      </c>
    </row>
    <row r="35" spans="9:10" x14ac:dyDescent="0.25">
      <c r="I35" s="26">
        <v>33</v>
      </c>
      <c r="J3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F385C-099C-4036-A84A-D2B9E1F31BF0}">
  <dimension ref="A1:V55"/>
  <sheetViews>
    <sheetView workbookViewId="0">
      <selection activeCell="J54" sqref="J54"/>
    </sheetView>
  </sheetViews>
  <sheetFormatPr defaultRowHeight="15" x14ac:dyDescent="0.25"/>
  <cols>
    <col min="5" max="5" width="5" customWidth="1"/>
    <col min="6" max="7" width="14" bestFit="1" customWidth="1"/>
    <col min="8" max="8" width="14" customWidth="1"/>
    <col min="9" max="9" width="19.7109375" bestFit="1" customWidth="1"/>
    <col min="10" max="10" width="12.5703125" bestFit="1" customWidth="1"/>
    <col min="20" max="20" width="17.5703125" bestFit="1" customWidth="1"/>
    <col min="21" max="21" width="19" bestFit="1" customWidth="1"/>
    <col min="22" max="22" width="7" bestFit="1" customWidth="1"/>
  </cols>
  <sheetData>
    <row r="1" spans="1:11" x14ac:dyDescent="0.25">
      <c r="A1" t="s">
        <v>50</v>
      </c>
      <c r="C1" t="s">
        <v>53</v>
      </c>
      <c r="D1" t="s">
        <v>51</v>
      </c>
      <c r="G1" s="27" t="s">
        <v>52</v>
      </c>
      <c r="H1" s="27"/>
      <c r="J1" s="33"/>
      <c r="K1" s="33"/>
    </row>
    <row r="2" spans="1:11" x14ac:dyDescent="0.25">
      <c r="A2">
        <v>3310</v>
      </c>
      <c r="C2">
        <v>1</v>
      </c>
      <c r="D2">
        <v>3310</v>
      </c>
      <c r="G2" s="25">
        <f>COUNTA(D2:D13)</f>
        <v>12</v>
      </c>
      <c r="H2" s="25"/>
    </row>
    <row r="3" spans="1:11" x14ac:dyDescent="0.25">
      <c r="A3">
        <v>3355</v>
      </c>
      <c r="C3">
        <v>2</v>
      </c>
      <c r="D3">
        <v>3355</v>
      </c>
      <c r="F3" s="27" t="s">
        <v>54</v>
      </c>
      <c r="H3" s="27" t="s">
        <v>62</v>
      </c>
      <c r="I3" s="27" t="s">
        <v>63</v>
      </c>
      <c r="J3" s="7" t="s">
        <v>86</v>
      </c>
    </row>
    <row r="4" spans="1:11" x14ac:dyDescent="0.25">
      <c r="A4">
        <v>3450</v>
      </c>
      <c r="C4">
        <v>3</v>
      </c>
      <c r="D4">
        <v>3450</v>
      </c>
      <c r="F4" s="13">
        <v>80</v>
      </c>
      <c r="G4" t="s">
        <v>54</v>
      </c>
      <c r="H4" s="25">
        <f>IF(I4&lt;&gt;J4,_xlfn.XLOOKUP(J4,$C$2:$C$13,$D$2:$D$13),(_xlfn.XLOOKUP(J4,$C$2:$C$13,$D$2:$D$13)+_xlfn.XLOOKUP(J4+1,$C$2:$C$13,$D$2:$D$13))/2)</f>
        <v>3650</v>
      </c>
      <c r="I4">
        <f>(F4/100)*$G$2</f>
        <v>9.6000000000000014</v>
      </c>
      <c r="J4">
        <f>ROUNDUP(I4,0)</f>
        <v>10</v>
      </c>
    </row>
    <row r="5" spans="1:11" x14ac:dyDescent="0.25">
      <c r="A5">
        <v>3480</v>
      </c>
      <c r="C5">
        <v>4</v>
      </c>
      <c r="D5">
        <v>3480</v>
      </c>
      <c r="F5" s="13">
        <v>85</v>
      </c>
      <c r="G5" t="s">
        <v>54</v>
      </c>
      <c r="H5" s="25">
        <f>IF(I5&lt;&gt;J5,_xlfn.XLOOKUP(J5,$C$2:$C$13,$D$2:$D$13),(_xlfn.XLOOKUP(J5,$C$2:$C$13,$D$2:$D$13)+_xlfn.XLOOKUP(J5+1,$C$2:$C$13,$D$2:$D$13))/2)</f>
        <v>3730</v>
      </c>
      <c r="I5">
        <f>(F5/100)*$G$2</f>
        <v>10.199999999999999</v>
      </c>
      <c r="J5">
        <f>ROUNDUP(I5,0)</f>
        <v>11</v>
      </c>
    </row>
    <row r="6" spans="1:11" x14ac:dyDescent="0.25">
      <c r="A6">
        <v>3480</v>
      </c>
      <c r="C6">
        <v>5</v>
      </c>
      <c r="D6">
        <v>3480</v>
      </c>
      <c r="F6" s="13">
        <v>50</v>
      </c>
      <c r="G6" t="s">
        <v>54</v>
      </c>
      <c r="H6" s="25">
        <f>IF(I6&lt;&gt;J6,_xlfn.XLOOKUP(J6,$C$2:$C$13,$D$2:$D$13),(_xlfn.XLOOKUP(J6,$C$2:$C$13,$D$2:$D$13)+_xlfn.XLOOKUP(J6+1,$C$2:$C$13,$D$2:$D$13))/2)</f>
        <v>3505</v>
      </c>
      <c r="I6">
        <v>6</v>
      </c>
      <c r="J6">
        <f>ROUNDUP(I6,0)</f>
        <v>6</v>
      </c>
    </row>
    <row r="7" spans="1:11" x14ac:dyDescent="0.25">
      <c r="A7">
        <v>3490</v>
      </c>
      <c r="C7">
        <v>6</v>
      </c>
      <c r="D7">
        <v>3490</v>
      </c>
      <c r="F7" t="s">
        <v>79</v>
      </c>
      <c r="G7" t="s">
        <v>80</v>
      </c>
      <c r="H7" s="25">
        <f>MEDIAN(A2:A13)</f>
        <v>3505</v>
      </c>
    </row>
    <row r="8" spans="1:11" x14ac:dyDescent="0.25">
      <c r="A8">
        <v>3520</v>
      </c>
      <c r="C8">
        <v>7</v>
      </c>
      <c r="D8">
        <v>3520</v>
      </c>
      <c r="H8" s="25"/>
    </row>
    <row r="9" spans="1:11" x14ac:dyDescent="0.25">
      <c r="A9">
        <v>3540</v>
      </c>
      <c r="C9">
        <v>8</v>
      </c>
      <c r="D9">
        <v>3540</v>
      </c>
      <c r="F9" s="27" t="s">
        <v>61</v>
      </c>
      <c r="G9" s="7" t="s">
        <v>65</v>
      </c>
      <c r="H9" s="27" t="s">
        <v>62</v>
      </c>
      <c r="I9" s="27" t="s">
        <v>63</v>
      </c>
      <c r="J9" s="7" t="s">
        <v>86</v>
      </c>
    </row>
    <row r="10" spans="1:11" x14ac:dyDescent="0.25">
      <c r="A10">
        <v>3550</v>
      </c>
      <c r="C10">
        <v>9</v>
      </c>
      <c r="D10">
        <v>3550</v>
      </c>
      <c r="F10" s="13">
        <v>25</v>
      </c>
      <c r="G10" s="25" t="s">
        <v>59</v>
      </c>
      <c r="H10" s="25">
        <f>IF(I10&lt;&gt;J10,_xlfn.XLOOKUP(J10,$C$2:$C$13,$D$2:$D$13),(_xlfn.XLOOKUP(J10,$C$2:$C$13,$D$2:$D$13)+_xlfn.XLOOKUP(J10+1,$C$2:$C$13,$D$2:$D$13))/2)</f>
        <v>3465</v>
      </c>
      <c r="I10">
        <f>(F10/100)*$G$2</f>
        <v>3</v>
      </c>
      <c r="J10">
        <f>ROUNDUP(I10,0)</f>
        <v>3</v>
      </c>
    </row>
    <row r="11" spans="1:11" x14ac:dyDescent="0.25">
      <c r="A11">
        <v>3650</v>
      </c>
      <c r="C11">
        <v>10</v>
      </c>
      <c r="D11">
        <v>3650</v>
      </c>
      <c r="F11" s="13">
        <v>50</v>
      </c>
      <c r="G11" s="25" t="s">
        <v>60</v>
      </c>
      <c r="H11" s="25">
        <f>IF(I11&lt;&gt;J11,_xlfn.XLOOKUP(J11,$C$2:$C$13,$D$2:$D$13),(_xlfn.XLOOKUP(J11,$C$2:$C$13,$D$2:$D$13)+_xlfn.XLOOKUP(J11+1,$C$2:$C$13,$D$2:$D$13))/2)</f>
        <v>3505</v>
      </c>
      <c r="I11">
        <f t="shared" ref="I11:I12" si="0">(F11/100)*$G$2</f>
        <v>6</v>
      </c>
      <c r="J11">
        <f>ROUNDUP(I11,0)</f>
        <v>6</v>
      </c>
    </row>
    <row r="12" spans="1:11" x14ac:dyDescent="0.25">
      <c r="A12">
        <v>3730</v>
      </c>
      <c r="C12">
        <v>11</v>
      </c>
      <c r="D12">
        <v>3730</v>
      </c>
      <c r="F12" s="13">
        <v>75</v>
      </c>
      <c r="G12" s="25" t="s">
        <v>64</v>
      </c>
      <c r="H12" s="25">
        <f>IF(I12&lt;&gt;J12,_xlfn.XLOOKUP(J12,$C$2:$C$13,$D$2:$D$13),(_xlfn.XLOOKUP(J12,$C$2:$C$13,$D$2:$D$13)+_xlfn.XLOOKUP(J12+1,$C$2:$C$13,$D$2:$D$13))/2)</f>
        <v>3600</v>
      </c>
      <c r="I12">
        <f t="shared" si="0"/>
        <v>9</v>
      </c>
      <c r="J12">
        <f t="shared" ref="J12" si="1">ROUNDUP(I12,0)</f>
        <v>9</v>
      </c>
    </row>
    <row r="13" spans="1:11" x14ac:dyDescent="0.25">
      <c r="A13">
        <v>3925</v>
      </c>
      <c r="C13">
        <v>12</v>
      </c>
      <c r="D13">
        <v>3925</v>
      </c>
      <c r="K13" s="25"/>
    </row>
    <row r="14" spans="1:11" x14ac:dyDescent="0.25">
      <c r="K14" s="25"/>
    </row>
    <row r="15" spans="1:11" x14ac:dyDescent="0.25">
      <c r="I15" s="27" t="s">
        <v>66</v>
      </c>
      <c r="J15" s="25">
        <f>H12-H10</f>
        <v>135</v>
      </c>
    </row>
    <row r="16" spans="1:11" x14ac:dyDescent="0.25">
      <c r="J16" s="25"/>
    </row>
    <row r="17" spans="9:10" x14ac:dyDescent="0.25">
      <c r="I17" s="7"/>
      <c r="J17" s="25"/>
    </row>
    <row r="23" spans="9:10" x14ac:dyDescent="0.25">
      <c r="I23" s="7" t="s">
        <v>85</v>
      </c>
    </row>
    <row r="24" spans="9:10" x14ac:dyDescent="0.25">
      <c r="I24" t="s">
        <v>74</v>
      </c>
      <c r="J24">
        <f>MIN(A2:A13)</f>
        <v>3310</v>
      </c>
    </row>
    <row r="25" spans="9:10" x14ac:dyDescent="0.25">
      <c r="I25" t="s">
        <v>78</v>
      </c>
      <c r="J25">
        <f>IF(I10&lt;&gt;J10,_xlfn.XLOOKUP(J10,$C$2:$C$13,$D$2:$D$13),(_xlfn.XLOOKUP(J10,$C$2:$C$13,$D$2:$D$13)+_xlfn.XLOOKUP(J10+1,$C$2:$C$13,$D$2:$D$13))/2)</f>
        <v>3465</v>
      </c>
    </row>
    <row r="26" spans="9:10" x14ac:dyDescent="0.25">
      <c r="I26" t="s">
        <v>75</v>
      </c>
      <c r="J26">
        <f>MEDIAN(A2:A13)</f>
        <v>3505</v>
      </c>
    </row>
    <row r="27" spans="9:10" x14ac:dyDescent="0.25">
      <c r="I27" t="s">
        <v>76</v>
      </c>
      <c r="J27">
        <f>IF(I12&lt;&gt;J12,_xlfn.XLOOKUP(J12,$C$2:$C$13,$D$2:$D$13),(_xlfn.XLOOKUP(J12,$C$2:$C$13,$D$2:$D$13)+_xlfn.XLOOKUP(J12+1,$C$2:$C$13,$D$2:$D$13))/2)</f>
        <v>3600</v>
      </c>
    </row>
    <row r="28" spans="9:10" x14ac:dyDescent="0.25">
      <c r="I28" t="s">
        <v>77</v>
      </c>
      <c r="J28">
        <f>MAX(A2:A13)</f>
        <v>3925</v>
      </c>
    </row>
    <row r="48" spans="20:21" x14ac:dyDescent="0.25">
      <c r="T48" t="s">
        <v>81</v>
      </c>
      <c r="U48" t="s">
        <v>82</v>
      </c>
    </row>
    <row r="49" spans="20:22" x14ac:dyDescent="0.25">
      <c r="T49">
        <f>_xlfn.QUARTILE.INC(A2:A13,1)</f>
        <v>3472.5</v>
      </c>
      <c r="U49">
        <f>_xlfn.PERCENTILE.INC(A2:A13,0.25)</f>
        <v>3472.5</v>
      </c>
    </row>
    <row r="51" spans="20:22" x14ac:dyDescent="0.25">
      <c r="T51" t="s">
        <v>61</v>
      </c>
      <c r="U51" t="s">
        <v>65</v>
      </c>
    </row>
    <row r="52" spans="20:22" x14ac:dyDescent="0.25">
      <c r="T52">
        <v>25</v>
      </c>
      <c r="U52" t="s">
        <v>59</v>
      </c>
      <c r="V52">
        <f>_xlfn.QUARTILE.INC(A2:A13,1)</f>
        <v>3472.5</v>
      </c>
    </row>
    <row r="53" spans="20:22" x14ac:dyDescent="0.25">
      <c r="T53">
        <v>75</v>
      </c>
      <c r="U53" t="s">
        <v>64</v>
      </c>
      <c r="V53">
        <f>_xlfn.QUARTILE.INC(A2:A13,3)</f>
        <v>3575</v>
      </c>
    </row>
    <row r="55" spans="20:22" x14ac:dyDescent="0.25">
      <c r="U55" t="s">
        <v>66</v>
      </c>
      <c r="V55">
        <f>V53-V52</f>
        <v>102.5</v>
      </c>
    </row>
  </sheetData>
  <sortState xmlns:xlrd2="http://schemas.microsoft.com/office/spreadsheetml/2017/richdata2" ref="D2:E13">
    <sortCondition ref="D2:D13"/>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A7D4-D55F-44C2-A5BE-46CF7B200BA3}">
  <dimension ref="A1:K26"/>
  <sheetViews>
    <sheetView zoomScaleNormal="100" workbookViewId="0">
      <selection activeCell="K37" sqref="K37"/>
    </sheetView>
  </sheetViews>
  <sheetFormatPr defaultRowHeight="15" x14ac:dyDescent="0.25"/>
  <cols>
    <col min="8" max="8" width="11.42578125" bestFit="1" customWidth="1"/>
    <col min="10" max="10" width="11.42578125" bestFit="1" customWidth="1"/>
    <col min="11" max="11" width="13.140625" bestFit="1" customWidth="1"/>
  </cols>
  <sheetData>
    <row r="1" spans="1:11" x14ac:dyDescent="0.25">
      <c r="A1" t="s">
        <v>32</v>
      </c>
      <c r="B1" t="s">
        <v>33</v>
      </c>
      <c r="D1" t="s">
        <v>53</v>
      </c>
      <c r="E1" t="s">
        <v>51</v>
      </c>
      <c r="H1" s="27" t="s">
        <v>52</v>
      </c>
      <c r="I1" s="27"/>
      <c r="K1" s="33"/>
    </row>
    <row r="2" spans="1:11" x14ac:dyDescent="0.25">
      <c r="A2">
        <v>1</v>
      </c>
      <c r="B2">
        <v>3430</v>
      </c>
      <c r="D2">
        <v>1</v>
      </c>
      <c r="E2">
        <v>3310</v>
      </c>
      <c r="H2" s="25">
        <f>COUNTA(E2:E13)</f>
        <v>12</v>
      </c>
      <c r="I2" s="25"/>
    </row>
    <row r="3" spans="1:11" x14ac:dyDescent="0.25">
      <c r="A3">
        <v>2</v>
      </c>
      <c r="B3">
        <v>3550</v>
      </c>
      <c r="D3">
        <v>2</v>
      </c>
      <c r="E3">
        <v>3355</v>
      </c>
      <c r="H3" t="s">
        <v>91</v>
      </c>
    </row>
    <row r="4" spans="1:11" x14ac:dyDescent="0.25">
      <c r="A4">
        <v>3</v>
      </c>
      <c r="B4">
        <v>3650</v>
      </c>
      <c r="D4">
        <v>3</v>
      </c>
      <c r="E4">
        <v>3450</v>
      </c>
      <c r="G4" s="27" t="s">
        <v>61</v>
      </c>
      <c r="H4" s="7" t="s">
        <v>65</v>
      </c>
      <c r="I4" s="27" t="s">
        <v>62</v>
      </c>
      <c r="J4" s="27" t="s">
        <v>63</v>
      </c>
      <c r="K4" s="7" t="s">
        <v>86</v>
      </c>
    </row>
    <row r="5" spans="1:11" x14ac:dyDescent="0.25">
      <c r="A5">
        <v>4</v>
      </c>
      <c r="B5">
        <v>3480</v>
      </c>
      <c r="D5">
        <v>4</v>
      </c>
      <c r="E5">
        <v>3480</v>
      </c>
      <c r="G5" s="13">
        <v>25</v>
      </c>
      <c r="H5" s="25" t="s">
        <v>59</v>
      </c>
      <c r="I5" s="25">
        <f>IF(J5&lt;&gt;K5,_xlfn.XLOOKUP(K5,$D$2:$D$13,$E$2:$E$13),(_xlfn.XLOOKUP(K5,$D$2:$D$13,$E$2:$E$13)+_xlfn.XLOOKUP(K5+1,$D$2:$D$13,$E$2:$E$13))/2)</f>
        <v>3465</v>
      </c>
      <c r="J5">
        <f>(G5/100)*$H$2</f>
        <v>3</v>
      </c>
      <c r="K5">
        <f>ROUNDUP(J5,0)</f>
        <v>3</v>
      </c>
    </row>
    <row r="6" spans="1:11" x14ac:dyDescent="0.25">
      <c r="A6">
        <v>5</v>
      </c>
      <c r="B6">
        <v>3355</v>
      </c>
      <c r="D6">
        <v>5</v>
      </c>
      <c r="E6">
        <v>3480</v>
      </c>
      <c r="G6" s="13">
        <v>75</v>
      </c>
      <c r="H6" s="25" t="s">
        <v>64</v>
      </c>
      <c r="I6" s="25">
        <f>IF(J6&lt;&gt;K6,_xlfn.XLOOKUP(K6,$D$2:$D$13,$E$2:$E$13),(_xlfn.XLOOKUP(K6,$D$2:$D$13,$E$2:$E$13)+_xlfn.XLOOKUP(K6+1,$D$2:$D$13,$E$2:$E$13))/2)</f>
        <v>3600</v>
      </c>
      <c r="J6">
        <f>(G6/100)*$H$2</f>
        <v>9</v>
      </c>
      <c r="K6">
        <f>ROUNDUP(J6,0)</f>
        <v>9</v>
      </c>
    </row>
    <row r="7" spans="1:11" x14ac:dyDescent="0.25">
      <c r="A7">
        <v>6</v>
      </c>
      <c r="B7">
        <v>3310</v>
      </c>
      <c r="D7">
        <v>6</v>
      </c>
      <c r="E7">
        <v>3490</v>
      </c>
    </row>
    <row r="8" spans="1:11" x14ac:dyDescent="0.25">
      <c r="A8">
        <v>7</v>
      </c>
      <c r="B8">
        <v>3490</v>
      </c>
      <c r="D8">
        <v>7</v>
      </c>
      <c r="E8">
        <v>3520</v>
      </c>
    </row>
    <row r="9" spans="1:11" x14ac:dyDescent="0.25">
      <c r="A9">
        <v>8</v>
      </c>
      <c r="B9">
        <v>3730</v>
      </c>
      <c r="D9">
        <v>8</v>
      </c>
      <c r="E9">
        <v>3540</v>
      </c>
    </row>
    <row r="10" spans="1:11" x14ac:dyDescent="0.25">
      <c r="A10">
        <v>9</v>
      </c>
      <c r="B10">
        <v>3540</v>
      </c>
      <c r="D10">
        <v>9</v>
      </c>
      <c r="E10">
        <v>3550</v>
      </c>
      <c r="H10" s="27" t="s">
        <v>66</v>
      </c>
      <c r="I10" s="25">
        <f>I6-I5</f>
        <v>135</v>
      </c>
      <c r="K10" t="s">
        <v>90</v>
      </c>
    </row>
    <row r="11" spans="1:11" x14ac:dyDescent="0.25">
      <c r="A11">
        <v>10</v>
      </c>
      <c r="B11">
        <v>3925</v>
      </c>
      <c r="D11">
        <v>10</v>
      </c>
      <c r="E11">
        <v>3650</v>
      </c>
      <c r="H11" s="7" t="s">
        <v>84</v>
      </c>
      <c r="I11" s="25">
        <f>I5-1.5*I10</f>
        <v>3262.5</v>
      </c>
      <c r="K11">
        <f>COUNTIF(B2:B13,"&lt;" &amp; I11)+COUNTIF(B2:B13,"&gt;"&amp;I12)</f>
        <v>1</v>
      </c>
    </row>
    <row r="12" spans="1:11" x14ac:dyDescent="0.25">
      <c r="A12">
        <v>11</v>
      </c>
      <c r="B12">
        <v>3520</v>
      </c>
      <c r="D12">
        <v>11</v>
      </c>
      <c r="E12">
        <v>3730</v>
      </c>
      <c r="H12" s="7" t="s">
        <v>89</v>
      </c>
      <c r="I12" s="25">
        <f>I6+1.5*I10</f>
        <v>3802.5</v>
      </c>
    </row>
    <row r="13" spans="1:11" x14ac:dyDescent="0.25">
      <c r="A13">
        <v>12</v>
      </c>
      <c r="B13">
        <v>3480</v>
      </c>
      <c r="D13">
        <v>12</v>
      </c>
      <c r="E13">
        <v>3925</v>
      </c>
    </row>
    <row r="18" spans="9:11" x14ac:dyDescent="0.25">
      <c r="I18" t="s">
        <v>88</v>
      </c>
    </row>
    <row r="19" spans="9:11" x14ac:dyDescent="0.25">
      <c r="I19" s="27" t="s">
        <v>61</v>
      </c>
      <c r="J19" s="7" t="s">
        <v>65</v>
      </c>
    </row>
    <row r="20" spans="9:11" x14ac:dyDescent="0.25">
      <c r="I20" s="13">
        <v>25</v>
      </c>
      <c r="J20" s="25" t="s">
        <v>59</v>
      </c>
      <c r="K20">
        <f>_xlfn.QUARTILE.INC(B2:B13,1)</f>
        <v>3467.5</v>
      </c>
    </row>
    <row r="21" spans="9:11" x14ac:dyDescent="0.25">
      <c r="I21" s="13">
        <v>75</v>
      </c>
      <c r="J21" s="25" t="s">
        <v>64</v>
      </c>
      <c r="K21">
        <f>_xlfn.QUARTILE.INC(B2:B13,3)</f>
        <v>3575</v>
      </c>
    </row>
    <row r="22" spans="9:11" x14ac:dyDescent="0.25">
      <c r="I22" t="s">
        <v>87</v>
      </c>
      <c r="J22" t="s">
        <v>66</v>
      </c>
      <c r="K22">
        <f>K21-K20</f>
        <v>107.5</v>
      </c>
    </row>
    <row r="23" spans="9:11" x14ac:dyDescent="0.25">
      <c r="J23" s="7" t="s">
        <v>84</v>
      </c>
      <c r="K23" s="25">
        <f>K20-1.5*K22</f>
        <v>3306.25</v>
      </c>
    </row>
    <row r="24" spans="9:11" x14ac:dyDescent="0.25">
      <c r="J24" s="7" t="s">
        <v>89</v>
      </c>
      <c r="K24" s="25">
        <f>K21+1.5*K22</f>
        <v>3736.25</v>
      </c>
    </row>
    <row r="26" spans="9:11" x14ac:dyDescent="0.25">
      <c r="J26" t="s">
        <v>90</v>
      </c>
      <c r="K26">
        <f>COUNTIF(B2:B13,"&lt;" &amp; K23)+COUNTIF(B2:B13,"&gt;"&amp;K24)</f>
        <v>1</v>
      </c>
    </row>
  </sheetData>
  <conditionalFormatting sqref="B2:B13">
    <cfRule type="expression" dxfId="5" priority="1">
      <formula>B2&gt;$I$12</formula>
    </cfRule>
    <cfRule type="expression" dxfId="4" priority="2">
      <formula>B2&lt;$I$11</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31090-03A7-4DFD-8280-10F04D714A55}">
  <dimension ref="A1:M9"/>
  <sheetViews>
    <sheetView topLeftCell="A37" zoomScale="85" zoomScaleNormal="85" workbookViewId="0">
      <selection activeCell="D11" sqref="D11"/>
    </sheetView>
  </sheetViews>
  <sheetFormatPr defaultRowHeight="15" x14ac:dyDescent="0.25"/>
  <cols>
    <col min="1" max="1" width="30.5703125" bestFit="1" customWidth="1"/>
    <col min="2" max="2" width="23.7109375" bestFit="1" customWidth="1"/>
    <col min="12" max="12" width="11" bestFit="1" customWidth="1"/>
  </cols>
  <sheetData>
    <row r="1" spans="1:13" x14ac:dyDescent="0.25">
      <c r="A1" t="s">
        <v>48</v>
      </c>
      <c r="B1" t="s">
        <v>49</v>
      </c>
      <c r="C1" t="s">
        <v>70</v>
      </c>
      <c r="F1" t="s">
        <v>69</v>
      </c>
      <c r="H1" t="s">
        <v>71</v>
      </c>
      <c r="K1" s="27" t="s">
        <v>61</v>
      </c>
      <c r="L1" s="7" t="s">
        <v>65</v>
      </c>
    </row>
    <row r="2" spans="1:13" x14ac:dyDescent="0.25">
      <c r="A2">
        <v>46</v>
      </c>
      <c r="B2">
        <f t="shared" ref="B2:B9" si="0">A2-$F$2</f>
        <v>-19.625</v>
      </c>
      <c r="C2">
        <f t="shared" ref="C2:C7" si="1">(A2-$F$2)/$H$2</f>
        <v>-0.35322599406336319</v>
      </c>
      <c r="F2">
        <f>AVERAGE(A2:A9)</f>
        <v>65.625</v>
      </c>
      <c r="H2">
        <f>_xlfn.STDEV.S(A2:A9)</f>
        <v>55.559331220905513</v>
      </c>
      <c r="K2" s="13">
        <v>25</v>
      </c>
      <c r="L2" s="25" t="s">
        <v>59</v>
      </c>
      <c r="M2">
        <f>_xlfn.QUARTILE.INC(A2:A9,1)</f>
        <v>40.25</v>
      </c>
    </row>
    <row r="3" spans="1:13" x14ac:dyDescent="0.25">
      <c r="A3">
        <v>54</v>
      </c>
      <c r="B3">
        <f t="shared" si="0"/>
        <v>-11.625</v>
      </c>
      <c r="C3">
        <f t="shared" si="1"/>
        <v>-0.20923577992288392</v>
      </c>
      <c r="K3" s="13">
        <v>75</v>
      </c>
      <c r="L3" s="25" t="s">
        <v>64</v>
      </c>
      <c r="M3">
        <f>_xlfn.QUARTILE.INC(A2:A9,3)</f>
        <v>58</v>
      </c>
    </row>
    <row r="4" spans="1:13" x14ac:dyDescent="0.25">
      <c r="A4">
        <v>42</v>
      </c>
      <c r="B4">
        <f t="shared" si="0"/>
        <v>-23.625</v>
      </c>
      <c r="C4">
        <f t="shared" si="1"/>
        <v>-0.42522110113360284</v>
      </c>
      <c r="F4" t="s">
        <v>83</v>
      </c>
    </row>
    <row r="5" spans="1:13" x14ac:dyDescent="0.25">
      <c r="A5">
        <v>46</v>
      </c>
      <c r="B5">
        <f t="shared" si="0"/>
        <v>-19.625</v>
      </c>
      <c r="C5">
        <f t="shared" si="1"/>
        <v>-0.35322599406336319</v>
      </c>
      <c r="F5">
        <f>COUNTIF(C2:C9, "&gt;=3 ") + COUNTIF(C2:C9,"&lt;=-3")</f>
        <v>0</v>
      </c>
      <c r="L5" t="s">
        <v>66</v>
      </c>
      <c r="M5">
        <f>M3-M2</f>
        <v>17.75</v>
      </c>
    </row>
    <row r="6" spans="1:13" x14ac:dyDescent="0.25">
      <c r="A6">
        <v>32</v>
      </c>
      <c r="B6">
        <f t="shared" si="0"/>
        <v>-33.625</v>
      </c>
      <c r="C6">
        <f t="shared" si="1"/>
        <v>-0.60520886880920188</v>
      </c>
    </row>
    <row r="7" spans="1:13" x14ac:dyDescent="0.25">
      <c r="A7">
        <v>70</v>
      </c>
      <c r="B7">
        <f t="shared" si="0"/>
        <v>4.375</v>
      </c>
      <c r="C7" s="35">
        <f t="shared" si="1"/>
        <v>7.8744648358074598E-2</v>
      </c>
      <c r="F7" t="s">
        <v>92</v>
      </c>
      <c r="L7" t="s">
        <v>84</v>
      </c>
      <c r="M7">
        <f>M2-1.5*M5</f>
        <v>13.625</v>
      </c>
    </row>
    <row r="8" spans="1:13" x14ac:dyDescent="0.25">
      <c r="A8">
        <v>200</v>
      </c>
      <c r="B8">
        <f t="shared" si="0"/>
        <v>134.375</v>
      </c>
      <c r="C8" s="37">
        <f>(A8-$F$2)/$H$2</f>
        <v>2.4185856281408626</v>
      </c>
      <c r="F8" s="36">
        <f>COUNTIF(A2:A9, "&gt; "&amp;M8) + COUNTIF(A2:A9,"&lt;"&amp;M7)</f>
        <v>1</v>
      </c>
      <c r="L8" t="s">
        <v>89</v>
      </c>
      <c r="M8">
        <f>M3+1.5*M5</f>
        <v>84.625</v>
      </c>
    </row>
    <row r="9" spans="1:13" x14ac:dyDescent="0.25">
      <c r="A9">
        <v>35</v>
      </c>
      <c r="B9">
        <f t="shared" si="0"/>
        <v>-30.625</v>
      </c>
      <c r="C9">
        <f>(A9-$F$2)/$H$2</f>
        <v>-0.55121253850652219</v>
      </c>
    </row>
  </sheetData>
  <conditionalFormatting sqref="A2:A9">
    <cfRule type="expression" dxfId="3" priority="1">
      <formula>A2&lt;$M$7</formula>
    </cfRule>
    <cfRule type="expression" dxfId="2" priority="2">
      <formula>A2&gt;$M$8</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670F4-8CD3-405A-8BF1-76E6EC68B95F}">
  <dimension ref="A1:H22"/>
  <sheetViews>
    <sheetView zoomScale="85" zoomScaleNormal="85" workbookViewId="0">
      <selection activeCell="F21" sqref="F21"/>
    </sheetView>
  </sheetViews>
  <sheetFormatPr defaultRowHeight="15" x14ac:dyDescent="0.25"/>
  <cols>
    <col min="1" max="1" width="12.85546875" customWidth="1"/>
    <col min="2" max="3" width="9.5703125" bestFit="1" customWidth="1"/>
    <col min="6" max="6" width="20" customWidth="1"/>
    <col min="7" max="7" width="10.85546875" customWidth="1"/>
  </cols>
  <sheetData>
    <row r="1" spans="1:7" ht="60" x14ac:dyDescent="0.25">
      <c r="A1" t="s">
        <v>0</v>
      </c>
      <c r="B1" s="1" t="s">
        <v>1</v>
      </c>
      <c r="C1" t="s">
        <v>2</v>
      </c>
      <c r="E1" s="1" t="s">
        <v>4</v>
      </c>
      <c r="F1" s="1" t="s">
        <v>5</v>
      </c>
      <c r="G1" s="1" t="s">
        <v>6</v>
      </c>
    </row>
    <row r="2" spans="1:7" x14ac:dyDescent="0.25">
      <c r="A2" s="2">
        <v>1</v>
      </c>
      <c r="B2" s="2">
        <v>2</v>
      </c>
      <c r="C2" s="2">
        <v>50</v>
      </c>
      <c r="E2" s="3">
        <f>B2-$B$13</f>
        <v>-1</v>
      </c>
      <c r="F2" s="3">
        <f>C2-$C$13</f>
        <v>-1</v>
      </c>
      <c r="G2">
        <f>E2*F2</f>
        <v>1</v>
      </c>
    </row>
    <row r="3" spans="1:7" x14ac:dyDescent="0.25">
      <c r="A3" s="2">
        <v>2</v>
      </c>
      <c r="B3" s="2">
        <v>5</v>
      </c>
      <c r="C3" s="2">
        <v>57</v>
      </c>
      <c r="E3" s="3">
        <f t="shared" ref="E3:E11" si="0">B3-$B$13</f>
        <v>2</v>
      </c>
      <c r="F3" s="3">
        <f t="shared" ref="F3:F11" si="1">C3-$C$13</f>
        <v>6</v>
      </c>
      <c r="G3">
        <f t="shared" ref="G3:G11" si="2">E3*F3</f>
        <v>12</v>
      </c>
    </row>
    <row r="4" spans="1:7" x14ac:dyDescent="0.25">
      <c r="A4" s="2">
        <v>3</v>
      </c>
      <c r="B4" s="2">
        <v>1</v>
      </c>
      <c r="C4" s="2">
        <v>41</v>
      </c>
      <c r="E4" s="3">
        <f t="shared" si="0"/>
        <v>-2</v>
      </c>
      <c r="F4" s="3">
        <f t="shared" si="1"/>
        <v>-10</v>
      </c>
      <c r="G4">
        <f t="shared" si="2"/>
        <v>20</v>
      </c>
    </row>
    <row r="5" spans="1:7" x14ac:dyDescent="0.25">
      <c r="A5" s="2">
        <v>4</v>
      </c>
      <c r="B5" s="2">
        <v>3</v>
      </c>
      <c r="C5" s="2">
        <v>54</v>
      </c>
      <c r="E5" s="3">
        <f t="shared" si="0"/>
        <v>0</v>
      </c>
      <c r="F5" s="3">
        <f t="shared" si="1"/>
        <v>3</v>
      </c>
      <c r="G5">
        <f t="shared" si="2"/>
        <v>0</v>
      </c>
    </row>
    <row r="6" spans="1:7" x14ac:dyDescent="0.25">
      <c r="A6" s="2">
        <v>5</v>
      </c>
      <c r="B6" s="2">
        <v>4</v>
      </c>
      <c r="C6" s="2">
        <v>54</v>
      </c>
      <c r="E6" s="3">
        <f t="shared" si="0"/>
        <v>1</v>
      </c>
      <c r="F6" s="3">
        <f t="shared" si="1"/>
        <v>3</v>
      </c>
      <c r="G6">
        <f t="shared" si="2"/>
        <v>3</v>
      </c>
    </row>
    <row r="7" spans="1:7" x14ac:dyDescent="0.25">
      <c r="A7" s="2">
        <v>6</v>
      </c>
      <c r="B7" s="2">
        <v>1</v>
      </c>
      <c r="C7" s="2">
        <v>38</v>
      </c>
      <c r="E7" s="3">
        <f t="shared" si="0"/>
        <v>-2</v>
      </c>
      <c r="F7" s="3">
        <f t="shared" si="1"/>
        <v>-13</v>
      </c>
      <c r="G7">
        <f t="shared" si="2"/>
        <v>26</v>
      </c>
    </row>
    <row r="8" spans="1:7" x14ac:dyDescent="0.25">
      <c r="A8" s="2">
        <v>7</v>
      </c>
      <c r="B8" s="2">
        <v>5</v>
      </c>
      <c r="C8" s="2">
        <v>63</v>
      </c>
      <c r="E8" s="3">
        <f t="shared" si="0"/>
        <v>2</v>
      </c>
      <c r="F8" s="3">
        <f t="shared" si="1"/>
        <v>12</v>
      </c>
      <c r="G8">
        <f t="shared" si="2"/>
        <v>24</v>
      </c>
    </row>
    <row r="9" spans="1:7" x14ac:dyDescent="0.25">
      <c r="A9" s="2">
        <v>8</v>
      </c>
      <c r="B9" s="2">
        <v>3</v>
      </c>
      <c r="C9" s="2">
        <v>48</v>
      </c>
      <c r="E9" s="3">
        <f t="shared" si="0"/>
        <v>0</v>
      </c>
      <c r="F9" s="3">
        <f t="shared" si="1"/>
        <v>-3</v>
      </c>
      <c r="G9">
        <f t="shared" si="2"/>
        <v>0</v>
      </c>
    </row>
    <row r="10" spans="1:7" x14ac:dyDescent="0.25">
      <c r="A10" s="2">
        <v>9</v>
      </c>
      <c r="B10" s="2">
        <v>4</v>
      </c>
      <c r="C10" s="2">
        <v>59</v>
      </c>
      <c r="E10" s="3">
        <f t="shared" si="0"/>
        <v>1</v>
      </c>
      <c r="F10" s="3">
        <f t="shared" si="1"/>
        <v>8</v>
      </c>
      <c r="G10">
        <f t="shared" si="2"/>
        <v>8</v>
      </c>
    </row>
    <row r="11" spans="1:7" x14ac:dyDescent="0.25">
      <c r="A11" s="2">
        <v>10</v>
      </c>
      <c r="B11" s="2">
        <v>2</v>
      </c>
      <c r="C11" s="2">
        <v>46</v>
      </c>
      <c r="E11" s="3">
        <f t="shared" si="0"/>
        <v>-1</v>
      </c>
      <c r="F11" s="3">
        <f t="shared" si="1"/>
        <v>-5</v>
      </c>
      <c r="G11">
        <f t="shared" si="2"/>
        <v>5</v>
      </c>
    </row>
    <row r="13" spans="1:7" x14ac:dyDescent="0.25">
      <c r="A13" s="7" t="s">
        <v>3</v>
      </c>
      <c r="B13" s="3">
        <f>AVERAGE(B2:B11)</f>
        <v>3</v>
      </c>
      <c r="C13" s="3">
        <f>AVERAGE(C2:C11)</f>
        <v>51</v>
      </c>
      <c r="F13" t="s">
        <v>7</v>
      </c>
      <c r="G13">
        <f>SUM(G2:G11)</f>
        <v>99</v>
      </c>
    </row>
    <row r="14" spans="1:7" x14ac:dyDescent="0.25">
      <c r="A14" s="7" t="s">
        <v>9</v>
      </c>
      <c r="B14" s="5">
        <f>_xlfn.STDEV.S(B2:B11)</f>
        <v>1.4907119849998598</v>
      </c>
      <c r="C14" s="5">
        <f>_xlfn.STDEV.S(C2:C11)</f>
        <v>7.9302515022468789</v>
      </c>
    </row>
    <row r="15" spans="1:7" x14ac:dyDescent="0.25">
      <c r="F15" t="s">
        <v>8</v>
      </c>
      <c r="G15" s="3">
        <f>COUNT(A2:A11)-1</f>
        <v>9</v>
      </c>
    </row>
    <row r="16" spans="1:7" x14ac:dyDescent="0.25">
      <c r="A16" s="7" t="s">
        <v>101</v>
      </c>
      <c r="B16">
        <f>_xlfn.STDEV.P(B2:B11)</f>
        <v>1.4142135623730951</v>
      </c>
      <c r="C16">
        <f>_xlfn.STDEV.P(C2:C11)</f>
        <v>7.5232971495216114</v>
      </c>
    </row>
    <row r="17" spans="1:8" x14ac:dyDescent="0.25">
      <c r="F17" s="7" t="s">
        <v>97</v>
      </c>
      <c r="G17" s="38">
        <f>G13/G15</f>
        <v>11</v>
      </c>
    </row>
    <row r="18" spans="1:8" ht="30" x14ac:dyDescent="0.25">
      <c r="F18" s="6" t="s">
        <v>10</v>
      </c>
      <c r="G18" s="4">
        <f>G17/(B14*C14)</f>
        <v>0.93049058074117907</v>
      </c>
    </row>
    <row r="19" spans="1:8" x14ac:dyDescent="0.25">
      <c r="A19" s="39"/>
    </row>
    <row r="20" spans="1:8" ht="23.25" customHeight="1" x14ac:dyDescent="0.25">
      <c r="F20" s="7" t="s">
        <v>98</v>
      </c>
      <c r="G20" s="40">
        <f>G13/COUNTA(A2:A11)</f>
        <v>9.9</v>
      </c>
    </row>
    <row r="21" spans="1:8" ht="33" customHeight="1" x14ac:dyDescent="0.25">
      <c r="F21" s="6" t="s">
        <v>99</v>
      </c>
      <c r="G21" s="42">
        <f>G20/(B16*C16)</f>
        <v>0.93049058074117896</v>
      </c>
      <c r="H21" s="41"/>
    </row>
    <row r="22" spans="1:8" x14ac:dyDescent="0.25">
      <c r="G22" s="41"/>
      <c r="H22" s="4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BC06F-69C0-452D-91CF-E9A802E1E0B5}">
  <dimension ref="A1:G19"/>
  <sheetViews>
    <sheetView tabSelected="1" workbookViewId="0">
      <selection activeCell="F13" sqref="F13"/>
    </sheetView>
  </sheetViews>
  <sheetFormatPr defaultRowHeight="15" x14ac:dyDescent="0.25"/>
  <cols>
    <col min="1" max="1" width="12.85546875" customWidth="1"/>
    <col min="2" max="3" width="9.5703125" bestFit="1" customWidth="1"/>
    <col min="5" max="5" width="21.7109375" customWidth="1"/>
    <col min="6" max="6" width="12.42578125" customWidth="1"/>
    <col min="7" max="7" width="10.85546875" customWidth="1"/>
  </cols>
  <sheetData>
    <row r="1" spans="1:7" ht="60" x14ac:dyDescent="0.25">
      <c r="A1" t="s">
        <v>0</v>
      </c>
      <c r="B1" s="1" t="s">
        <v>1</v>
      </c>
      <c r="C1" t="s">
        <v>2</v>
      </c>
      <c r="E1" s="1"/>
      <c r="F1" s="1"/>
      <c r="G1" s="1"/>
    </row>
    <row r="2" spans="1:7" x14ac:dyDescent="0.25">
      <c r="A2" s="2">
        <v>1</v>
      </c>
      <c r="B2" s="2">
        <v>2</v>
      </c>
      <c r="C2" s="2">
        <v>50</v>
      </c>
      <c r="E2" s="3" t="s">
        <v>28</v>
      </c>
      <c r="F2" s="5">
        <f>_xlfn.COVARIANCE.S(B2:B11,C2:C11)</f>
        <v>11</v>
      </c>
    </row>
    <row r="3" spans="1:7" x14ac:dyDescent="0.25">
      <c r="A3" s="2">
        <v>2</v>
      </c>
      <c r="B3" s="2">
        <v>5</v>
      </c>
      <c r="C3" s="2">
        <v>57</v>
      </c>
      <c r="E3" s="3" t="s">
        <v>29</v>
      </c>
      <c r="F3" s="4">
        <f>CORREL(B2:B11,C2:C11)</f>
        <v>0.93049058074117896</v>
      </c>
    </row>
    <row r="4" spans="1:7" x14ac:dyDescent="0.25">
      <c r="A4" s="2">
        <v>3</v>
      </c>
      <c r="B4" s="2">
        <v>1</v>
      </c>
      <c r="C4" s="2">
        <v>41</v>
      </c>
      <c r="E4" s="3"/>
      <c r="F4" s="3"/>
    </row>
    <row r="5" spans="1:7" x14ac:dyDescent="0.25">
      <c r="A5" s="2">
        <v>4</v>
      </c>
      <c r="B5" s="2">
        <v>3</v>
      </c>
      <c r="C5" s="2">
        <v>54</v>
      </c>
      <c r="E5" s="3" t="s">
        <v>98</v>
      </c>
      <c r="F5" s="4">
        <f>_xlfn.COVARIANCE.P(B2:B11,C2:C11)</f>
        <v>9.9</v>
      </c>
    </row>
    <row r="6" spans="1:7" x14ac:dyDescent="0.25">
      <c r="A6" s="2">
        <v>5</v>
      </c>
      <c r="B6" s="2">
        <v>4</v>
      </c>
      <c r="C6" s="2">
        <v>54</v>
      </c>
      <c r="E6" s="3" t="s">
        <v>98</v>
      </c>
      <c r="F6" s="4">
        <f>F5/(B16*C16)</f>
        <v>0.93049058074117896</v>
      </c>
    </row>
    <row r="7" spans="1:7" x14ac:dyDescent="0.25">
      <c r="A7" s="2">
        <v>6</v>
      </c>
      <c r="B7" s="2">
        <v>1</v>
      </c>
      <c r="C7" s="2">
        <v>38</v>
      </c>
      <c r="E7" s="3"/>
      <c r="F7" s="3"/>
    </row>
    <row r="8" spans="1:7" x14ac:dyDescent="0.25">
      <c r="A8" s="2">
        <v>7</v>
      </c>
      <c r="B8" s="2">
        <v>5</v>
      </c>
      <c r="C8" s="2">
        <v>63</v>
      </c>
      <c r="E8" s="3"/>
      <c r="F8" s="3"/>
    </row>
    <row r="9" spans="1:7" x14ac:dyDescent="0.25">
      <c r="A9" s="2">
        <v>8</v>
      </c>
      <c r="B9" s="2">
        <v>3</v>
      </c>
      <c r="C9" s="2">
        <v>48</v>
      </c>
      <c r="E9" s="3"/>
      <c r="F9" s="3"/>
    </row>
    <row r="10" spans="1:7" x14ac:dyDescent="0.25">
      <c r="A10" s="2">
        <v>9</v>
      </c>
      <c r="B10" s="2">
        <v>4</v>
      </c>
      <c r="C10" s="2">
        <v>59</v>
      </c>
      <c r="E10" s="3"/>
      <c r="F10" s="3"/>
    </row>
    <row r="11" spans="1:7" x14ac:dyDescent="0.25">
      <c r="A11" s="2">
        <v>10</v>
      </c>
      <c r="B11" s="2">
        <v>2</v>
      </c>
      <c r="C11" s="2">
        <v>46</v>
      </c>
      <c r="E11" s="3"/>
      <c r="F11" s="3"/>
    </row>
    <row r="13" spans="1:7" x14ac:dyDescent="0.25">
      <c r="A13" t="s">
        <v>3</v>
      </c>
      <c r="B13" s="3">
        <f>AVERAGE(B2:B11)</f>
        <v>3</v>
      </c>
      <c r="C13" s="3">
        <f>AVERAGE(C2:C11)</f>
        <v>51</v>
      </c>
    </row>
    <row r="14" spans="1:7" x14ac:dyDescent="0.25">
      <c r="A14" t="s">
        <v>9</v>
      </c>
      <c r="B14" s="5">
        <f>_xlfn.STDEV.S(B2:B11)</f>
        <v>1.4907119849998598</v>
      </c>
      <c r="C14" s="5">
        <f>_xlfn.STDEV.S(C2:C11)</f>
        <v>7.9302515022468789</v>
      </c>
    </row>
    <row r="15" spans="1:7" x14ac:dyDescent="0.25">
      <c r="G15" s="3"/>
    </row>
    <row r="16" spans="1:7" x14ac:dyDescent="0.25">
      <c r="A16" t="s">
        <v>100</v>
      </c>
      <c r="B16" s="5">
        <f>_xlfn.STDEV.P(B2:B11)</f>
        <v>1.4142135623730951</v>
      </c>
      <c r="C16" s="5">
        <f>_xlfn.STDEV.P(C2:C11)</f>
        <v>7.5232971495216114</v>
      </c>
    </row>
    <row r="19" spans="6:7" ht="45" customHeight="1" x14ac:dyDescent="0.25">
      <c r="F19" s="1"/>
      <c r="G19" s="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3E2F-7F88-40BF-8043-30018FF8FD48}">
  <dimension ref="A1:E9"/>
  <sheetViews>
    <sheetView workbookViewId="0">
      <selection activeCell="E10" sqref="E10"/>
    </sheetView>
  </sheetViews>
  <sheetFormatPr defaultRowHeight="15" x14ac:dyDescent="0.25"/>
  <cols>
    <col min="1" max="1" width="11.5703125" customWidth="1"/>
    <col min="3" max="3" width="11.42578125" customWidth="1"/>
    <col min="4" max="4" width="17.85546875" customWidth="1"/>
  </cols>
  <sheetData>
    <row r="1" spans="1:5" ht="57" x14ac:dyDescent="0.25">
      <c r="A1" s="23" t="s">
        <v>45</v>
      </c>
      <c r="B1" s="23" t="s">
        <v>46</v>
      </c>
      <c r="C1" s="23" t="s">
        <v>47</v>
      </c>
      <c r="D1" s="24" t="s">
        <v>30</v>
      </c>
    </row>
    <row r="2" spans="1:5" x14ac:dyDescent="0.25">
      <c r="A2" s="8">
        <v>1</v>
      </c>
      <c r="B2" s="9">
        <v>3</v>
      </c>
      <c r="C2" s="8">
        <v>1200</v>
      </c>
      <c r="D2" s="19">
        <f>B2*C2</f>
        <v>3600</v>
      </c>
    </row>
    <row r="3" spans="1:5" x14ac:dyDescent="0.25">
      <c r="A3" s="8">
        <v>2</v>
      </c>
      <c r="B3" s="9">
        <v>3.4</v>
      </c>
      <c r="C3" s="8">
        <v>500</v>
      </c>
      <c r="D3" s="19">
        <f t="shared" ref="D3:D6" si="0">B3*C3</f>
        <v>1700</v>
      </c>
    </row>
    <row r="4" spans="1:5" x14ac:dyDescent="0.25">
      <c r="A4" s="8">
        <v>3</v>
      </c>
      <c r="B4" s="9">
        <v>2.8</v>
      </c>
      <c r="C4" s="8">
        <v>2750</v>
      </c>
      <c r="D4" s="19">
        <f t="shared" si="0"/>
        <v>7699.9999999999991</v>
      </c>
      <c r="E4" t="s">
        <v>11</v>
      </c>
    </row>
    <row r="5" spans="1:5" x14ac:dyDescent="0.25">
      <c r="A5" s="8">
        <v>4</v>
      </c>
      <c r="B5" s="9">
        <v>2.9</v>
      </c>
      <c r="C5" s="8">
        <v>1000</v>
      </c>
      <c r="D5" s="19">
        <f t="shared" si="0"/>
        <v>2900</v>
      </c>
    </row>
    <row r="6" spans="1:5" x14ac:dyDescent="0.25">
      <c r="A6" s="8">
        <v>5</v>
      </c>
      <c r="B6" s="9">
        <v>3.25</v>
      </c>
      <c r="C6" s="8">
        <v>800</v>
      </c>
      <c r="D6" s="19">
        <f t="shared" si="0"/>
        <v>2600</v>
      </c>
    </row>
    <row r="7" spans="1:5" x14ac:dyDescent="0.25">
      <c r="A7" t="s">
        <v>23</v>
      </c>
      <c r="C7" s="18">
        <f>SUM(C2:C6)</f>
        <v>6250</v>
      </c>
      <c r="D7" s="18">
        <f>SUM(D2:D6)</f>
        <v>18500</v>
      </c>
    </row>
    <row r="9" spans="1:5" x14ac:dyDescent="0.25">
      <c r="D9" t="s">
        <v>31</v>
      </c>
      <c r="E9">
        <f>D7/C7</f>
        <v>2.96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F39D-F24F-4505-B47B-2636E67DA6DE}">
  <dimension ref="A1:I23"/>
  <sheetViews>
    <sheetView workbookViewId="0">
      <selection activeCell="B12" sqref="B12"/>
    </sheetView>
  </sheetViews>
  <sheetFormatPr defaultRowHeight="15" x14ac:dyDescent="0.25"/>
  <cols>
    <col min="1" max="1" width="20.28515625" customWidth="1"/>
    <col min="2" max="2" width="21" customWidth="1"/>
    <col min="4" max="4" width="17.85546875" customWidth="1"/>
    <col min="5" max="5" width="27.5703125" customWidth="1"/>
    <col min="6" max="6" width="19.140625" customWidth="1"/>
    <col min="7" max="7" width="15.28515625" customWidth="1"/>
    <col min="8" max="8" width="17.7109375" customWidth="1"/>
  </cols>
  <sheetData>
    <row r="1" spans="1:9" s="7" customFormat="1" ht="30" x14ac:dyDescent="0.25">
      <c r="A1" s="7" t="s">
        <v>19</v>
      </c>
      <c r="B1" s="6" t="s">
        <v>102</v>
      </c>
      <c r="D1" s="7" t="s">
        <v>19</v>
      </c>
      <c r="E1" s="7" t="s">
        <v>20</v>
      </c>
      <c r="F1" s="7" t="s">
        <v>21</v>
      </c>
      <c r="G1" s="7" t="s">
        <v>22</v>
      </c>
    </row>
    <row r="2" spans="1:9" x14ac:dyDescent="0.25">
      <c r="A2" t="s">
        <v>13</v>
      </c>
      <c r="B2">
        <v>4</v>
      </c>
      <c r="D2" t="s">
        <v>13</v>
      </c>
      <c r="E2">
        <f>(LEFT(D2, FIND("-", D2)-1) + MID(D2, FIND("-", D2)+1, LEN(D2)))/2</f>
        <v>12</v>
      </c>
      <c r="F2">
        <v>4</v>
      </c>
      <c r="G2">
        <f>Table4[[#This Row],[Class Midpoint (Mi)]]*Table4[[#This Row],[Frequency (fi)]]</f>
        <v>48</v>
      </c>
    </row>
    <row r="3" spans="1:9" x14ac:dyDescent="0.25">
      <c r="A3" t="s">
        <v>14</v>
      </c>
      <c r="B3">
        <v>8</v>
      </c>
      <c r="D3" t="s">
        <v>14</v>
      </c>
      <c r="E3">
        <f t="shared" ref="E3:E6" si="0">(LEFT(D3, FIND("-", D3)-1) + MID(D3, FIND("-", D3)+1, LEN(D3)))/2</f>
        <v>17</v>
      </c>
      <c r="F3">
        <v>8</v>
      </c>
      <c r="G3">
        <f>Table4[[#This Row],[Class Midpoint (Mi)]]*Table4[[#This Row],[Frequency (fi)]]</f>
        <v>136</v>
      </c>
    </row>
    <row r="4" spans="1:9" x14ac:dyDescent="0.25">
      <c r="A4" t="s">
        <v>15</v>
      </c>
      <c r="B4">
        <v>5</v>
      </c>
      <c r="D4" t="s">
        <v>15</v>
      </c>
      <c r="E4">
        <f t="shared" si="0"/>
        <v>22</v>
      </c>
      <c r="F4">
        <v>5</v>
      </c>
      <c r="G4">
        <f>Table4[[#This Row],[Class Midpoint (Mi)]]*Table4[[#This Row],[Frequency (fi)]]</f>
        <v>110</v>
      </c>
    </row>
    <row r="5" spans="1:9" x14ac:dyDescent="0.25">
      <c r="A5" t="s">
        <v>16</v>
      </c>
      <c r="B5">
        <v>2</v>
      </c>
      <c r="D5" t="s">
        <v>16</v>
      </c>
      <c r="E5">
        <f t="shared" si="0"/>
        <v>27</v>
      </c>
      <c r="F5">
        <v>2</v>
      </c>
      <c r="G5">
        <f>Table4[[#This Row],[Class Midpoint (Mi)]]*Table4[[#This Row],[Frequency (fi)]]</f>
        <v>54</v>
      </c>
    </row>
    <row r="6" spans="1:9" x14ac:dyDescent="0.25">
      <c r="A6" t="s">
        <v>17</v>
      </c>
      <c r="B6">
        <v>1</v>
      </c>
      <c r="D6" t="s">
        <v>17</v>
      </c>
      <c r="E6">
        <f t="shared" si="0"/>
        <v>32</v>
      </c>
      <c r="F6">
        <v>1</v>
      </c>
      <c r="G6">
        <f>Table4[[#This Row],[Class Midpoint (Mi)]]*Table4[[#This Row],[Frequency (fi)]]</f>
        <v>32</v>
      </c>
    </row>
    <row r="7" spans="1:9" x14ac:dyDescent="0.25">
      <c r="A7" t="s">
        <v>106</v>
      </c>
      <c r="B7">
        <v>20</v>
      </c>
      <c r="E7" s="12" t="s">
        <v>23</v>
      </c>
      <c r="F7">
        <f>SUM(Table4[Frequency (fi)])</f>
        <v>20</v>
      </c>
      <c r="G7" s="12">
        <f>SUBTOTAL(109,Table4[fiMi])</f>
        <v>380</v>
      </c>
    </row>
    <row r="9" spans="1:9" ht="30" x14ac:dyDescent="0.25">
      <c r="E9" s="34" t="s">
        <v>72</v>
      </c>
      <c r="F9">
        <f>Table4[[#Totals],[fiMi]]/Table4[[#Totals],[Frequency (fi)]]</f>
        <v>19</v>
      </c>
    </row>
    <row r="10" spans="1:9" x14ac:dyDescent="0.25">
      <c r="E10" t="s">
        <v>105</v>
      </c>
      <c r="F10">
        <f>Table4[[#Totals],[fiMi]]/Table4[[#Totals],[Frequency (fi)]]</f>
        <v>19</v>
      </c>
    </row>
    <row r="12" spans="1:9" s="1" customFormat="1" ht="32.25" customHeight="1" x14ac:dyDescent="0.25">
      <c r="D12" s="15" t="s">
        <v>19</v>
      </c>
      <c r="E12" s="16" t="s">
        <v>20</v>
      </c>
      <c r="F12" s="14" t="s">
        <v>21</v>
      </c>
      <c r="G12" s="17" t="s">
        <v>26</v>
      </c>
      <c r="H12" s="17" t="s">
        <v>24</v>
      </c>
      <c r="I12" s="17" t="s">
        <v>25</v>
      </c>
    </row>
    <row r="13" spans="1:9" x14ac:dyDescent="0.25">
      <c r="D13" s="10" t="s">
        <v>13</v>
      </c>
      <c r="E13" s="11">
        <f t="shared" ref="E13:E17" si="1">(LEFT(D13, FIND("-", D13)-1) + MID(D13, FIND("-", D13)+1, LEN(D13)))/2</f>
        <v>12</v>
      </c>
      <c r="F13" s="11">
        <v>4</v>
      </c>
      <c r="G13">
        <f>E13-$F$9</f>
        <v>-7</v>
      </c>
      <c r="H13">
        <f>G13^2</f>
        <v>49</v>
      </c>
      <c r="I13">
        <f>F13*H13</f>
        <v>196</v>
      </c>
    </row>
    <row r="14" spans="1:9" x14ac:dyDescent="0.25">
      <c r="D14" s="10" t="s">
        <v>14</v>
      </c>
      <c r="E14" s="11">
        <f t="shared" si="1"/>
        <v>17</v>
      </c>
      <c r="F14" s="11">
        <v>8</v>
      </c>
      <c r="G14">
        <f>E14-$F$9</f>
        <v>-2</v>
      </c>
      <c r="H14">
        <f>G14^2</f>
        <v>4</v>
      </c>
      <c r="I14">
        <f>F14*H14</f>
        <v>32</v>
      </c>
    </row>
    <row r="15" spans="1:9" x14ac:dyDescent="0.25">
      <c r="D15" s="10" t="s">
        <v>15</v>
      </c>
      <c r="E15" s="11">
        <f t="shared" si="1"/>
        <v>22</v>
      </c>
      <c r="F15" s="11">
        <v>5</v>
      </c>
      <c r="G15">
        <f>E15-$F$9</f>
        <v>3</v>
      </c>
      <c r="H15">
        <f>G15^2</f>
        <v>9</v>
      </c>
      <c r="I15">
        <f>F15*H15</f>
        <v>45</v>
      </c>
    </row>
    <row r="16" spans="1:9" x14ac:dyDescent="0.25">
      <c r="D16" s="10" t="s">
        <v>16</v>
      </c>
      <c r="E16" s="11">
        <f t="shared" si="1"/>
        <v>27</v>
      </c>
      <c r="F16" s="11">
        <v>2</v>
      </c>
      <c r="G16">
        <f>E16-$F$9</f>
        <v>8</v>
      </c>
      <c r="H16">
        <f>G16^2</f>
        <v>64</v>
      </c>
      <c r="I16">
        <f>F16*H16</f>
        <v>128</v>
      </c>
    </row>
    <row r="17" spans="4:9" x14ac:dyDescent="0.25">
      <c r="D17" s="10" t="s">
        <v>17</v>
      </c>
      <c r="E17" s="11">
        <f t="shared" si="1"/>
        <v>32</v>
      </c>
      <c r="F17" s="11">
        <v>1</v>
      </c>
      <c r="G17">
        <f>E17-$F$9</f>
        <v>13</v>
      </c>
      <c r="H17">
        <f>G17^2</f>
        <v>169</v>
      </c>
      <c r="I17">
        <f>F17*H17</f>
        <v>169</v>
      </c>
    </row>
    <row r="18" spans="4:9" x14ac:dyDescent="0.25">
      <c r="E18" s="7" t="s">
        <v>23</v>
      </c>
      <c r="F18" s="7">
        <f>SUM(F13:F17)</f>
        <v>20</v>
      </c>
      <c r="H18" s="7" t="s">
        <v>23</v>
      </c>
      <c r="I18" s="7">
        <f>SUM(I13:I17)</f>
        <v>570</v>
      </c>
    </row>
    <row r="20" spans="4:9" x14ac:dyDescent="0.25">
      <c r="F20" t="s">
        <v>103</v>
      </c>
      <c r="G20">
        <f>I18/(F18-1)</f>
        <v>30</v>
      </c>
    </row>
    <row r="21" spans="4:9" x14ac:dyDescent="0.25">
      <c r="F21" t="s">
        <v>73</v>
      </c>
      <c r="G21" s="5">
        <f>SQRT(G20)</f>
        <v>5.4772255750516612</v>
      </c>
    </row>
    <row r="23" spans="4:9" x14ac:dyDescent="0.25">
      <c r="F23" t="s">
        <v>104</v>
      </c>
      <c r="G23">
        <f>I18/(F18)</f>
        <v>28.5</v>
      </c>
    </row>
  </sheetData>
  <phoneticPr fontId="8" type="noConversion"/>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062236-02ED-4A8B-A858-4A4D19DB42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Descriptive Stats</vt:lpstr>
      <vt:lpstr>skewness (distri. shape)</vt:lpstr>
      <vt:lpstr>Percentiles, Quartiles, IQR,</vt:lpstr>
      <vt:lpstr>Box Plot &amp; Outliers</vt:lpstr>
      <vt:lpstr>Z-Scores &amp; Outliers</vt:lpstr>
      <vt:lpstr>table3.6 manual covariance calc</vt:lpstr>
      <vt:lpstr>table 3.6 covariance correl.</vt:lpstr>
      <vt:lpstr>ch 3.6 weighted mean</vt:lpstr>
      <vt:lpstr>grouped mean and stdev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Alvarez</dc:creator>
  <cp:lastModifiedBy>Cristian Alvarez</cp:lastModifiedBy>
  <dcterms:created xsi:type="dcterms:W3CDTF">2025-08-05T01:26:34Z</dcterms:created>
  <dcterms:modified xsi:type="dcterms:W3CDTF">2026-04-28T01:24:09Z</dcterms:modified>
</cp:coreProperties>
</file>