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ocuments\194 a fall 2021\(5) R files\"/>
    </mc:Choice>
  </mc:AlternateContent>
  <xr:revisionPtr revIDLastSave="0" documentId="13_ncr:1_{1FA84A32-CA77-45CC-8394-FAB061102013}" xr6:coauthVersionLast="47" xr6:coauthVersionMax="47" xr10:uidLastSave="{00000000-0000-0000-0000-000000000000}"/>
  <bookViews>
    <workbookView xWindow="-120" yWindow="-120" windowWidth="20730" windowHeight="11040" firstSheet="1" activeTab="4" xr2:uid="{624DB2C5-3C1F-4A2D-86C9-EADD9562B260}"/>
  </bookViews>
  <sheets>
    <sheet name="Sheet1" sheetId="1" r:id="rId1"/>
    <sheet name="M. R with categorical independ." sheetId="2" r:id="rId2"/>
    <sheet name="Sheet2" sheetId="3" r:id="rId3"/>
    <sheet name="making Three categories" sheetId="4" r:id="rId4"/>
    <sheet name="Sheet4" sheetId="5" r:id="rId5"/>
    <sheet name="Sheet5" sheetId="6" r:id="rId6"/>
  </sheets>
  <definedNames>
    <definedName name="solver_eng" localSheetId="1" hidden="1">1</definedName>
    <definedName name="solver_eng" localSheetId="3" hidden="1">1</definedName>
    <definedName name="solver_neg" localSheetId="1" hidden="1">1</definedName>
    <definedName name="solver_neg" localSheetId="3" hidden="1">1</definedName>
    <definedName name="solver_num" localSheetId="1" hidden="1">0</definedName>
    <definedName name="solver_num" localSheetId="3" hidden="1">0</definedName>
    <definedName name="solver_opt" localSheetId="1" hidden="1">'M. R with categorical independ.'!$H$17</definedName>
    <definedName name="solver_opt" localSheetId="3" hidden="1">'making Three categories'!$P$1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L2" i="2"/>
  <c r="J4" i="2"/>
  <c r="I2" i="2"/>
  <c r="K2" i="2"/>
  <c r="D16" i="6"/>
  <c r="B16" i="6"/>
  <c r="D15" i="6"/>
  <c r="B15" i="6"/>
  <c r="D14" i="6"/>
  <c r="B14" i="6"/>
  <c r="D13" i="6"/>
  <c r="B13" i="6"/>
  <c r="D12" i="6"/>
  <c r="B12" i="6"/>
  <c r="H9" i="4"/>
  <c r="G9" i="4"/>
  <c r="G4" i="4"/>
  <c r="H12" i="4"/>
  <c r="B12" i="4" s="1"/>
  <c r="H4" i="4"/>
  <c r="G2" i="4"/>
  <c r="H2" i="4"/>
  <c r="M2" i="2" l="1"/>
  <c r="N2" i="2"/>
  <c r="F12" i="4"/>
  <c r="D12" i="4"/>
  <c r="H13" i="4" l="1"/>
  <c r="H14" i="4"/>
  <c r="D14" i="4" s="1"/>
  <c r="H15" i="4"/>
  <c r="H16" i="4"/>
  <c r="H21" i="2"/>
  <c r="H20" i="2"/>
  <c r="C15" i="3"/>
  <c r="C16" i="3"/>
  <c r="C17" i="3"/>
  <c r="C18" i="3"/>
  <c r="C19" i="3"/>
  <c r="C20" i="3"/>
  <c r="C21" i="3"/>
  <c r="C22" i="3"/>
  <c r="C23" i="3"/>
  <c r="C24" i="3"/>
  <c r="C14" i="3"/>
  <c r="B16" i="3"/>
  <c r="B17" i="3"/>
  <c r="B18" i="3"/>
  <c r="B19" i="3"/>
  <c r="B20" i="3"/>
  <c r="B21" i="3"/>
  <c r="B22" i="3"/>
  <c r="B23" i="3"/>
  <c r="B24" i="3"/>
  <c r="D13" i="4" l="1"/>
  <c r="B13" i="4"/>
  <c r="F13" i="4" s="1"/>
  <c r="B15" i="4"/>
  <c r="F15" i="4" s="1"/>
  <c r="D15" i="4"/>
  <c r="B16" i="4"/>
  <c r="F16" i="4" s="1"/>
  <c r="D16" i="4"/>
  <c r="B14" i="4"/>
  <c r="F14" i="4" s="1"/>
</calcChain>
</file>

<file path=xl/sharedStrings.xml><?xml version="1.0" encoding="utf-8"?>
<sst xmlns="http://schemas.openxmlformats.org/spreadsheetml/2006/main" count="192" uniqueCount="52">
  <si>
    <t>Service Call</t>
  </si>
  <si>
    <t>Months Since Last Service</t>
  </si>
  <si>
    <t>Type of Repair</t>
  </si>
  <si>
    <t>Repair Time in Hours</t>
  </si>
  <si>
    <t>electrical</t>
  </si>
  <si>
    <t>mechanical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</si>
  <si>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</si>
  <si>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</si>
  <si>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</si>
  <si>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</si>
  <si>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</si>
  <si>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</si>
  <si>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</si>
  <si>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</si>
  <si>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</si>
  <si>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</si>
  <si>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</si>
  <si>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</si>
  <si>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</si>
  <si>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</si>
  <si>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</si>
  <si>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</si>
  <si>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</si>
  <si>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</si>
  <si>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</si>
  <si>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</si>
  <si>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</si>
  <si>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</si>
  <si>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</si>
  <si>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</si>
  <si>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</si>
  <si>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</si>
  <si>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Repair Time in Hours</t>
  </si>
  <si>
    <t>Residuals</t>
  </si>
  <si>
    <t>Standard Residuals</t>
  </si>
  <si>
    <t>PROBABILITY OUTPUT</t>
  </si>
  <si>
    <t>Percentile</t>
  </si>
  <si>
    <t>replacement</t>
  </si>
  <si>
    <t>Cholesky Decomposition Matrix:</t>
  </si>
  <si>
    <t>stdev of months for the ten</t>
  </si>
  <si>
    <t>mean of months</t>
  </si>
  <si>
    <t>mean of repair time</t>
  </si>
  <si>
    <t>stdev of repair time</t>
  </si>
  <si>
    <t>mean repair for electrical</t>
  </si>
  <si>
    <t>mean repair 4 mechanical</t>
  </si>
  <si>
    <t>switching from mechanical to electrical</t>
  </si>
  <si>
    <t>switching from electrical to mechanical</t>
  </si>
  <si>
    <t>x1</t>
  </si>
  <si>
    <t>x2</t>
  </si>
  <si>
    <t>Hypothetical months since last service</t>
  </si>
  <si>
    <t xml:space="preserve">Hypothetical Electrical </t>
  </si>
  <si>
    <t>Hypothetical 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</si>
</sst>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5"/>
      <color rgb="FF040C28"/>
      <name val="Arial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" wrapText="1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Months Since Last Service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'M. R with categorical independ.'!$B$2:$B$11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'M. R with categorical independ.'!$C$39:$C$48</c:f>
              <c:numCache>
                <c:formatCode>General</c:formatCode>
                <c:ptCount val="10"/>
                <c:pt idx="0">
                  <c:v>-6.8421052631578938E-2</c:v>
                </c:pt>
                <c:pt idx="1">
                  <c:v>-0.25619195046439636</c:v>
                </c:pt>
                <c:pt idx="2">
                  <c:v>-0.49411764705882444</c:v>
                </c:pt>
                <c:pt idx="3">
                  <c:v>-0.29334365325077338</c:v>
                </c:pt>
                <c:pt idx="4">
                  <c:v>-6.8421052631578938E-2</c:v>
                </c:pt>
                <c:pt idx="5">
                  <c:v>-6.501547987616263E-3</c:v>
                </c:pt>
                <c:pt idx="6">
                  <c:v>-0.21904024767801911</c:v>
                </c:pt>
                <c:pt idx="7">
                  <c:v>0.76857585139318818</c:v>
                </c:pt>
                <c:pt idx="8">
                  <c:v>0.65634674922600666</c:v>
                </c:pt>
                <c:pt idx="9">
                  <c:v>-1.8885448916408976E-2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6-460B-9071-2438B27A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7424"/>
        <c:axId val="399595712"/>
      </c:scatterChart>
      <c:valAx>
        <c:axId val="3969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Since Last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595712"/>
        <c:crosses val="autoZero"/>
        <c:crossBetween val="midCat"/>
      </c:valAx>
      <c:valAx>
        <c:axId val="3995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1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Sheet4!$C$44:$C$58</c:f>
              <c:numCache>
                <c:formatCode>General</c:formatCode>
                <c:ptCount val="15"/>
                <c:pt idx="0">
                  <c:v>-0.31204471211117157</c:v>
                </c:pt>
                <c:pt idx="1">
                  <c:v>-0.29918436096079493</c:v>
                </c:pt>
                <c:pt idx="2">
                  <c:v>-0.2218323805816329</c:v>
                </c:pt>
                <c:pt idx="3">
                  <c:v>-0.59429052672556426</c:v>
                </c:pt>
                <c:pt idx="4">
                  <c:v>-0.31204471211117157</c:v>
                </c:pt>
                <c:pt idx="5">
                  <c:v>0.17979889749677813</c:v>
                </c:pt>
                <c:pt idx="6">
                  <c:v>-4.0781951960262575E-3</c:v>
                </c:pt>
                <c:pt idx="7">
                  <c:v>0.89755308288238389</c:v>
                </c:pt>
                <c:pt idx="8">
                  <c:v>0.58469273173200875</c:v>
                </c:pt>
                <c:pt idx="9">
                  <c:v>8.1430175575188279E-2</c:v>
                </c:pt>
                <c:pt idx="10">
                  <c:v>-0.13124280296377755</c:v>
                </c:pt>
                <c:pt idx="11">
                  <c:v>0.35080112412064768</c:v>
                </c:pt>
                <c:pt idx="12">
                  <c:v>-0.38850424553770058</c:v>
                </c:pt>
                <c:pt idx="13">
                  <c:v>-5.4333100916821753E-2</c:v>
                </c:pt>
                <c:pt idx="14">
                  <c:v>0.22327902529765042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A-413D-9AAC-01191FD6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30943"/>
        <c:axId val="2049603615"/>
      </c:scatterChart>
      <c:valAx>
        <c:axId val="23063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603615"/>
        <c:crosses val="autoZero"/>
        <c:crossBetween val="midCat"/>
      </c:valAx>
      <c:valAx>
        <c:axId val="204960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30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Months Since Last Service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Sheet4!$B$2:$B$16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 formatCode="0.00">
                  <c:v>8</c:v>
                </c:pt>
                <c:pt idx="11" formatCode="0.00">
                  <c:v>1</c:v>
                </c:pt>
                <c:pt idx="12" formatCode="0.00">
                  <c:v>11</c:v>
                </c:pt>
                <c:pt idx="13" formatCode="0.00">
                  <c:v>6</c:v>
                </c:pt>
                <c:pt idx="14" formatCode="0.00">
                  <c:v>3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  <c:pt idx="10" formatCode="0.00">
                  <c:v>4.4010723303934238</c:v>
                </c:pt>
                <c:pt idx="11" formatCode="0.00">
                  <c:v>2.7716973109289773</c:v>
                </c:pt>
                <c:pt idx="12" formatCode="0.00">
                  <c:v>5.0487047220547314</c:v>
                </c:pt>
                <c:pt idx="13" formatCode="0.00">
                  <c:v>3.8747194762835591</c:v>
                </c:pt>
                <c:pt idx="14" formatCode="0.00">
                  <c:v>3.2474377682628006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E-46A2-A729-4B22EBDAB78C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Sheet4!$B$2:$B$16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 formatCode="0.00">
                  <c:v>8</c:v>
                </c:pt>
                <c:pt idx="11" formatCode="0.00">
                  <c:v>1</c:v>
                </c:pt>
                <c:pt idx="12" formatCode="0.00">
                  <c:v>11</c:v>
                </c:pt>
                <c:pt idx="13" formatCode="0.00">
                  <c:v>6</c:v>
                </c:pt>
                <c:pt idx="14" formatCode="0.00">
                  <c:v>3</c:v>
                </c:pt>
              </c:numCache>
            </c:numRef>
          </c:xVal>
          <c:yVal>
            <c:numRef>
              <c:f>Sheet4!$B$44:$B$58</c:f>
              <c:numCache>
                <c:formatCode>General</c:formatCode>
                <c:ptCount val="15"/>
                <c:pt idx="0">
                  <c:v>3.2120447121111715</c:v>
                </c:pt>
                <c:pt idx="1">
                  <c:v>3.2991843609607949</c:v>
                </c:pt>
                <c:pt idx="2">
                  <c:v>5.0218323805816327</c:v>
                </c:pt>
                <c:pt idx="3">
                  <c:v>2.3942905267255643</c:v>
                </c:pt>
                <c:pt idx="4">
                  <c:v>3.2120447121111715</c:v>
                </c:pt>
                <c:pt idx="5">
                  <c:v>4.7202011025032222</c:v>
                </c:pt>
                <c:pt idx="6">
                  <c:v>4.2040781951960264</c:v>
                </c:pt>
                <c:pt idx="7">
                  <c:v>3.9024469171176159</c:v>
                </c:pt>
                <c:pt idx="8">
                  <c:v>3.8153072682679916</c:v>
                </c:pt>
                <c:pt idx="9">
                  <c:v>4.4185698244248117</c:v>
                </c:pt>
                <c:pt idx="10">
                  <c:v>4.5323151333572014</c:v>
                </c:pt>
                <c:pt idx="11">
                  <c:v>2.4208961868083296</c:v>
                </c:pt>
                <c:pt idx="12">
                  <c:v>5.437208967592432</c:v>
                </c:pt>
                <c:pt idx="13">
                  <c:v>3.9290525772003808</c:v>
                </c:pt>
                <c:pt idx="14">
                  <c:v>3.0241587429651502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E-46A2-A729-4B22EBDA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74575"/>
        <c:axId val="218081119"/>
      </c:scatterChart>
      <c:valAx>
        <c:axId val="39807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Since Last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81119"/>
        <c:crosses val="autoZero"/>
        <c:crossBetween val="midCat"/>
      </c:valAx>
      <c:valAx>
        <c:axId val="21808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074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Sheet4!$C$2:$C$16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  <c:pt idx="10" formatCode="0.00">
                  <c:v>4.4010723303934238</c:v>
                </c:pt>
                <c:pt idx="11" formatCode="0.00">
                  <c:v>2.7716973109289773</c:v>
                </c:pt>
                <c:pt idx="12" formatCode="0.00">
                  <c:v>5.0487047220547314</c:v>
                </c:pt>
                <c:pt idx="13" formatCode="0.00">
                  <c:v>3.8747194762835591</c:v>
                </c:pt>
                <c:pt idx="14" formatCode="0.00">
                  <c:v>3.2474377682628006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B-4DC2-861D-830F0DFB0B68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Sheet4!$C$2:$C$16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Sheet4!$B$44:$B$58</c:f>
              <c:numCache>
                <c:formatCode>General</c:formatCode>
                <c:ptCount val="15"/>
                <c:pt idx="0">
                  <c:v>3.2120447121111715</c:v>
                </c:pt>
                <c:pt idx="1">
                  <c:v>3.2991843609607949</c:v>
                </c:pt>
                <c:pt idx="2">
                  <c:v>5.0218323805816327</c:v>
                </c:pt>
                <c:pt idx="3">
                  <c:v>2.3942905267255643</c:v>
                </c:pt>
                <c:pt idx="4">
                  <c:v>3.2120447121111715</c:v>
                </c:pt>
                <c:pt idx="5">
                  <c:v>4.7202011025032222</c:v>
                </c:pt>
                <c:pt idx="6">
                  <c:v>4.2040781951960264</c:v>
                </c:pt>
                <c:pt idx="7">
                  <c:v>3.9024469171176159</c:v>
                </c:pt>
                <c:pt idx="8">
                  <c:v>3.8153072682679916</c:v>
                </c:pt>
                <c:pt idx="9">
                  <c:v>4.4185698244248117</c:v>
                </c:pt>
                <c:pt idx="10">
                  <c:v>4.5323151333572014</c:v>
                </c:pt>
                <c:pt idx="11">
                  <c:v>2.4208961868083296</c:v>
                </c:pt>
                <c:pt idx="12">
                  <c:v>5.437208967592432</c:v>
                </c:pt>
                <c:pt idx="13">
                  <c:v>3.9290525772003808</c:v>
                </c:pt>
                <c:pt idx="14">
                  <c:v>3.0241587429651502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B-4DC2-861D-830F0DFB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6079"/>
        <c:axId val="2044966847"/>
      </c:scatterChart>
      <c:valAx>
        <c:axId val="38492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966847"/>
        <c:crosses val="autoZero"/>
        <c:crossBetween val="midCat"/>
      </c:valAx>
      <c:valAx>
        <c:axId val="204496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926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Sheet4!$D$2:$D$16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  <c:pt idx="10" formatCode="0.00">
                  <c:v>4.4010723303934238</c:v>
                </c:pt>
                <c:pt idx="11" formatCode="0.00">
                  <c:v>2.7716973109289773</c:v>
                </c:pt>
                <c:pt idx="12" formatCode="0.00">
                  <c:v>5.0487047220547314</c:v>
                </c:pt>
                <c:pt idx="13" formatCode="0.00">
                  <c:v>3.8747194762835591</c:v>
                </c:pt>
                <c:pt idx="14" formatCode="0.00">
                  <c:v>3.2474377682628006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8-4966-8026-48D8862B659F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Sheet4!$D$2:$D$16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Sheet4!$B$44:$B$58</c:f>
              <c:numCache>
                <c:formatCode>General</c:formatCode>
                <c:ptCount val="15"/>
                <c:pt idx="0">
                  <c:v>3.2120447121111715</c:v>
                </c:pt>
                <c:pt idx="1">
                  <c:v>3.2991843609607949</c:v>
                </c:pt>
                <c:pt idx="2">
                  <c:v>5.0218323805816327</c:v>
                </c:pt>
                <c:pt idx="3">
                  <c:v>2.3942905267255643</c:v>
                </c:pt>
                <c:pt idx="4">
                  <c:v>3.2120447121111715</c:v>
                </c:pt>
                <c:pt idx="5">
                  <c:v>4.7202011025032222</c:v>
                </c:pt>
                <c:pt idx="6">
                  <c:v>4.2040781951960264</c:v>
                </c:pt>
                <c:pt idx="7">
                  <c:v>3.9024469171176159</c:v>
                </c:pt>
                <c:pt idx="8">
                  <c:v>3.8153072682679916</c:v>
                </c:pt>
                <c:pt idx="9">
                  <c:v>4.4185698244248117</c:v>
                </c:pt>
                <c:pt idx="10">
                  <c:v>4.5323151333572014</c:v>
                </c:pt>
                <c:pt idx="11">
                  <c:v>2.4208961868083296</c:v>
                </c:pt>
                <c:pt idx="12">
                  <c:v>5.437208967592432</c:v>
                </c:pt>
                <c:pt idx="13">
                  <c:v>3.9290525772003808</c:v>
                </c:pt>
                <c:pt idx="14">
                  <c:v>3.0241587429651502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8-4966-8026-48D8862B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8399"/>
        <c:axId val="2045036351"/>
      </c:scatterChart>
      <c:valAx>
        <c:axId val="38492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036351"/>
        <c:crosses val="autoZero"/>
        <c:crossBetween val="midCat"/>
      </c:valAx>
      <c:valAx>
        <c:axId val="204503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928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Sheet4!$F$44:$F$58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Sheet4!$G$44:$G$58</c:f>
              <c:numCache>
                <c:formatCode>General</c:formatCode>
                <c:ptCount val="15"/>
                <c:pt idx="0">
                  <c:v>1.8</c:v>
                </c:pt>
                <c:pt idx="1">
                  <c:v>2.7716973109289773</c:v>
                </c:pt>
                <c:pt idx="2">
                  <c:v>2.9</c:v>
                </c:pt>
                <c:pt idx="3">
                  <c:v>2.9</c:v>
                </c:pt>
                <c:pt idx="4">
                  <c:v>3</c:v>
                </c:pt>
                <c:pt idx="5">
                  <c:v>3.2474377682628006</c:v>
                </c:pt>
                <c:pt idx="6">
                  <c:v>3.8747194762835591</c:v>
                </c:pt>
                <c:pt idx="7">
                  <c:v>4.2</c:v>
                </c:pt>
                <c:pt idx="8">
                  <c:v>4.4000000000000004</c:v>
                </c:pt>
                <c:pt idx="9">
                  <c:v>4.4010723303934238</c:v>
                </c:pt>
                <c:pt idx="10">
                  <c:v>4.5</c:v>
                </c:pt>
                <c:pt idx="11">
                  <c:v>4.8</c:v>
                </c:pt>
                <c:pt idx="12">
                  <c:v>4.8</c:v>
                </c:pt>
                <c:pt idx="13">
                  <c:v>4.9000000000000004</c:v>
                </c:pt>
                <c:pt idx="14">
                  <c:v>5.0487047220547314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7-4167-AC6D-C2FAE40A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46207"/>
        <c:axId val="1762419135"/>
      </c:scatterChart>
      <c:valAx>
        <c:axId val="3913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419135"/>
        <c:crosses val="autoZero"/>
        <c:crossBetween val="midCat"/>
      </c:valAx>
      <c:valAx>
        <c:axId val="176241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34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of Repair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'M. R with categorical independ.'!$C$2:$C$11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'M. R with categorical independ.'!$C$39:$C$48</c:f>
              <c:numCache>
                <c:formatCode>General</c:formatCode>
                <c:ptCount val="10"/>
                <c:pt idx="0">
                  <c:v>-6.8421052631578938E-2</c:v>
                </c:pt>
                <c:pt idx="1">
                  <c:v>-0.25619195046439636</c:v>
                </c:pt>
                <c:pt idx="2">
                  <c:v>-0.49411764705882444</c:v>
                </c:pt>
                <c:pt idx="3">
                  <c:v>-0.29334365325077338</c:v>
                </c:pt>
                <c:pt idx="4">
                  <c:v>-6.8421052631578938E-2</c:v>
                </c:pt>
                <c:pt idx="5">
                  <c:v>-6.501547987616263E-3</c:v>
                </c:pt>
                <c:pt idx="6">
                  <c:v>-0.21904024767801911</c:v>
                </c:pt>
                <c:pt idx="7">
                  <c:v>0.76857585139318818</c:v>
                </c:pt>
                <c:pt idx="8">
                  <c:v>0.65634674922600666</c:v>
                </c:pt>
                <c:pt idx="9">
                  <c:v>-1.8885448916408976E-2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4-40B9-A030-25730D82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2320"/>
        <c:axId val="399617792"/>
      </c:scatterChart>
      <c:valAx>
        <c:axId val="3969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Repair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617792"/>
        <c:crosses val="autoZero"/>
        <c:crossBetween val="midCat"/>
      </c:valAx>
      <c:valAx>
        <c:axId val="39961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1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Months Since Last Service Line Fit  Plot</a:t>
            </a:r>
          </a:p>
        </c:rich>
      </c:tx>
      <c:layout>
        <c:manualLayout>
          <c:xMode val="edge"/>
          <c:yMode val="edge"/>
          <c:x val="0.15590741855716217"/>
          <c:y val="3.93404638354267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'M. R with categorical independ.'!$B$2:$B$11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'M. R with categorical independ.'!$D$2:$D$11</c:f>
              <c:numCache>
                <c:formatCode>General</c:formatCode>
                <c:ptCount val="10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9-4B63-9DC1-AE92C53863C4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'M. R with categorical independ.'!$B$2:$B$11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'M. R with categorical independ.'!$B$39:$B$48</c:f>
              <c:numCache>
                <c:formatCode>General</c:formatCode>
                <c:ptCount val="10"/>
                <c:pt idx="0">
                  <c:v>2.9684210526315788</c:v>
                </c:pt>
                <c:pt idx="1">
                  <c:v>3.2561919504643964</c:v>
                </c:pt>
                <c:pt idx="2">
                  <c:v>5.2941176470588243</c:v>
                </c:pt>
                <c:pt idx="3">
                  <c:v>2.0933436532507734</c:v>
                </c:pt>
                <c:pt idx="4">
                  <c:v>2.9684210526315788</c:v>
                </c:pt>
                <c:pt idx="5">
                  <c:v>4.9065015479876166</c:v>
                </c:pt>
                <c:pt idx="6">
                  <c:v>4.4190402476780193</c:v>
                </c:pt>
                <c:pt idx="7">
                  <c:v>4.0314241486068116</c:v>
                </c:pt>
                <c:pt idx="8">
                  <c:v>3.7436532507739937</c:v>
                </c:pt>
                <c:pt idx="9">
                  <c:v>4.518885448916409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9-4B63-9DC1-AE92C538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3248"/>
        <c:axId val="399591872"/>
      </c:scatterChart>
      <c:valAx>
        <c:axId val="3969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Since Last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591872"/>
        <c:crosses val="autoZero"/>
        <c:crossBetween val="midCat"/>
      </c:valAx>
      <c:valAx>
        <c:axId val="3995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13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of Repair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'M. R with categorical independ.'!$C$2:$C$11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'M. R with categorical independ.'!$D$2:$D$11</c:f>
              <c:numCache>
                <c:formatCode>General</c:formatCode>
                <c:ptCount val="10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B-47E3-A335-C5D824606EC2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'M. R with categorical independ.'!$C$2:$C$11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'M. R with categorical independ.'!$B$39:$B$48</c:f>
              <c:numCache>
                <c:formatCode>General</c:formatCode>
                <c:ptCount val="10"/>
                <c:pt idx="0">
                  <c:v>2.9684210526315788</c:v>
                </c:pt>
                <c:pt idx="1">
                  <c:v>3.2561919504643964</c:v>
                </c:pt>
                <c:pt idx="2">
                  <c:v>5.2941176470588243</c:v>
                </c:pt>
                <c:pt idx="3">
                  <c:v>2.0933436532507734</c:v>
                </c:pt>
                <c:pt idx="4">
                  <c:v>2.9684210526315788</c:v>
                </c:pt>
                <c:pt idx="5">
                  <c:v>4.9065015479876166</c:v>
                </c:pt>
                <c:pt idx="6">
                  <c:v>4.4190402476780193</c:v>
                </c:pt>
                <c:pt idx="7">
                  <c:v>4.0314241486068116</c:v>
                </c:pt>
                <c:pt idx="8">
                  <c:v>3.7436532507739937</c:v>
                </c:pt>
                <c:pt idx="9">
                  <c:v>4.518885448916409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B-47E3-A335-C5D82460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42096"/>
        <c:axId val="399608192"/>
      </c:scatterChart>
      <c:valAx>
        <c:axId val="4222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Repair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608192"/>
        <c:crosses val="autoZero"/>
        <c:crossBetween val="midCat"/>
      </c:valAx>
      <c:valAx>
        <c:axId val="39960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242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'M. R with categorical independ.'!$F$39:$F$48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'M. R with categorical independ.'!$G$39:$G$48</c:f>
              <c:numCache>
                <c:formatCode>General</c:formatCode>
                <c:ptCount val="10"/>
                <c:pt idx="0">
                  <c:v>1.8</c:v>
                </c:pt>
                <c:pt idx="1">
                  <c:v>2.9</c:v>
                </c:pt>
                <c:pt idx="2">
                  <c:v>2.9</c:v>
                </c:pt>
                <c:pt idx="3">
                  <c:v>3</c:v>
                </c:pt>
                <c:pt idx="4">
                  <c:v>4.2</c:v>
                </c:pt>
                <c:pt idx="5">
                  <c:v>4.4000000000000004</c:v>
                </c:pt>
                <c:pt idx="6">
                  <c:v>4.5</c:v>
                </c:pt>
                <c:pt idx="7">
                  <c:v>4.8</c:v>
                </c:pt>
                <c:pt idx="8">
                  <c:v>4.8</c:v>
                </c:pt>
                <c:pt idx="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7-4123-B863-F21EB6EB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34208"/>
        <c:axId val="399610592"/>
      </c:scatterChart>
      <c:valAx>
        <c:axId val="4222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610592"/>
        <c:crosses val="autoZero"/>
        <c:crossBetween val="midCat"/>
      </c:valAx>
      <c:valAx>
        <c:axId val="39961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23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Observed Electrical Repair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Sheet2!$C$6:$C$11</c:f>
              <c:numCache>
                <c:formatCode>General</c:formatCode>
                <c:ptCount val="6"/>
                <c:pt idx="0">
                  <c:v>2.9</c:v>
                </c:pt>
                <c:pt idx="1">
                  <c:v>4.8</c:v>
                </c:pt>
                <c:pt idx="2">
                  <c:v>2.9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D-402D-9176-8206D11542A6}"/>
            </c:ext>
          </c:extLst>
        </c:ser>
        <c:ser>
          <c:idx val="1"/>
          <c:order val="1"/>
          <c:tx>
            <c:v>Observed Mechanical Repait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3</c:v>
                </c:pt>
                <c:pt idx="1">
                  <c:v>1.8</c:v>
                </c:pt>
                <c:pt idx="2">
                  <c:v>4.2</c:v>
                </c:pt>
                <c:pt idx="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D-402D-9176-8206D11542A6}"/>
            </c:ext>
          </c:extLst>
        </c:ser>
        <c:ser>
          <c:idx val="3"/>
          <c:order val="2"/>
          <c:tx>
            <c:v>Predicted Electrical Repair Times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Sheet2!$C$14:$C$24</c:f>
              <c:numCache>
                <c:formatCode>General</c:formatCode>
                <c:ptCount val="11"/>
                <c:pt idx="0">
                  <c:v>2.193188854489164</c:v>
                </c:pt>
                <c:pt idx="1">
                  <c:v>2.5808049535603717</c:v>
                </c:pt>
                <c:pt idx="2">
                  <c:v>2.9684210526315793</c:v>
                </c:pt>
                <c:pt idx="3">
                  <c:v>3.3560371517027865</c:v>
                </c:pt>
                <c:pt idx="4">
                  <c:v>3.7436532507739941</c:v>
                </c:pt>
                <c:pt idx="5">
                  <c:v>4.1312693498452013</c:v>
                </c:pt>
                <c:pt idx="6">
                  <c:v>4.518885448916409</c:v>
                </c:pt>
                <c:pt idx="7">
                  <c:v>4.9065015479876166</c:v>
                </c:pt>
                <c:pt idx="8">
                  <c:v>5.2941176470588243</c:v>
                </c:pt>
                <c:pt idx="9">
                  <c:v>5.6817337461300319</c:v>
                </c:pt>
                <c:pt idx="10">
                  <c:v>6.0693498452012395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6D-402D-9176-8206D11542A6}"/>
            </c:ext>
          </c:extLst>
        </c:ser>
        <c:ser>
          <c:idx val="2"/>
          <c:order val="3"/>
          <c:tx>
            <c:v>Predicted Mechanical Repair Times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Sheet2!$B$14:$B$24</c:f>
              <c:numCache>
                <c:formatCode>General</c:formatCode>
                <c:ptCount val="11"/>
                <c:pt idx="0">
                  <c:v>0.93049535603715117</c:v>
                </c:pt>
                <c:pt idx="1">
                  <c:v>1.3181114551083586</c:v>
                </c:pt>
                <c:pt idx="2">
                  <c:v>1.7057275541795662</c:v>
                </c:pt>
                <c:pt idx="3">
                  <c:v>2.0933436532507734</c:v>
                </c:pt>
                <c:pt idx="4">
                  <c:v>2.4809597523219811</c:v>
                </c:pt>
                <c:pt idx="5">
                  <c:v>2.8685758513931887</c:v>
                </c:pt>
                <c:pt idx="6">
                  <c:v>3.2561919504643964</c:v>
                </c:pt>
                <c:pt idx="7">
                  <c:v>3.643808049535604</c:v>
                </c:pt>
                <c:pt idx="8">
                  <c:v>4.0314241486068116</c:v>
                </c:pt>
                <c:pt idx="9">
                  <c:v>4.4190402476780193</c:v>
                </c:pt>
                <c:pt idx="10">
                  <c:v>4.8066563467492269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6D-402D-9176-8206D115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11024"/>
        <c:axId val="521700032"/>
      </c:scatterChart>
      <c:valAx>
        <c:axId val="67321102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Since Last Service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0032"/>
        <c:crosses val="autoZero"/>
        <c:crossBetween val="midCat"/>
      </c:valAx>
      <c:valAx>
        <c:axId val="52170003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Months Since Last Service Line Fit  Plot</a:t>
            </a:r>
          </a:p>
        </c:rich>
      </c:tx>
      <c:layout>
        <c:manualLayout>
          <c:xMode val="edge"/>
          <c:yMode val="edge"/>
          <c:x val="0.15590741855716217"/>
          <c:y val="3.93404638354267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Repair Time in Hours</c:v>
          </c:tx>
          <c:spPr>
            <a:ln w="19050">
              <a:noFill/>
            </a:ln>
          </c:spPr>
          <c:xVal>
            <c:numRef>
              <c:f>'M. R with categorical independ.'!$B$2:$B$11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'M. R with categorical independ.'!$D$2:$D$11</c:f>
              <c:numCache>
                <c:formatCode>General</c:formatCode>
                <c:ptCount val="10"/>
                <c:pt idx="0">
                  <c:v>2.9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  <c:pt idx="4">
                  <c:v>2.9</c:v>
                </c:pt>
                <c:pt idx="5">
                  <c:v>4.9000000000000004</c:v>
                </c:pt>
                <c:pt idx="6">
                  <c:v>4.2</c:v>
                </c:pt>
                <c:pt idx="7">
                  <c:v>4.8</c:v>
                </c:pt>
                <c:pt idx="8">
                  <c:v>4.4000000000000004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C-44FF-9F97-E4D4B333B5E8}"/>
            </c:ext>
          </c:extLst>
        </c:ser>
        <c:ser>
          <c:idx val="1"/>
          <c:order val="1"/>
          <c:tx>
            <c:v>Predicted Repair Time in Hours</c:v>
          </c:tx>
          <c:spPr>
            <a:ln w="19050">
              <a:noFill/>
            </a:ln>
          </c:spPr>
          <c:xVal>
            <c:numRef>
              <c:f>'M. R with categorical independ.'!$B$2:$B$11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'M. R with categorical independ.'!$B$39:$B$48</c:f>
              <c:numCache>
                <c:formatCode>General</c:formatCode>
                <c:ptCount val="10"/>
                <c:pt idx="0">
                  <c:v>2.9684210526315788</c:v>
                </c:pt>
                <c:pt idx="1">
                  <c:v>3.2561919504643964</c:v>
                </c:pt>
                <c:pt idx="2">
                  <c:v>5.2941176470588243</c:v>
                </c:pt>
                <c:pt idx="3">
                  <c:v>2.0933436532507734</c:v>
                </c:pt>
                <c:pt idx="4">
                  <c:v>2.9684210526315788</c:v>
                </c:pt>
                <c:pt idx="5">
                  <c:v>4.9065015479876166</c:v>
                </c:pt>
                <c:pt idx="6">
                  <c:v>4.4190402476780193</c:v>
                </c:pt>
                <c:pt idx="7">
                  <c:v>4.0314241486068116</c:v>
                </c:pt>
                <c:pt idx="8">
                  <c:v>3.7436532507739937</c:v>
                </c:pt>
                <c:pt idx="9">
                  <c:v>4.518885448916409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4FF-9F97-E4D4B333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3248"/>
        <c:axId val="399591872"/>
      </c:scatterChart>
      <c:valAx>
        <c:axId val="3969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Since Last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591872"/>
        <c:crosses val="autoZero"/>
        <c:crossBetween val="midCat"/>
        <c:majorUnit val="2"/>
      </c:valAx>
      <c:valAx>
        <c:axId val="3995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Repair 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13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Months Since Last Service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Sheet4!$B$2:$B$16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 formatCode="0.00">
                  <c:v>8</c:v>
                </c:pt>
                <c:pt idx="11" formatCode="0.00">
                  <c:v>1</c:v>
                </c:pt>
                <c:pt idx="12" formatCode="0.00">
                  <c:v>11</c:v>
                </c:pt>
                <c:pt idx="13" formatCode="0.00">
                  <c:v>6</c:v>
                </c:pt>
                <c:pt idx="14" formatCode="0.00">
                  <c:v>3</c:v>
                </c:pt>
              </c:numCache>
            </c:numRef>
          </c:xVal>
          <c:yVal>
            <c:numRef>
              <c:f>Sheet4!$C$44:$C$58</c:f>
              <c:numCache>
                <c:formatCode>General</c:formatCode>
                <c:ptCount val="15"/>
                <c:pt idx="0">
                  <c:v>-0.31204471211117157</c:v>
                </c:pt>
                <c:pt idx="1">
                  <c:v>-0.29918436096079493</c:v>
                </c:pt>
                <c:pt idx="2">
                  <c:v>-0.2218323805816329</c:v>
                </c:pt>
                <c:pt idx="3">
                  <c:v>-0.59429052672556426</c:v>
                </c:pt>
                <c:pt idx="4">
                  <c:v>-0.31204471211117157</c:v>
                </c:pt>
                <c:pt idx="5">
                  <c:v>0.17979889749677813</c:v>
                </c:pt>
                <c:pt idx="6">
                  <c:v>-4.0781951960262575E-3</c:v>
                </c:pt>
                <c:pt idx="7">
                  <c:v>0.89755308288238389</c:v>
                </c:pt>
                <c:pt idx="8">
                  <c:v>0.58469273173200875</c:v>
                </c:pt>
                <c:pt idx="9">
                  <c:v>8.1430175575188279E-2</c:v>
                </c:pt>
                <c:pt idx="10">
                  <c:v>-0.13124280296377755</c:v>
                </c:pt>
                <c:pt idx="11">
                  <c:v>0.35080112412064768</c:v>
                </c:pt>
                <c:pt idx="12">
                  <c:v>-0.38850424553770058</c:v>
                </c:pt>
                <c:pt idx="13">
                  <c:v>-5.4333100916821753E-2</c:v>
                </c:pt>
                <c:pt idx="14">
                  <c:v>0.22327902529765042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406F-88F2-593CA949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30015"/>
        <c:axId val="218078239"/>
      </c:scatterChart>
      <c:valAx>
        <c:axId val="23063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Since Last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78239"/>
        <c:crosses val="autoZero"/>
        <c:crossBetween val="midCat"/>
      </c:valAx>
      <c:valAx>
        <c:axId val="21807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30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Sheet4!$C$2:$C$16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Sheet4!$C$44:$C$58</c:f>
              <c:numCache>
                <c:formatCode>General</c:formatCode>
                <c:ptCount val="15"/>
                <c:pt idx="0">
                  <c:v>-0.31204471211117157</c:v>
                </c:pt>
                <c:pt idx="1">
                  <c:v>-0.29918436096079493</c:v>
                </c:pt>
                <c:pt idx="2">
                  <c:v>-0.2218323805816329</c:v>
                </c:pt>
                <c:pt idx="3">
                  <c:v>-0.59429052672556426</c:v>
                </c:pt>
                <c:pt idx="4">
                  <c:v>-0.31204471211117157</c:v>
                </c:pt>
                <c:pt idx="5">
                  <c:v>0.17979889749677813</c:v>
                </c:pt>
                <c:pt idx="6">
                  <c:v>-4.0781951960262575E-3</c:v>
                </c:pt>
                <c:pt idx="7">
                  <c:v>0.89755308288238389</c:v>
                </c:pt>
                <c:pt idx="8">
                  <c:v>0.58469273173200875</c:v>
                </c:pt>
                <c:pt idx="9">
                  <c:v>8.1430175575188279E-2</c:v>
                </c:pt>
                <c:pt idx="10">
                  <c:v>-0.13124280296377755</c:v>
                </c:pt>
                <c:pt idx="11">
                  <c:v>0.35080112412064768</c:v>
                </c:pt>
                <c:pt idx="12">
                  <c:v>-0.38850424553770058</c:v>
                </c:pt>
                <c:pt idx="13">
                  <c:v>-5.4333100916821753E-2</c:v>
                </c:pt>
                <c:pt idx="14">
                  <c:v>0.22327902529765042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B-4DCA-B6C4-4C6AE5C0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5151"/>
        <c:axId val="1764512063"/>
      </c:scatterChart>
      <c:valAx>
        <c:axId val="38492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512063"/>
        <c:crosses val="autoZero"/>
        <c:crossBetween val="midCat"/>
      </c:valAx>
      <c:valAx>
        <c:axId val="176451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92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8</xdr:row>
      <xdr:rowOff>0</xdr:rowOff>
    </xdr:from>
    <xdr:to>
      <xdr:col>15</xdr:col>
      <xdr:colOff>238125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C1910-32D4-D724-2351-B57E60DD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439831</xdr:colOff>
      <xdr:row>19</xdr:row>
      <xdr:rowOff>31937</xdr:rowOff>
    </xdr:from>
    <xdr:to>
      <xdr:col>19</xdr:col>
      <xdr:colOff>439831</xdr:colOff>
      <xdr:row>29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6C642-9DF2-C3D3-3F7D-D489E08D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551890</xdr:colOff>
      <xdr:row>23</xdr:row>
      <xdr:rowOff>121583</xdr:rowOff>
    </xdr:from>
    <xdr:to>
      <xdr:col>28</xdr:col>
      <xdr:colOff>78441</xdr:colOff>
      <xdr:row>40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C4603-1D00-9BF3-6B88-22C490FAA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338977</xdr:colOff>
      <xdr:row>10</xdr:row>
      <xdr:rowOff>110378</xdr:rowOff>
    </xdr:from>
    <xdr:to>
      <xdr:col>24</xdr:col>
      <xdr:colOff>338977</xdr:colOff>
      <xdr:row>20</xdr:row>
      <xdr:rowOff>142315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AF7D88-27FE-9D1B-A0E5-5B6904A3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451037</xdr:colOff>
      <xdr:row>32</xdr:row>
      <xdr:rowOff>155202</xdr:rowOff>
    </xdr:from>
    <xdr:to>
      <xdr:col>19</xdr:col>
      <xdr:colOff>451037</xdr:colOff>
      <xdr:row>42</xdr:row>
      <xdr:rowOff>175933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220A3-5354-196A-3837-9AC470C5A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514350</xdr:colOff>
      <xdr:row>22</xdr:row>
      <xdr:rowOff>85725</xdr:rowOff>
    </xdr:from>
    <xdr:to>
      <xdr:col>11</xdr:col>
      <xdr:colOff>38100</xdr:colOff>
      <xdr:row>27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6BE1E4-FF14-9F36-BDBC-D9468971F3B5}"/>
            </a:ext>
          </a:extLst>
        </xdr:cNvPr>
        <xdr:cNvSpPr txBox="1"/>
      </xdr:nvSpPr>
      <xdr:spPr>
        <a:xfrm>
          <a:off x="5857875" y="4667250"/>
          <a:ext cx="25717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an</a:t>
          </a:r>
          <a:r>
            <a:rPr lang="en-US" sz="1100" baseline="0"/>
            <a:t> F test p value of 0.001, the regression relationship is significant. </a:t>
          </a:r>
          <a:endParaRPr lang="en-US" sz="1100"/>
        </a:p>
      </xdr:txBody>
    </xdr:sp>
    <xdr:clientData/>
  </xdr:twoCellAnchor>
  <xdr:twoCellAnchor>
    <xdr:from>
      <xdr:col>2</xdr:col>
      <xdr:colOff>504825</xdr:colOff>
      <xdr:row>14</xdr:row>
      <xdr:rowOff>47625</xdr:rowOff>
    </xdr:from>
    <xdr:to>
      <xdr:col>6</xdr:col>
      <xdr:colOff>333375</xdr:colOff>
      <xdr:row>22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BC2F519-6183-18F4-370C-92C2D3625330}"/>
            </a:ext>
          </a:extLst>
        </xdr:cNvPr>
        <xdr:cNvSpPr txBox="1"/>
      </xdr:nvSpPr>
      <xdr:spPr>
        <a:xfrm>
          <a:off x="3429000" y="3086100"/>
          <a:ext cx="22479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 square of 85.9% and adjusted R squared of 81.9% indicates</a:t>
          </a:r>
          <a:r>
            <a:rPr lang="en-US" sz="1100" baseline="0"/>
            <a:t> the estimated regression equation does a good job of explaining the variablity in repair times. </a:t>
          </a:r>
          <a:endParaRPr lang="en-US" sz="1100"/>
        </a:p>
      </xdr:txBody>
    </xdr:sp>
    <xdr:clientData/>
  </xdr:twoCellAnchor>
  <xdr:twoCellAnchor>
    <xdr:from>
      <xdr:col>9</xdr:col>
      <xdr:colOff>295275</xdr:colOff>
      <xdr:row>29</xdr:row>
      <xdr:rowOff>142874</xdr:rowOff>
    </xdr:from>
    <xdr:to>
      <xdr:col>13</xdr:col>
      <xdr:colOff>266700</xdr:colOff>
      <xdr:row>42</xdr:row>
      <xdr:rowOff>57149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88311B-5D13-D1BA-6B7A-84C3B47D96FF}"/>
            </a:ext>
          </a:extLst>
        </xdr:cNvPr>
        <xdr:cNvSpPr txBox="1"/>
      </xdr:nvSpPr>
      <xdr:spPr>
        <a:xfrm>
          <a:off x="7467600" y="6086474"/>
          <a:ext cx="2409825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E(y |mechanical)= Bo+B1(x1)</a:t>
          </a:r>
        </a:p>
        <a:p>
          <a:endParaRPr lang="en-US" sz="1100" baseline="0"/>
        </a:p>
        <a:p>
          <a:r>
            <a:rPr lang="en-US" sz="1100" baseline="0"/>
            <a:t>The E(y|electrical)=Bo+B1(x1) +B2 </a:t>
          </a:r>
        </a:p>
        <a:p>
          <a:r>
            <a:rPr lang="en-US" sz="1100" baseline="0"/>
            <a:t>or (Bo+B2) + B1(x1). If B2 is positive, the mean repair time for an electrical repair will be greater than that for a mechanical repair, if B2 is negative then the mean repair time for an electrical repair will be less than that of a mechanical repair. If B2=0 , then there is no difference between the two.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471487</xdr:rowOff>
    </xdr:from>
    <xdr:to>
      <xdr:col>12</xdr:col>
      <xdr:colOff>590550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149A4-4360-303A-CFC2-841DBAF73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400050</xdr:rowOff>
    </xdr:from>
    <xdr:to>
      <xdr:col>20</xdr:col>
      <xdr:colOff>157442</xdr:colOff>
      <xdr:row>15</xdr:row>
      <xdr:rowOff>131670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A62F2-1DD9-41A5-BC22-AF5937E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180975</xdr:rowOff>
    </xdr:from>
    <xdr:to>
      <xdr:col>15</xdr:col>
      <xdr:colOff>238125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14719-2794-AF21-82EA-2BE892009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24</xdr:row>
      <xdr:rowOff>19050</xdr:rowOff>
    </xdr:from>
    <xdr:to>
      <xdr:col>24</xdr:col>
      <xdr:colOff>238125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BCDAC-72E5-81C3-C957-9C025AE1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485775</xdr:colOff>
      <xdr:row>21</xdr:row>
      <xdr:rowOff>161925</xdr:rowOff>
    </xdr:from>
    <xdr:to>
      <xdr:col>17</xdr:col>
      <xdr:colOff>485775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91263-427C-1E59-80AB-E1240476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457199</xdr:colOff>
      <xdr:row>6</xdr:row>
      <xdr:rowOff>19050</xdr:rowOff>
    </xdr:from>
    <xdr:to>
      <xdr:col>26</xdr:col>
      <xdr:colOff>180974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42DFF-55C5-FFEE-EA18-10AAF0CA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28</xdr:row>
      <xdr:rowOff>28575</xdr:rowOff>
    </xdr:from>
    <xdr:to>
      <xdr:col>25</xdr:col>
      <xdr:colOff>95250</xdr:colOff>
      <xdr:row>38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4E9BF-8F51-0006-7726-E30A5DAE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29</xdr:row>
      <xdr:rowOff>171450</xdr:rowOff>
    </xdr:from>
    <xdr:to>
      <xdr:col>17</xdr:col>
      <xdr:colOff>200025</xdr:colOff>
      <xdr:row>39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E0F81-6D6D-4BD0-D6F9-2AFD1B14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314325</xdr:colOff>
      <xdr:row>37</xdr:row>
      <xdr:rowOff>57150</xdr:rowOff>
    </xdr:from>
    <xdr:to>
      <xdr:col>23</xdr:col>
      <xdr:colOff>314325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03814F-5678-CDF6-6041-2CE24787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82132EB-BC27-4A6D-92A2-7EE5DAB39374}">
  <we:reference id="wa200005502" version="1.0.0.6" store="en-US" storeType="OMEX"/>
  <we:alternateReferences>
    <we:reference id="WA200005502" version="1.0.0.6" store="WA200005502" storeType="OMEX"/>
  </we:alternateReferences>
  <we:properties>
    <we:property name="docId" value="&quot;9e09effa-36fe-4e3b-9e16-80bd323a547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3E8BFE2C-0D02-4C22-B6E6-A5C6895BF940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9D93-E0E2-4A4C-8079-CCE04C75E817}">
  <dimension ref="A1:D11"/>
  <sheetViews>
    <sheetView workbookViewId="0">
      <selection activeCell="F3" sqref="F3"/>
    </sheetView>
  </sheetViews>
  <sheetFormatPr defaultRowHeight="15" x14ac:dyDescent="0.25"/>
  <cols>
    <col min="1" max="1" width="11.5703125" customWidth="1"/>
    <col min="2" max="2" width="12.42578125" customWidth="1"/>
    <col min="4" max="4" width="8.85546875" customWidth="1"/>
  </cols>
  <sheetData>
    <row r="1" spans="1:4" ht="44.25" customHeight="1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2</v>
      </c>
      <c r="C2" t="s">
        <v>4</v>
      </c>
      <c r="D2">
        <v>2.9</v>
      </c>
    </row>
    <row r="3" spans="1:4" x14ac:dyDescent="0.25">
      <c r="A3">
        <v>2</v>
      </c>
      <c r="B3">
        <v>6</v>
      </c>
      <c r="C3" t="s">
        <v>5</v>
      </c>
      <c r="D3">
        <v>3</v>
      </c>
    </row>
    <row r="4" spans="1:4" x14ac:dyDescent="0.25">
      <c r="A4">
        <v>3</v>
      </c>
      <c r="B4">
        <v>8</v>
      </c>
      <c r="C4" t="s">
        <v>4</v>
      </c>
      <c r="D4">
        <v>4.8</v>
      </c>
    </row>
    <row r="5" spans="1:4" x14ac:dyDescent="0.25">
      <c r="A5">
        <v>4</v>
      </c>
      <c r="B5">
        <v>3</v>
      </c>
      <c r="C5" t="s">
        <v>5</v>
      </c>
      <c r="D5">
        <v>1.8</v>
      </c>
    </row>
    <row r="6" spans="1:4" x14ac:dyDescent="0.25">
      <c r="A6">
        <v>5</v>
      </c>
      <c r="B6">
        <v>2</v>
      </c>
      <c r="C6" t="s">
        <v>4</v>
      </c>
      <c r="D6">
        <v>2.9</v>
      </c>
    </row>
    <row r="7" spans="1:4" x14ac:dyDescent="0.25">
      <c r="A7">
        <v>6</v>
      </c>
      <c r="B7">
        <v>7</v>
      </c>
      <c r="C7" t="s">
        <v>4</v>
      </c>
      <c r="D7">
        <v>4.9000000000000004</v>
      </c>
    </row>
    <row r="8" spans="1:4" x14ac:dyDescent="0.25">
      <c r="A8">
        <v>7</v>
      </c>
      <c r="B8">
        <v>9</v>
      </c>
      <c r="C8" t="s">
        <v>5</v>
      </c>
      <c r="D8">
        <v>4.2</v>
      </c>
    </row>
    <row r="9" spans="1:4" x14ac:dyDescent="0.25">
      <c r="A9">
        <v>8</v>
      </c>
      <c r="B9">
        <v>8</v>
      </c>
      <c r="C9" t="s">
        <v>5</v>
      </c>
      <c r="D9">
        <v>4.8</v>
      </c>
    </row>
    <row r="10" spans="1:4" x14ac:dyDescent="0.25">
      <c r="A10">
        <v>9</v>
      </c>
      <c r="B10">
        <v>4</v>
      </c>
      <c r="C10" t="s">
        <v>4</v>
      </c>
      <c r="D10">
        <v>4.4000000000000004</v>
      </c>
    </row>
    <row r="11" spans="1:4" x14ac:dyDescent="0.25">
      <c r="A11">
        <v>10</v>
      </c>
      <c r="B11">
        <v>6</v>
      </c>
      <c r="C11" t="s">
        <v>4</v>
      </c>
      <c r="D11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AA08-C71D-4ECC-9E00-377E053AC6F8}">
  <dimension ref="A1:N48"/>
  <sheetViews>
    <sheetView topLeftCell="A16" zoomScale="85" zoomScaleNormal="85" workbookViewId="0">
      <selection activeCell="H13" sqref="H13"/>
    </sheetView>
  </sheetViews>
  <sheetFormatPr defaultRowHeight="15" x14ac:dyDescent="0.25"/>
  <cols>
    <col min="1" max="1" width="17.85546875" customWidth="1"/>
    <col min="2" max="2" width="26" customWidth="1"/>
    <col min="4" max="4" width="8.85546875" customWidth="1"/>
    <col min="12" max="12" width="10.140625" customWidth="1"/>
    <col min="13" max="13" width="13" customWidth="1"/>
    <col min="14" max="14" width="12.7109375" customWidth="1"/>
  </cols>
  <sheetData>
    <row r="1" spans="1:14" ht="61.5" customHeight="1" x14ac:dyDescent="0.25">
      <c r="A1" t="s">
        <v>0</v>
      </c>
      <c r="B1" s="1" t="s">
        <v>1</v>
      </c>
      <c r="C1" s="1" t="s">
        <v>2</v>
      </c>
      <c r="D1" s="1" t="s">
        <v>3</v>
      </c>
      <c r="K1" s="1" t="s">
        <v>44</v>
      </c>
      <c r="L1" s="1" t="s">
        <v>43</v>
      </c>
      <c r="M1" s="1" t="s">
        <v>46</v>
      </c>
      <c r="N1" s="1" t="s">
        <v>45</v>
      </c>
    </row>
    <row r="2" spans="1:14" x14ac:dyDescent="0.25">
      <c r="A2">
        <v>1</v>
      </c>
      <c r="B2">
        <v>2</v>
      </c>
      <c r="C2">
        <v>1</v>
      </c>
      <c r="D2">
        <v>2.9</v>
      </c>
      <c r="I2">
        <f>_xlfn.STDEV.S(D2:D11)</f>
        <v>1.0788883167408942</v>
      </c>
      <c r="K2">
        <f>AVERAGE(D2:D5)</f>
        <v>3.125</v>
      </c>
      <c r="L2">
        <f>AVERAGE(D6:D11)</f>
        <v>4.2833333333333341</v>
      </c>
      <c r="M2">
        <f>K2-L2/I2</f>
        <v>-0.84513598800701351</v>
      </c>
      <c r="N2">
        <f>L2-K2/I2</f>
        <v>1.3868333420830816</v>
      </c>
    </row>
    <row r="3" spans="1:14" x14ac:dyDescent="0.25">
      <c r="A3">
        <v>2</v>
      </c>
      <c r="B3">
        <v>6</v>
      </c>
      <c r="C3">
        <v>0</v>
      </c>
      <c r="D3">
        <v>3</v>
      </c>
    </row>
    <row r="4" spans="1:14" x14ac:dyDescent="0.25">
      <c r="A4">
        <v>3</v>
      </c>
      <c r="B4">
        <v>8</v>
      </c>
      <c r="C4">
        <v>1</v>
      </c>
      <c r="D4">
        <v>4.8</v>
      </c>
      <c r="J4">
        <f>CORREL(C2:C11,D2:D11)</f>
        <v>0.29516057632062564</v>
      </c>
    </row>
    <row r="5" spans="1:14" x14ac:dyDescent="0.25">
      <c r="A5">
        <v>4</v>
      </c>
      <c r="B5">
        <v>3</v>
      </c>
      <c r="C5">
        <v>0</v>
      </c>
      <c r="D5">
        <v>1.8</v>
      </c>
    </row>
    <row r="6" spans="1:14" x14ac:dyDescent="0.25">
      <c r="A6">
        <v>5</v>
      </c>
      <c r="B6">
        <v>2</v>
      </c>
      <c r="C6">
        <v>1</v>
      </c>
      <c r="D6">
        <v>2.9</v>
      </c>
    </row>
    <row r="7" spans="1:14" x14ac:dyDescent="0.25">
      <c r="A7">
        <v>6</v>
      </c>
      <c r="B7">
        <v>7</v>
      </c>
      <c r="C7">
        <v>1</v>
      </c>
      <c r="D7">
        <v>4.9000000000000004</v>
      </c>
    </row>
    <row r="8" spans="1:14" x14ac:dyDescent="0.25">
      <c r="A8">
        <v>7</v>
      </c>
      <c r="B8">
        <v>9</v>
      </c>
      <c r="C8">
        <v>0</v>
      </c>
      <c r="D8">
        <v>4.2</v>
      </c>
    </row>
    <row r="9" spans="1:14" x14ac:dyDescent="0.25">
      <c r="A9">
        <v>8</v>
      </c>
      <c r="B9">
        <v>8</v>
      </c>
      <c r="C9">
        <v>0</v>
      </c>
      <c r="D9">
        <v>4.8</v>
      </c>
    </row>
    <row r="10" spans="1:14" x14ac:dyDescent="0.25">
      <c r="A10">
        <v>9</v>
      </c>
      <c r="B10">
        <v>4</v>
      </c>
      <c r="C10">
        <v>1</v>
      </c>
      <c r="D10">
        <v>4.4000000000000004</v>
      </c>
    </row>
    <row r="11" spans="1:14" x14ac:dyDescent="0.25">
      <c r="A11">
        <v>10</v>
      </c>
      <c r="B11">
        <v>6</v>
      </c>
      <c r="C11">
        <v>1</v>
      </c>
      <c r="D11">
        <v>4.5</v>
      </c>
    </row>
    <row r="14" spans="1:14" x14ac:dyDescent="0.25">
      <c r="A14" t="s">
        <v>6</v>
      </c>
    </row>
    <row r="15" spans="1:14" ht="15.75" thickBot="1" x14ac:dyDescent="0.3"/>
    <row r="16" spans="1:14" x14ac:dyDescent="0.25">
      <c r="A16" s="4" t="s">
        <v>7</v>
      </c>
      <c r="B16" s="4"/>
    </row>
    <row r="17" spans="1:9" x14ac:dyDescent="0.25">
      <c r="A17" t="s">
        <v>8</v>
      </c>
      <c r="B17">
        <v>0.92692750376369792</v>
      </c>
    </row>
    <row r="18" spans="1:9" x14ac:dyDescent="0.25">
      <c r="A18" t="s">
        <v>9</v>
      </c>
      <c r="B18">
        <v>0.85919459723360014</v>
      </c>
    </row>
    <row r="19" spans="1:9" x14ac:dyDescent="0.25">
      <c r="A19" t="s">
        <v>10</v>
      </c>
      <c r="B19">
        <v>0.81896448215748585</v>
      </c>
    </row>
    <row r="20" spans="1:9" x14ac:dyDescent="0.25">
      <c r="A20" t="s">
        <v>11</v>
      </c>
      <c r="B20">
        <v>0.45904830112819978</v>
      </c>
      <c r="H20">
        <f>_xlfn.F.DIST.RT(E25,2,7)</f>
        <v>1.0475327683124587E-3</v>
      </c>
    </row>
    <row r="21" spans="1:9" ht="15.75" thickBot="1" x14ac:dyDescent="0.3">
      <c r="A21" s="2" t="s">
        <v>12</v>
      </c>
      <c r="B21" s="2">
        <v>10</v>
      </c>
      <c r="H21">
        <f>_xlfn.F.DIST(E25,2,7,FALSE)</f>
        <v>1.4749827335323773E-4</v>
      </c>
    </row>
    <row r="23" spans="1:9" ht="15.75" thickBot="1" x14ac:dyDescent="0.3">
      <c r="A23" t="s">
        <v>13</v>
      </c>
    </row>
    <row r="24" spans="1:9" x14ac:dyDescent="0.25">
      <c r="A24" s="3"/>
      <c r="B24" s="3" t="s">
        <v>18</v>
      </c>
      <c r="C24" s="3" t="s">
        <v>19</v>
      </c>
      <c r="D24" s="3" t="s">
        <v>20</v>
      </c>
      <c r="E24" s="3" t="s">
        <v>21</v>
      </c>
      <c r="F24" s="3" t="s">
        <v>22</v>
      </c>
    </row>
    <row r="25" spans="1:9" x14ac:dyDescent="0.25">
      <c r="A25" t="s">
        <v>14</v>
      </c>
      <c r="B25">
        <v>2</v>
      </c>
      <c r="C25">
        <v>9.0009226006191945</v>
      </c>
      <c r="D25">
        <v>4.5004613003095972</v>
      </c>
      <c r="E25">
        <v>21.357000734599644</v>
      </c>
      <c r="F25">
        <v>1.04753276831246E-3</v>
      </c>
    </row>
    <row r="26" spans="1:9" x14ac:dyDescent="0.25">
      <c r="A26" t="s">
        <v>15</v>
      </c>
      <c r="B26">
        <v>7</v>
      </c>
      <c r="C26">
        <v>1.4750773993808048</v>
      </c>
      <c r="D26">
        <v>0.2107253427686864</v>
      </c>
    </row>
    <row r="27" spans="1:9" ht="15.75" thickBot="1" x14ac:dyDescent="0.3">
      <c r="A27" s="2" t="s">
        <v>16</v>
      </c>
      <c r="B27" s="2">
        <v>9</v>
      </c>
      <c r="C27" s="2">
        <v>10.475999999999999</v>
      </c>
      <c r="D27" s="2"/>
      <c r="E27" s="2"/>
      <c r="F27" s="2"/>
    </row>
    <row r="28" spans="1:9" ht="15.75" thickBot="1" x14ac:dyDescent="0.3"/>
    <row r="29" spans="1:9" x14ac:dyDescent="0.25">
      <c r="A29" s="3"/>
      <c r="B29" s="3" t="s">
        <v>23</v>
      </c>
      <c r="C29" s="3" t="s">
        <v>11</v>
      </c>
      <c r="D29" s="3" t="s">
        <v>24</v>
      </c>
      <c r="E29" s="3" t="s">
        <v>25</v>
      </c>
      <c r="F29" s="3" t="s">
        <v>26</v>
      </c>
      <c r="G29" s="3" t="s">
        <v>27</v>
      </c>
      <c r="H29" s="3" t="s">
        <v>28</v>
      </c>
      <c r="I29" s="3" t="s">
        <v>29</v>
      </c>
    </row>
    <row r="30" spans="1:9" x14ac:dyDescent="0.25">
      <c r="A30" t="s">
        <v>17</v>
      </c>
      <c r="B30">
        <v>0.93049535603715117</v>
      </c>
      <c r="C30">
        <v>0.46697414033464429</v>
      </c>
      <c r="D30">
        <v>1.9926057476551851</v>
      </c>
      <c r="E30">
        <v>8.6558043114434491E-2</v>
      </c>
      <c r="F30">
        <v>-0.17372302106484128</v>
      </c>
      <c r="G30">
        <v>2.0347137331391436</v>
      </c>
      <c r="H30">
        <v>-0.17372302106484128</v>
      </c>
      <c r="I30">
        <v>2.0347137331391436</v>
      </c>
    </row>
    <row r="31" spans="1:9" x14ac:dyDescent="0.25">
      <c r="A31" t="s">
        <v>1</v>
      </c>
      <c r="B31">
        <v>0.38761609907120753</v>
      </c>
      <c r="C31">
        <v>6.2565187221408552E-2</v>
      </c>
      <c r="D31">
        <v>6.1953958149201078</v>
      </c>
      <c r="E31">
        <v>4.4725526186836681E-4</v>
      </c>
      <c r="F31">
        <v>0.23967294006202186</v>
      </c>
      <c r="G31">
        <v>0.53555925808039317</v>
      </c>
      <c r="H31">
        <v>0.23967294006202186</v>
      </c>
      <c r="I31">
        <v>0.53555925808039317</v>
      </c>
    </row>
    <row r="32" spans="1:9" ht="15.75" thickBot="1" x14ac:dyDescent="0.3">
      <c r="A32" s="2" t="s">
        <v>2</v>
      </c>
      <c r="B32" s="2">
        <v>1.2626934984520126</v>
      </c>
      <c r="C32" s="2">
        <v>0.31412667326057808</v>
      </c>
      <c r="D32" s="2">
        <v>4.0196952565201878</v>
      </c>
      <c r="E32" s="2">
        <v>5.0615648970958639E-3</v>
      </c>
      <c r="F32" s="2">
        <v>0.51990194878788687</v>
      </c>
      <c r="G32" s="2">
        <v>2.0054850481161384</v>
      </c>
      <c r="H32" s="2">
        <v>0.51990194878788687</v>
      </c>
      <c r="I32" s="2">
        <v>2.0054850481161384</v>
      </c>
    </row>
    <row r="36" spans="1:7" x14ac:dyDescent="0.25">
      <c r="A36" t="s">
        <v>30</v>
      </c>
      <c r="F36" t="s">
        <v>35</v>
      </c>
    </row>
    <row r="37" spans="1:7" ht="15.75" thickBot="1" x14ac:dyDescent="0.3"/>
    <row r="38" spans="1:7" x14ac:dyDescent="0.25">
      <c r="A38" s="3" t="s">
        <v>31</v>
      </c>
      <c r="B38" s="3" t="s">
        <v>32</v>
      </c>
      <c r="C38" s="3" t="s">
        <v>33</v>
      </c>
      <c r="D38" s="3" t="s">
        <v>34</v>
      </c>
      <c r="F38" s="3" t="s">
        <v>36</v>
      </c>
      <c r="G38" s="3" t="s">
        <v>3</v>
      </c>
    </row>
    <row r="39" spans="1:7" x14ac:dyDescent="0.25">
      <c r="A39">
        <v>1</v>
      </c>
      <c r="B39">
        <v>2.9684210526315788</v>
      </c>
      <c r="C39">
        <v>-6.8421052631578938E-2</v>
      </c>
      <c r="D39">
        <v>-0.16900657536738684</v>
      </c>
      <c r="F39">
        <v>5</v>
      </c>
      <c r="G39">
        <v>1.8</v>
      </c>
    </row>
    <row r="40" spans="1:7" x14ac:dyDescent="0.25">
      <c r="A40">
        <v>2</v>
      </c>
      <c r="B40">
        <v>3.2561919504643964</v>
      </c>
      <c r="C40">
        <v>-0.25619195046439636</v>
      </c>
      <c r="D40">
        <v>-0.63281873808376776</v>
      </c>
      <c r="F40">
        <v>15</v>
      </c>
      <c r="G40">
        <v>2.9</v>
      </c>
    </row>
    <row r="41" spans="1:7" x14ac:dyDescent="0.25">
      <c r="A41">
        <v>3</v>
      </c>
      <c r="B41">
        <v>5.2941176470588243</v>
      </c>
      <c r="C41">
        <v>-0.49411764705882444</v>
      </c>
      <c r="D41">
        <v>-1.220518073693891</v>
      </c>
      <c r="F41">
        <v>25</v>
      </c>
      <c r="G41">
        <v>2.9</v>
      </c>
    </row>
    <row r="42" spans="1:7" x14ac:dyDescent="0.25">
      <c r="A42">
        <v>4</v>
      </c>
      <c r="B42">
        <v>2.0933436532507734</v>
      </c>
      <c r="C42">
        <v>-0.29334365325077338</v>
      </c>
      <c r="D42">
        <v>-0.72458701430135164</v>
      </c>
      <c r="F42">
        <v>35</v>
      </c>
      <c r="G42">
        <v>3</v>
      </c>
    </row>
    <row r="43" spans="1:7" x14ac:dyDescent="0.25">
      <c r="A43">
        <v>5</v>
      </c>
      <c r="B43">
        <v>2.9684210526315788</v>
      </c>
      <c r="C43">
        <v>-6.8421052631578938E-2</v>
      </c>
      <c r="D43">
        <v>-0.16900657536738684</v>
      </c>
      <c r="F43">
        <v>45</v>
      </c>
      <c r="G43">
        <v>4.2</v>
      </c>
    </row>
    <row r="44" spans="1:7" x14ac:dyDescent="0.25">
      <c r="A44">
        <v>6</v>
      </c>
      <c r="B44">
        <v>4.9065015479876166</v>
      </c>
      <c r="C44">
        <v>-6.501547987616263E-3</v>
      </c>
      <c r="D44">
        <v>-1.6059448338077889E-2</v>
      </c>
      <c r="F44">
        <v>55</v>
      </c>
      <c r="G44">
        <v>4.4000000000000004</v>
      </c>
    </row>
    <row r="45" spans="1:7" x14ac:dyDescent="0.25">
      <c r="A45">
        <v>7</v>
      </c>
      <c r="B45">
        <v>4.4190402476780193</v>
      </c>
      <c r="C45">
        <v>-0.21904024767801911</v>
      </c>
      <c r="D45">
        <v>-0.54105046186618322</v>
      </c>
      <c r="F45">
        <v>65</v>
      </c>
      <c r="G45">
        <v>4.5</v>
      </c>
    </row>
    <row r="46" spans="1:7" x14ac:dyDescent="0.25">
      <c r="A46">
        <v>8</v>
      </c>
      <c r="B46">
        <v>4.0314241486068116</v>
      </c>
      <c r="C46">
        <v>0.76857585139318818</v>
      </c>
      <c r="D46">
        <v>1.8984562142513011</v>
      </c>
      <c r="F46">
        <v>75</v>
      </c>
      <c r="G46">
        <v>4.8</v>
      </c>
    </row>
    <row r="47" spans="1:7" x14ac:dyDescent="0.25">
      <c r="A47">
        <v>9</v>
      </c>
      <c r="B47">
        <v>3.7436532507739937</v>
      </c>
      <c r="C47">
        <v>0.65634674922600666</v>
      </c>
      <c r="D47">
        <v>1.6212395465106806</v>
      </c>
      <c r="F47">
        <v>85</v>
      </c>
      <c r="G47">
        <v>4.8</v>
      </c>
    </row>
    <row r="48" spans="1:7" ht="15.75" thickBot="1" x14ac:dyDescent="0.3">
      <c r="A48" s="2">
        <v>10</v>
      </c>
      <c r="B48" s="2">
        <v>4.518885448916409</v>
      </c>
      <c r="C48" s="2">
        <v>-1.8885448916408976E-2</v>
      </c>
      <c r="D48" s="2">
        <v>-4.6648873743940118E-2</v>
      </c>
      <c r="F48" s="2">
        <v>95</v>
      </c>
      <c r="G48" s="2">
        <v>4.9000000000000004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1509-81EF-4365-894F-50DFDB7D3932}">
  <dimension ref="A1:E24"/>
  <sheetViews>
    <sheetView topLeftCell="B1" workbookViewId="0">
      <selection activeCell="H4" sqref="H4"/>
    </sheetView>
  </sheetViews>
  <sheetFormatPr defaultRowHeight="15" x14ac:dyDescent="0.25"/>
  <cols>
    <col min="1" max="1" width="22.42578125" customWidth="1"/>
    <col min="2" max="2" width="17.85546875" customWidth="1"/>
    <col min="3" max="3" width="12.28515625" customWidth="1"/>
  </cols>
  <sheetData>
    <row r="1" spans="1:4" ht="42.75" customHeight="1" x14ac:dyDescent="0.25">
      <c r="A1" s="1" t="s">
        <v>1</v>
      </c>
      <c r="B1" s="1" t="s">
        <v>2</v>
      </c>
      <c r="C1" s="1" t="s">
        <v>3</v>
      </c>
      <c r="D1" s="5" t="s">
        <v>32</v>
      </c>
    </row>
    <row r="2" spans="1:4" x14ac:dyDescent="0.25">
      <c r="A2">
        <v>6</v>
      </c>
      <c r="B2">
        <v>0</v>
      </c>
      <c r="C2">
        <v>3</v>
      </c>
      <c r="D2">
        <v>3.2561919504643964</v>
      </c>
    </row>
    <row r="3" spans="1:4" x14ac:dyDescent="0.25">
      <c r="A3">
        <v>3</v>
      </c>
      <c r="B3">
        <v>0</v>
      </c>
      <c r="C3">
        <v>1.8</v>
      </c>
      <c r="D3">
        <v>2.0933436532507734</v>
      </c>
    </row>
    <row r="4" spans="1:4" x14ac:dyDescent="0.25">
      <c r="A4">
        <v>9</v>
      </c>
      <c r="B4">
        <v>0</v>
      </c>
      <c r="C4">
        <v>4.2</v>
      </c>
      <c r="D4">
        <v>4.4190402476780193</v>
      </c>
    </row>
    <row r="5" spans="1:4" x14ac:dyDescent="0.25">
      <c r="A5">
        <v>8</v>
      </c>
      <c r="B5">
        <v>0</v>
      </c>
      <c r="C5">
        <v>4.8</v>
      </c>
      <c r="D5">
        <v>4.0314241486068116</v>
      </c>
    </row>
    <row r="6" spans="1:4" x14ac:dyDescent="0.25">
      <c r="A6">
        <v>2</v>
      </c>
      <c r="B6">
        <v>1</v>
      </c>
      <c r="C6">
        <v>2.9</v>
      </c>
      <c r="D6">
        <v>2.9684210526315788</v>
      </c>
    </row>
    <row r="7" spans="1:4" x14ac:dyDescent="0.25">
      <c r="A7">
        <v>8</v>
      </c>
      <c r="B7">
        <v>1</v>
      </c>
      <c r="C7">
        <v>4.8</v>
      </c>
      <c r="D7">
        <v>5.2941176470588243</v>
      </c>
    </row>
    <row r="8" spans="1:4" x14ac:dyDescent="0.25">
      <c r="A8">
        <v>2</v>
      </c>
      <c r="B8">
        <v>1</v>
      </c>
      <c r="C8">
        <v>2.9</v>
      </c>
      <c r="D8">
        <v>2.9684210526315788</v>
      </c>
    </row>
    <row r="9" spans="1:4" x14ac:dyDescent="0.25">
      <c r="A9">
        <v>7</v>
      </c>
      <c r="B9">
        <v>1</v>
      </c>
      <c r="C9">
        <v>4.9000000000000004</v>
      </c>
      <c r="D9">
        <v>4.9065015479876166</v>
      </c>
    </row>
    <row r="10" spans="1:4" x14ac:dyDescent="0.25">
      <c r="A10">
        <v>4</v>
      </c>
      <c r="B10">
        <v>1</v>
      </c>
      <c r="C10">
        <v>4.4000000000000004</v>
      </c>
      <c r="D10">
        <v>3.7436532507739937</v>
      </c>
    </row>
    <row r="11" spans="1:4" ht="15.75" thickBot="1" x14ac:dyDescent="0.3">
      <c r="A11">
        <v>6</v>
      </c>
      <c r="B11">
        <v>1</v>
      </c>
      <c r="C11">
        <v>4.5</v>
      </c>
      <c r="D11" s="2">
        <v>4.518885448916409</v>
      </c>
    </row>
    <row r="13" spans="1:4" ht="36" customHeight="1" x14ac:dyDescent="0.25">
      <c r="A13" s="1" t="s">
        <v>49</v>
      </c>
      <c r="B13" s="1" t="s">
        <v>51</v>
      </c>
      <c r="C13" s="1" t="s">
        <v>50</v>
      </c>
    </row>
    <row r="14" spans="1:4" x14ac:dyDescent="0.25">
      <c r="A14">
        <v>0</v>
      </c>
      <c r="B14">
        <f>E19</f>
        <v>0.93049535603715117</v>
      </c>
      <c r="C14">
        <f>$E$19+$E$21+A14*$E$20</f>
        <v>2.193188854489164</v>
      </c>
    </row>
    <row r="15" spans="1:4" x14ac:dyDescent="0.25">
      <c r="A15">
        <v>1</v>
      </c>
      <c r="B15">
        <f>$E$19+A15*$E$20</f>
        <v>1.3181114551083586</v>
      </c>
      <c r="C15">
        <f t="shared" ref="C15:C24" si="0">$E$19+$E$21+A15*$E$20</f>
        <v>2.5808049535603717</v>
      </c>
    </row>
    <row r="16" spans="1:4" x14ac:dyDescent="0.25">
      <c r="A16">
        <v>2</v>
      </c>
      <c r="B16">
        <f t="shared" ref="B16:B24" si="1">$E$19+A16*$E$20</f>
        <v>1.7057275541795662</v>
      </c>
      <c r="C16">
        <f t="shared" si="0"/>
        <v>2.9684210526315793</v>
      </c>
    </row>
    <row r="17" spans="1:5" x14ac:dyDescent="0.25">
      <c r="A17">
        <v>3</v>
      </c>
      <c r="B17">
        <f t="shared" si="1"/>
        <v>2.0933436532507734</v>
      </c>
      <c r="C17">
        <f t="shared" si="0"/>
        <v>3.3560371517027865</v>
      </c>
    </row>
    <row r="18" spans="1:5" x14ac:dyDescent="0.25">
      <c r="A18">
        <v>4</v>
      </c>
      <c r="B18">
        <f t="shared" si="1"/>
        <v>2.4809597523219811</v>
      </c>
      <c r="C18">
        <f t="shared" si="0"/>
        <v>3.7436532507739941</v>
      </c>
    </row>
    <row r="19" spans="1:5" x14ac:dyDescent="0.25">
      <c r="A19">
        <v>5</v>
      </c>
      <c r="B19">
        <f t="shared" si="1"/>
        <v>2.8685758513931887</v>
      </c>
      <c r="C19">
        <f t="shared" si="0"/>
        <v>4.1312693498452013</v>
      </c>
      <c r="D19" t="s">
        <v>17</v>
      </c>
      <c r="E19">
        <v>0.93049535603715117</v>
      </c>
    </row>
    <row r="20" spans="1:5" x14ac:dyDescent="0.25">
      <c r="A20">
        <v>6</v>
      </c>
      <c r="B20">
        <f t="shared" si="1"/>
        <v>3.2561919504643964</v>
      </c>
      <c r="C20">
        <f t="shared" si="0"/>
        <v>4.518885448916409</v>
      </c>
      <c r="D20" t="s">
        <v>1</v>
      </c>
      <c r="E20">
        <v>0.38761609907120753</v>
      </c>
    </row>
    <row r="21" spans="1:5" ht="15.75" thickBot="1" x14ac:dyDescent="0.3">
      <c r="A21">
        <v>7</v>
      </c>
      <c r="B21">
        <f t="shared" si="1"/>
        <v>3.643808049535604</v>
      </c>
      <c r="C21">
        <f t="shared" si="0"/>
        <v>4.9065015479876166</v>
      </c>
      <c r="D21" s="2" t="s">
        <v>2</v>
      </c>
      <c r="E21" s="2">
        <v>1.2626934984520126</v>
      </c>
    </row>
    <row r="22" spans="1:5" x14ac:dyDescent="0.25">
      <c r="A22">
        <v>8</v>
      </c>
      <c r="B22">
        <f t="shared" si="1"/>
        <v>4.0314241486068116</v>
      </c>
      <c r="C22">
        <f t="shared" si="0"/>
        <v>5.2941176470588243</v>
      </c>
    </row>
    <row r="23" spans="1:5" x14ac:dyDescent="0.25">
      <c r="A23">
        <v>9</v>
      </c>
      <c r="B23">
        <f t="shared" si="1"/>
        <v>4.4190402476780193</v>
      </c>
      <c r="C23">
        <f t="shared" si="0"/>
        <v>5.6817337461300319</v>
      </c>
    </row>
    <row r="24" spans="1:5" x14ac:dyDescent="0.25">
      <c r="A24">
        <v>10</v>
      </c>
      <c r="B24">
        <f t="shared" si="1"/>
        <v>4.8066563467492269</v>
      </c>
      <c r="C24">
        <f t="shared" si="0"/>
        <v>6.0693498452012395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5B22-E884-4C80-AFDB-775FE5D6FF68}">
  <dimension ref="A1:S19"/>
  <sheetViews>
    <sheetView topLeftCell="A21" workbookViewId="0">
      <selection activeCell="E2" sqref="E2"/>
    </sheetView>
  </sheetViews>
  <sheetFormatPr defaultRowHeight="15" x14ac:dyDescent="0.25"/>
  <cols>
    <col min="1" max="1" width="11.5703125" customWidth="1"/>
    <col min="2" max="2" width="12.42578125" customWidth="1"/>
    <col min="3" max="3" width="12.28515625" customWidth="1"/>
    <col min="4" max="4" width="8.85546875" customWidth="1"/>
    <col min="6" max="6" width="10.5703125" bestFit="1" customWidth="1"/>
    <col min="7" max="7" width="12" customWidth="1"/>
    <col min="10" max="10" width="17.28515625" customWidth="1"/>
    <col min="11" max="11" width="14" customWidth="1"/>
  </cols>
  <sheetData>
    <row r="1" spans="1:16" ht="44.25" customHeight="1" x14ac:dyDescent="0.25">
      <c r="A1" t="s">
        <v>0</v>
      </c>
      <c r="B1" s="1" t="s">
        <v>1</v>
      </c>
      <c r="C1" s="1" t="s">
        <v>2</v>
      </c>
      <c r="D1" s="1" t="s">
        <v>3</v>
      </c>
      <c r="G1" s="1" t="s">
        <v>40</v>
      </c>
      <c r="H1" s="1" t="s">
        <v>39</v>
      </c>
    </row>
    <row r="2" spans="1:16" x14ac:dyDescent="0.25">
      <c r="A2">
        <v>1</v>
      </c>
      <c r="B2">
        <v>2</v>
      </c>
      <c r="C2" t="s">
        <v>4</v>
      </c>
      <c r="D2">
        <v>2.9</v>
      </c>
      <c r="G2">
        <f>AVERAGE(B2:B11)</f>
        <v>5.5</v>
      </c>
      <c r="H2">
        <f>_xlfn.STDEV.S(B2:B11)</f>
        <v>2.5927248643506742</v>
      </c>
      <c r="K2" t="s">
        <v>6</v>
      </c>
    </row>
    <row r="3" spans="1:16" ht="45.75" thickBot="1" x14ac:dyDescent="0.3">
      <c r="A3">
        <v>2</v>
      </c>
      <c r="B3">
        <v>6</v>
      </c>
      <c r="C3" t="s">
        <v>5</v>
      </c>
      <c r="D3">
        <v>3</v>
      </c>
      <c r="G3" s="1" t="s">
        <v>41</v>
      </c>
      <c r="H3" s="1" t="s">
        <v>42</v>
      </c>
    </row>
    <row r="4" spans="1:16" x14ac:dyDescent="0.25">
      <c r="A4">
        <v>3</v>
      </c>
      <c r="B4">
        <v>8</v>
      </c>
      <c r="C4" t="s">
        <v>4</v>
      </c>
      <c r="D4">
        <v>4.8</v>
      </c>
      <c r="G4">
        <f>AVERAGE(D2:D11)</f>
        <v>3.8200000000000003</v>
      </c>
      <c r="H4">
        <f>_xlfn.STDEV.S(D2:D11)</f>
        <v>1.0788883167408942</v>
      </c>
      <c r="K4" s="4" t="s">
        <v>7</v>
      </c>
      <c r="L4" s="4"/>
    </row>
    <row r="5" spans="1:16" x14ac:dyDescent="0.25">
      <c r="A5">
        <v>4</v>
      </c>
      <c r="B5">
        <v>3</v>
      </c>
      <c r="C5" t="s">
        <v>5</v>
      </c>
      <c r="D5">
        <v>1.8</v>
      </c>
      <c r="K5" t="s">
        <v>8</v>
      </c>
      <c r="L5">
        <v>0.73087379497822758</v>
      </c>
    </row>
    <row r="6" spans="1:16" x14ac:dyDescent="0.25">
      <c r="A6">
        <v>5</v>
      </c>
      <c r="B6">
        <v>2</v>
      </c>
      <c r="C6" t="s">
        <v>4</v>
      </c>
      <c r="D6">
        <v>2.9</v>
      </c>
      <c r="K6" t="s">
        <v>9</v>
      </c>
      <c r="L6">
        <v>0.53417650418587626</v>
      </c>
    </row>
    <row r="7" spans="1:16" x14ac:dyDescent="0.25">
      <c r="A7">
        <v>6</v>
      </c>
      <c r="B7">
        <v>7</v>
      </c>
      <c r="C7" t="s">
        <v>4</v>
      </c>
      <c r="D7">
        <v>4.9000000000000004</v>
      </c>
      <c r="K7" t="s">
        <v>10</v>
      </c>
      <c r="L7">
        <v>0.47594856720911083</v>
      </c>
    </row>
    <row r="8" spans="1:16" ht="17.25" x14ac:dyDescent="0.3">
      <c r="A8">
        <v>7</v>
      </c>
      <c r="B8">
        <v>9</v>
      </c>
      <c r="C8" t="s">
        <v>5</v>
      </c>
      <c r="D8">
        <v>4.2</v>
      </c>
      <c r="G8" s="8" t="s">
        <v>38</v>
      </c>
      <c r="K8" t="s">
        <v>11</v>
      </c>
      <c r="L8">
        <v>0.78102232219610401</v>
      </c>
    </row>
    <row r="9" spans="1:16" ht="15.75" thickBot="1" x14ac:dyDescent="0.3">
      <c r="A9">
        <v>8</v>
      </c>
      <c r="B9">
        <v>8</v>
      </c>
      <c r="C9" t="s">
        <v>5</v>
      </c>
      <c r="D9">
        <v>4.8</v>
      </c>
      <c r="G9">
        <f>CORREL(D2:D11,B2:B11)</f>
        <v>0.73087379497822758</v>
      </c>
      <c r="H9">
        <f>SQRT(1 -G9)</f>
        <v>0.51877375128448089</v>
      </c>
      <c r="K9" s="2" t="s">
        <v>12</v>
      </c>
      <c r="L9" s="2">
        <v>10</v>
      </c>
    </row>
    <row r="10" spans="1:16" x14ac:dyDescent="0.25">
      <c r="A10">
        <v>9</v>
      </c>
      <c r="B10">
        <v>4</v>
      </c>
      <c r="C10" t="s">
        <v>4</v>
      </c>
      <c r="D10">
        <v>4.4000000000000004</v>
      </c>
    </row>
    <row r="11" spans="1:16" ht="15.75" thickBot="1" x14ac:dyDescent="0.3">
      <c r="A11">
        <v>10</v>
      </c>
      <c r="B11">
        <v>6</v>
      </c>
      <c r="C11" t="s">
        <v>4</v>
      </c>
      <c r="D11">
        <v>4.5</v>
      </c>
      <c r="K11" t="s">
        <v>13</v>
      </c>
    </row>
    <row r="12" spans="1:16" x14ac:dyDescent="0.25">
      <c r="A12">
        <v>11</v>
      </c>
      <c r="B12" s="6">
        <f ca="1">H12*$H$2+$G$2</f>
        <v>3.5091851193322348</v>
      </c>
      <c r="C12" t="s">
        <v>37</v>
      </c>
      <c r="D12" s="6">
        <f ca="1">$G$4+$H$9*H12*$H$4</f>
        <v>3.3902370921193472</v>
      </c>
      <c r="F12" s="6">
        <f ca="1">$L$18+$L$19*B12</f>
        <v>3.2145290280283163</v>
      </c>
      <c r="H12">
        <f ca="1">_xlfn.NORM.INV(RAND(),0,1)</f>
        <v>-0.76784656484032598</v>
      </c>
      <c r="K12" s="3"/>
      <c r="L12" s="3" t="s">
        <v>18</v>
      </c>
      <c r="M12" s="3" t="s">
        <v>19</v>
      </c>
      <c r="N12" s="3" t="s">
        <v>20</v>
      </c>
      <c r="O12" s="3" t="s">
        <v>21</v>
      </c>
      <c r="P12" s="3" t="s">
        <v>22</v>
      </c>
    </row>
    <row r="13" spans="1:16" x14ac:dyDescent="0.25">
      <c r="A13">
        <v>12</v>
      </c>
      <c r="B13" s="6">
        <f ca="1">H13*$H$2+$G$2</f>
        <v>7.8927984577891817</v>
      </c>
      <c r="C13" t="s">
        <v>37</v>
      </c>
      <c r="D13" s="6">
        <f ca="1">$G$4+$H$9*H13*$H$4</f>
        <v>4.3365402535301998</v>
      </c>
      <c r="F13" s="6">
        <f ca="1">$L$18+$L$19*B13</f>
        <v>4.5477271342697687</v>
      </c>
      <c r="H13">
        <f t="shared" ref="H13:H16" ca="1" si="0">_xlfn.NORM.INV(RAND(),0,1)</f>
        <v>0.92288946300842378</v>
      </c>
      <c r="K13" t="s">
        <v>14</v>
      </c>
      <c r="L13">
        <v>1</v>
      </c>
      <c r="M13">
        <v>5.5960330578512396</v>
      </c>
      <c r="N13">
        <v>5.5960330578512396</v>
      </c>
      <c r="O13">
        <v>9.1738868302860759</v>
      </c>
      <c r="P13">
        <v>1.6338158990091611E-2</v>
      </c>
    </row>
    <row r="14" spans="1:16" x14ac:dyDescent="0.25">
      <c r="A14">
        <v>13</v>
      </c>
      <c r="B14" s="6">
        <f t="shared" ref="B14:B16" ca="1" si="1">H14*$H$2+$G$2</f>
        <v>4.987647131238691</v>
      </c>
      <c r="C14" t="s">
        <v>37</v>
      </c>
      <c r="D14" s="6">
        <f ca="1">$G$4+$H$9*H14*$H$4</f>
        <v>3.7093969193830834</v>
      </c>
      <c r="F14" s="6">
        <f t="shared" ref="F13:F16" ca="1" si="2">$L$18+$L$19*B14</f>
        <v>3.6641769787568914</v>
      </c>
      <c r="H14">
        <f t="shared" ca="1" si="0"/>
        <v>-0.19761173883354691</v>
      </c>
      <c r="K14" t="s">
        <v>15</v>
      </c>
      <c r="L14">
        <v>8</v>
      </c>
      <c r="M14">
        <v>4.8799669421487595</v>
      </c>
      <c r="N14">
        <v>0.60999586776859493</v>
      </c>
    </row>
    <row r="15" spans="1:16" ht="15.75" thickBot="1" x14ac:dyDescent="0.3">
      <c r="A15">
        <v>14</v>
      </c>
      <c r="B15" s="6">
        <f t="shared" ca="1" si="1"/>
        <v>1.9280121162293686</v>
      </c>
      <c r="C15" t="s">
        <v>37</v>
      </c>
      <c r="D15" s="6">
        <f t="shared" ref="D14:D16" ca="1" si="3">$G$4+$H$9*H15*$H$4</f>
        <v>3.0489047491302577</v>
      </c>
      <c r="F15" s="6">
        <f t="shared" ca="1" si="2"/>
        <v>2.7336433543573619</v>
      </c>
      <c r="H15">
        <f t="shared" ca="1" si="0"/>
        <v>-1.3776964663256721</v>
      </c>
      <c r="K15" s="2" t="s">
        <v>16</v>
      </c>
      <c r="L15" s="2">
        <v>9</v>
      </c>
      <c r="M15" s="2">
        <v>10.475999999999999</v>
      </c>
      <c r="N15" s="2"/>
      <c r="O15" s="2"/>
      <c r="P15" s="2"/>
    </row>
    <row r="16" spans="1:16" ht="15.75" thickBot="1" x14ac:dyDescent="0.3">
      <c r="A16">
        <v>15</v>
      </c>
      <c r="B16" s="6">
        <f t="shared" ca="1" si="1"/>
        <v>7.5392323605035614</v>
      </c>
      <c r="C16" t="s">
        <v>37</v>
      </c>
      <c r="D16" s="6">
        <f t="shared" ca="1" si="3"/>
        <v>4.2602149278693249</v>
      </c>
      <c r="F16" s="6">
        <f t="shared" ca="1" si="2"/>
        <v>4.4401962881531496</v>
      </c>
      <c r="H16">
        <f t="shared" ca="1" si="0"/>
        <v>0.78652092574206489</v>
      </c>
    </row>
    <row r="17" spans="5:19" x14ac:dyDescent="0.25">
      <c r="K17" s="3"/>
      <c r="L17" s="3" t="s">
        <v>23</v>
      </c>
      <c r="M17" s="3" t="s">
        <v>11</v>
      </c>
      <c r="N17" s="3" t="s">
        <v>24</v>
      </c>
      <c r="O17" s="3" t="s">
        <v>25</v>
      </c>
      <c r="P17" s="3" t="s">
        <v>26</v>
      </c>
      <c r="Q17" s="3" t="s">
        <v>27</v>
      </c>
      <c r="R17" s="3" t="s">
        <v>28</v>
      </c>
      <c r="S17" s="3" t="s">
        <v>29</v>
      </c>
    </row>
    <row r="18" spans="5:19" ht="18.75" x14ac:dyDescent="0.25">
      <c r="E18" s="7"/>
      <c r="F18" s="1"/>
      <c r="G18" s="1"/>
      <c r="K18" t="s">
        <v>17</v>
      </c>
      <c r="L18">
        <v>2.1472727272727274</v>
      </c>
      <c r="M18">
        <v>0.60497728937635087</v>
      </c>
      <c r="N18">
        <v>3.5493443555315487</v>
      </c>
      <c r="O18">
        <v>7.5166269446948503E-3</v>
      </c>
      <c r="P18">
        <v>0.75219259626625434</v>
      </c>
      <c r="Q18">
        <v>3.5423528582792008</v>
      </c>
      <c r="R18">
        <v>0.75219259626625434</v>
      </c>
      <c r="S18">
        <v>3.5423528582792008</v>
      </c>
    </row>
    <row r="19" spans="5:19" ht="15.75" thickBot="1" x14ac:dyDescent="0.3">
      <c r="K19" s="2" t="s">
        <v>1</v>
      </c>
      <c r="L19" s="2">
        <v>0.30413223140495871</v>
      </c>
      <c r="M19" s="2">
        <v>0.10041203277871451</v>
      </c>
      <c r="N19" s="2">
        <v>3.0288424901744357</v>
      </c>
      <c r="O19" s="2">
        <v>1.6338158990091594E-2</v>
      </c>
      <c r="P19" s="2">
        <v>7.2581668592986676E-2</v>
      </c>
      <c r="Q19" s="2">
        <v>0.53568279421693077</v>
      </c>
      <c r="R19" s="2">
        <v>7.2581668592986676E-2</v>
      </c>
      <c r="S19" s="2">
        <v>0.53568279421693077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FCF3-3A4E-4661-8EEC-FD6161E3AB5B}">
  <dimension ref="A1:I58"/>
  <sheetViews>
    <sheetView tabSelected="1" workbookViewId="0">
      <selection activeCell="K33" sqref="K33"/>
    </sheetView>
  </sheetViews>
  <sheetFormatPr defaultRowHeight="15" x14ac:dyDescent="0.25"/>
  <cols>
    <col min="1" max="1" width="12.42578125" customWidth="1"/>
    <col min="2" max="2" width="14.28515625" customWidth="1"/>
  </cols>
  <sheetData>
    <row r="1" spans="1:7" ht="45" x14ac:dyDescent="0.25">
      <c r="A1" t="s">
        <v>0</v>
      </c>
      <c r="B1" s="1" t="s">
        <v>1</v>
      </c>
      <c r="C1" t="s">
        <v>47</v>
      </c>
      <c r="D1" s="1" t="s">
        <v>48</v>
      </c>
      <c r="E1" s="1" t="s">
        <v>3</v>
      </c>
    </row>
    <row r="2" spans="1:7" x14ac:dyDescent="0.25">
      <c r="A2">
        <v>1</v>
      </c>
      <c r="B2">
        <v>2</v>
      </c>
      <c r="C2">
        <f>IF(G2="electrical",1,0)</f>
        <v>1</v>
      </c>
      <c r="D2">
        <f>IF(G2="mechanical",1,0)</f>
        <v>0</v>
      </c>
      <c r="E2">
        <v>2.9</v>
      </c>
      <c r="G2" t="s">
        <v>4</v>
      </c>
    </row>
    <row r="3" spans="1:7" x14ac:dyDescent="0.25">
      <c r="A3">
        <v>2</v>
      </c>
      <c r="B3">
        <v>6</v>
      </c>
      <c r="C3">
        <f t="shared" ref="C3:C16" si="0">IF(G3="electrical",1,0)</f>
        <v>0</v>
      </c>
      <c r="D3">
        <f t="shared" ref="D3:D16" si="1">IF(G3="mechanical",1,0)</f>
        <v>1</v>
      </c>
      <c r="E3">
        <v>3</v>
      </c>
      <c r="G3" t="s">
        <v>5</v>
      </c>
    </row>
    <row r="4" spans="1:7" x14ac:dyDescent="0.25">
      <c r="A4">
        <v>3</v>
      </c>
      <c r="B4">
        <v>8</v>
      </c>
      <c r="C4">
        <f t="shared" si="0"/>
        <v>1</v>
      </c>
      <c r="D4">
        <f t="shared" si="1"/>
        <v>0</v>
      </c>
      <c r="E4">
        <v>4.8</v>
      </c>
      <c r="G4" t="s">
        <v>4</v>
      </c>
    </row>
    <row r="5" spans="1:7" x14ac:dyDescent="0.25">
      <c r="A5">
        <v>4</v>
      </c>
      <c r="B5">
        <v>3</v>
      </c>
      <c r="C5">
        <f t="shared" si="0"/>
        <v>0</v>
      </c>
      <c r="D5">
        <f t="shared" si="1"/>
        <v>1</v>
      </c>
      <c r="E5">
        <v>1.8</v>
      </c>
      <c r="G5" t="s">
        <v>5</v>
      </c>
    </row>
    <row r="6" spans="1:7" x14ac:dyDescent="0.25">
      <c r="A6">
        <v>5</v>
      </c>
      <c r="B6">
        <v>2</v>
      </c>
      <c r="C6">
        <f t="shared" si="0"/>
        <v>1</v>
      </c>
      <c r="D6">
        <f t="shared" si="1"/>
        <v>0</v>
      </c>
      <c r="E6">
        <v>2.9</v>
      </c>
      <c r="G6" t="s">
        <v>4</v>
      </c>
    </row>
    <row r="7" spans="1:7" x14ac:dyDescent="0.25">
      <c r="A7">
        <v>6</v>
      </c>
      <c r="B7">
        <v>7</v>
      </c>
      <c r="C7">
        <f t="shared" si="0"/>
        <v>1</v>
      </c>
      <c r="D7">
        <f t="shared" si="1"/>
        <v>0</v>
      </c>
      <c r="E7">
        <v>4.9000000000000004</v>
      </c>
      <c r="G7" t="s">
        <v>4</v>
      </c>
    </row>
    <row r="8" spans="1:7" x14ac:dyDescent="0.25">
      <c r="A8">
        <v>7</v>
      </c>
      <c r="B8">
        <v>9</v>
      </c>
      <c r="C8">
        <f t="shared" si="0"/>
        <v>0</v>
      </c>
      <c r="D8">
        <f t="shared" si="1"/>
        <v>1</v>
      </c>
      <c r="E8">
        <v>4.2</v>
      </c>
      <c r="G8" t="s">
        <v>5</v>
      </c>
    </row>
    <row r="9" spans="1:7" x14ac:dyDescent="0.25">
      <c r="A9">
        <v>8</v>
      </c>
      <c r="B9">
        <v>8</v>
      </c>
      <c r="C9">
        <f t="shared" si="0"/>
        <v>0</v>
      </c>
      <c r="D9">
        <f t="shared" si="1"/>
        <v>1</v>
      </c>
      <c r="E9">
        <v>4.8</v>
      </c>
      <c r="G9" t="s">
        <v>5</v>
      </c>
    </row>
    <row r="10" spans="1:7" x14ac:dyDescent="0.25">
      <c r="A10">
        <v>9</v>
      </c>
      <c r="B10">
        <v>4</v>
      </c>
      <c r="C10">
        <f t="shared" si="0"/>
        <v>1</v>
      </c>
      <c r="D10">
        <f t="shared" si="1"/>
        <v>0</v>
      </c>
      <c r="E10">
        <v>4.4000000000000004</v>
      </c>
      <c r="G10" t="s">
        <v>4</v>
      </c>
    </row>
    <row r="11" spans="1:7" x14ac:dyDescent="0.25">
      <c r="A11">
        <v>10</v>
      </c>
      <c r="B11">
        <v>6</v>
      </c>
      <c r="C11">
        <f t="shared" si="0"/>
        <v>1</v>
      </c>
      <c r="D11">
        <f t="shared" si="1"/>
        <v>0</v>
      </c>
      <c r="E11">
        <v>4.5</v>
      </c>
      <c r="G11" t="s">
        <v>4</v>
      </c>
    </row>
    <row r="12" spans="1:7" x14ac:dyDescent="0.25">
      <c r="A12">
        <v>11</v>
      </c>
      <c r="B12" s="6">
        <v>8</v>
      </c>
      <c r="C12">
        <f t="shared" si="0"/>
        <v>0</v>
      </c>
      <c r="D12">
        <f t="shared" si="1"/>
        <v>0</v>
      </c>
      <c r="E12" s="6">
        <v>4.4010723303934238</v>
      </c>
      <c r="G12" t="s">
        <v>37</v>
      </c>
    </row>
    <row r="13" spans="1:7" x14ac:dyDescent="0.25">
      <c r="A13">
        <v>12</v>
      </c>
      <c r="B13" s="6">
        <v>1</v>
      </c>
      <c r="C13">
        <f t="shared" si="0"/>
        <v>0</v>
      </c>
      <c r="D13">
        <f t="shared" si="1"/>
        <v>0</v>
      </c>
      <c r="E13" s="6">
        <v>2.7716973109289773</v>
      </c>
      <c r="G13" t="s">
        <v>37</v>
      </c>
    </row>
    <row r="14" spans="1:7" x14ac:dyDescent="0.25">
      <c r="A14">
        <v>13</v>
      </c>
      <c r="B14" s="6">
        <v>11</v>
      </c>
      <c r="C14">
        <f t="shared" si="0"/>
        <v>0</v>
      </c>
      <c r="D14">
        <f t="shared" si="1"/>
        <v>0</v>
      </c>
      <c r="E14" s="6">
        <v>5.0487047220547314</v>
      </c>
      <c r="G14" t="s">
        <v>37</v>
      </c>
    </row>
    <row r="15" spans="1:7" x14ac:dyDescent="0.25">
      <c r="A15">
        <v>14</v>
      </c>
      <c r="B15" s="6">
        <v>6</v>
      </c>
      <c r="C15">
        <f t="shared" si="0"/>
        <v>0</v>
      </c>
      <c r="D15">
        <f t="shared" si="1"/>
        <v>0</v>
      </c>
      <c r="E15" s="6">
        <v>3.8747194762835591</v>
      </c>
      <c r="G15" t="s">
        <v>37</v>
      </c>
    </row>
    <row r="16" spans="1:7" x14ac:dyDescent="0.25">
      <c r="A16">
        <v>15</v>
      </c>
      <c r="B16" s="6">
        <v>3</v>
      </c>
      <c r="C16">
        <f t="shared" si="0"/>
        <v>0</v>
      </c>
      <c r="D16">
        <f t="shared" si="1"/>
        <v>0</v>
      </c>
      <c r="E16" s="6">
        <v>3.2474377682628006</v>
      </c>
      <c r="G16" t="s">
        <v>37</v>
      </c>
    </row>
    <row r="18" spans="1:6" x14ac:dyDescent="0.25">
      <c r="A18" t="s">
        <v>6</v>
      </c>
    </row>
    <row r="19" spans="1:6" ht="15.75" thickBot="1" x14ac:dyDescent="0.3"/>
    <row r="20" spans="1:6" x14ac:dyDescent="0.25">
      <c r="A20" s="12" t="s">
        <v>7</v>
      </c>
      <c r="B20" s="12"/>
    </row>
    <row r="21" spans="1:6" x14ac:dyDescent="0.25">
      <c r="A21" s="9" t="s">
        <v>8</v>
      </c>
      <c r="B21" s="9">
        <v>0.9158304589220434</v>
      </c>
    </row>
    <row r="22" spans="1:6" x14ac:dyDescent="0.25">
      <c r="A22" s="9" t="s">
        <v>9</v>
      </c>
      <c r="B22" s="9">
        <v>0.83874542948936059</v>
      </c>
    </row>
    <row r="23" spans="1:6" x14ac:dyDescent="0.25">
      <c r="A23" s="9" t="s">
        <v>10</v>
      </c>
      <c r="B23" s="9">
        <v>0.79476691025918622</v>
      </c>
    </row>
    <row r="24" spans="1:6" x14ac:dyDescent="0.25">
      <c r="A24" s="9" t="s">
        <v>11</v>
      </c>
      <c r="B24" s="9">
        <v>0.4489498309123115</v>
      </c>
    </row>
    <row r="25" spans="1:6" ht="15.75" thickBot="1" x14ac:dyDescent="0.3">
      <c r="A25" s="10" t="s">
        <v>12</v>
      </c>
      <c r="B25" s="10">
        <v>15</v>
      </c>
    </row>
    <row r="27" spans="1:6" ht="15.75" thickBot="1" x14ac:dyDescent="0.3">
      <c r="A27" t="s">
        <v>13</v>
      </c>
    </row>
    <row r="28" spans="1:6" x14ac:dyDescent="0.25">
      <c r="A28" s="11"/>
      <c r="B28" s="11" t="s">
        <v>18</v>
      </c>
      <c r="C28" s="11" t="s">
        <v>19</v>
      </c>
      <c r="D28" s="11" t="s">
        <v>20</v>
      </c>
      <c r="E28" s="11" t="s">
        <v>21</v>
      </c>
      <c r="F28" s="11" t="s">
        <v>22</v>
      </c>
    </row>
    <row r="29" spans="1:6" x14ac:dyDescent="0.25">
      <c r="A29" s="9" t="s">
        <v>14</v>
      </c>
      <c r="B29" s="9">
        <v>3</v>
      </c>
      <c r="C29" s="9">
        <v>11.532048057228526</v>
      </c>
      <c r="D29" s="9">
        <v>3.8440160190761752</v>
      </c>
      <c r="E29" s="9">
        <v>19.071706918997027</v>
      </c>
      <c r="F29" s="9">
        <v>1.148144640724716E-4</v>
      </c>
    </row>
    <row r="30" spans="1:6" x14ac:dyDescent="0.25">
      <c r="A30" s="9" t="s">
        <v>15</v>
      </c>
      <c r="B30" s="9">
        <v>11</v>
      </c>
      <c r="C30" s="9">
        <v>2.217115457438124</v>
      </c>
      <c r="D30" s="9">
        <v>0.20155595067619309</v>
      </c>
      <c r="E30" s="9"/>
      <c r="F30" s="9"/>
    </row>
    <row r="31" spans="1:6" ht="15.75" thickBot="1" x14ac:dyDescent="0.3">
      <c r="A31" s="10" t="s">
        <v>16</v>
      </c>
      <c r="B31" s="10">
        <v>14</v>
      </c>
      <c r="C31" s="10">
        <v>13.74916351466665</v>
      </c>
      <c r="D31" s="10"/>
      <c r="E31" s="10"/>
      <c r="F31" s="10"/>
    </row>
    <row r="32" spans="1:6" ht="15.75" thickBot="1" x14ac:dyDescent="0.3"/>
    <row r="33" spans="1:9" x14ac:dyDescent="0.25">
      <c r="A33" s="11"/>
      <c r="B33" s="11" t="s">
        <v>23</v>
      </c>
      <c r="C33" s="11" t="s">
        <v>11</v>
      </c>
      <c r="D33" s="11" t="s">
        <v>24</v>
      </c>
      <c r="E33" s="11" t="s">
        <v>25</v>
      </c>
      <c r="F33" s="11" t="s">
        <v>26</v>
      </c>
      <c r="G33" s="11" t="s">
        <v>27</v>
      </c>
      <c r="H33" s="11" t="s">
        <v>28</v>
      </c>
      <c r="I33" s="11" t="s">
        <v>29</v>
      </c>
    </row>
    <row r="34" spans="1:9" x14ac:dyDescent="0.25">
      <c r="A34" s="9" t="s">
        <v>17</v>
      </c>
      <c r="B34" s="9">
        <v>2.1192649087299196</v>
      </c>
      <c r="C34" s="9">
        <v>0.31375949147810955</v>
      </c>
      <c r="D34" s="9">
        <v>6.7544248581808306</v>
      </c>
      <c r="E34" s="9">
        <v>3.138786401372524E-5</v>
      </c>
      <c r="F34" s="9">
        <v>1.4286849241487016</v>
      </c>
      <c r="G34" s="9">
        <v>2.8098448933111375</v>
      </c>
      <c r="H34" s="9">
        <v>1.4286849241487016</v>
      </c>
      <c r="I34" s="9">
        <v>2.8098448933111375</v>
      </c>
    </row>
    <row r="35" spans="1:9" x14ac:dyDescent="0.25">
      <c r="A35" s="9" t="s">
        <v>1</v>
      </c>
      <c r="B35" s="9">
        <v>0.30163127807841023</v>
      </c>
      <c r="C35" s="9">
        <v>4.1570616808605299E-2</v>
      </c>
      <c r="D35" s="9">
        <v>7.255876896586515</v>
      </c>
      <c r="E35" s="9">
        <v>1.6318648928016986E-5</v>
      </c>
      <c r="F35" s="9">
        <v>0.21013496738681392</v>
      </c>
      <c r="G35" s="9">
        <v>0.39312758877000653</v>
      </c>
      <c r="H35" s="9">
        <v>0.21013496738681392</v>
      </c>
      <c r="I35" s="9">
        <v>0.39312758877000653</v>
      </c>
    </row>
    <row r="36" spans="1:9" x14ac:dyDescent="0.25">
      <c r="A36" s="9" t="s">
        <v>47</v>
      </c>
      <c r="B36" s="9">
        <v>0.48951724722443124</v>
      </c>
      <c r="C36" s="9">
        <v>0.2748066177273632</v>
      </c>
      <c r="D36" s="9">
        <v>1.7813153528569075</v>
      </c>
      <c r="E36" s="9">
        <v>0.10245655679511508</v>
      </c>
      <c r="F36" s="9">
        <v>-0.11532804028847088</v>
      </c>
      <c r="G36" s="9">
        <v>1.0943625347373334</v>
      </c>
      <c r="H36" s="9">
        <v>-0.11532804028847088</v>
      </c>
      <c r="I36" s="9">
        <v>1.0943625347373334</v>
      </c>
    </row>
    <row r="37" spans="1:9" ht="15.75" thickBot="1" x14ac:dyDescent="0.3">
      <c r="A37" s="10" t="s">
        <v>48</v>
      </c>
      <c r="B37" s="10">
        <v>-0.62986821623958567</v>
      </c>
      <c r="C37" s="10">
        <v>0.30256727307062203</v>
      </c>
      <c r="D37" s="10">
        <v>-2.0817460191491648</v>
      </c>
      <c r="E37" s="10">
        <v>6.1512245550065452E-2</v>
      </c>
      <c r="F37" s="10">
        <v>-1.2958142941974191</v>
      </c>
      <c r="G37" s="10">
        <v>3.6077861718247783E-2</v>
      </c>
      <c r="H37" s="10">
        <v>-1.2958142941974191</v>
      </c>
      <c r="I37" s="10">
        <v>3.6077861718247783E-2</v>
      </c>
    </row>
    <row r="41" spans="1:9" x14ac:dyDescent="0.25">
      <c r="A41" t="s">
        <v>30</v>
      </c>
      <c r="F41" t="s">
        <v>35</v>
      </c>
    </row>
    <row r="42" spans="1:9" ht="15.75" thickBot="1" x14ac:dyDescent="0.3"/>
    <row r="43" spans="1:9" x14ac:dyDescent="0.25">
      <c r="A43" s="11" t="s">
        <v>31</v>
      </c>
      <c r="B43" s="11" t="s">
        <v>32</v>
      </c>
      <c r="C43" s="11" t="s">
        <v>33</v>
      </c>
      <c r="D43" s="11" t="s">
        <v>34</v>
      </c>
      <c r="F43" s="11" t="s">
        <v>36</v>
      </c>
      <c r="G43" s="11" t="s">
        <v>3</v>
      </c>
    </row>
    <row r="44" spans="1:9" x14ac:dyDescent="0.25">
      <c r="A44" s="9">
        <v>1</v>
      </c>
      <c r="B44" s="9">
        <v>3.2120447121111715</v>
      </c>
      <c r="C44" s="9">
        <v>-0.31204471211117157</v>
      </c>
      <c r="D44" s="9">
        <v>-0.78412750938172893</v>
      </c>
      <c r="F44" s="9">
        <v>3.3333333333333335</v>
      </c>
      <c r="G44" s="9">
        <v>1.8</v>
      </c>
    </row>
    <row r="45" spans="1:9" x14ac:dyDescent="0.25">
      <c r="A45" s="9">
        <v>2</v>
      </c>
      <c r="B45" s="9">
        <v>3.2991843609607949</v>
      </c>
      <c r="C45" s="9">
        <v>-0.29918436096079493</v>
      </c>
      <c r="D45" s="9">
        <v>-0.75181113058750459</v>
      </c>
      <c r="F45" s="9">
        <v>10</v>
      </c>
      <c r="G45" s="9">
        <v>2.7716973109289773</v>
      </c>
    </row>
    <row r="46" spans="1:9" x14ac:dyDescent="0.25">
      <c r="A46" s="9">
        <v>3</v>
      </c>
      <c r="B46" s="9">
        <v>5.0218323805816327</v>
      </c>
      <c r="C46" s="9">
        <v>-0.2218323805816329</v>
      </c>
      <c r="D46" s="9">
        <v>-0.55743573063248897</v>
      </c>
      <c r="F46" s="9">
        <v>16.666666666666668</v>
      </c>
      <c r="G46" s="9">
        <v>2.9</v>
      </c>
    </row>
    <row r="47" spans="1:9" x14ac:dyDescent="0.25">
      <c r="A47" s="9">
        <v>4</v>
      </c>
      <c r="B47" s="9">
        <v>2.3942905267255643</v>
      </c>
      <c r="C47" s="9">
        <v>-0.59429052672556426</v>
      </c>
      <c r="D47" s="9">
        <v>-1.49337429055504</v>
      </c>
      <c r="F47" s="9">
        <v>23.333333333333332</v>
      </c>
      <c r="G47" s="9">
        <v>2.9</v>
      </c>
    </row>
    <row r="48" spans="1:9" x14ac:dyDescent="0.25">
      <c r="A48" s="9">
        <v>5</v>
      </c>
      <c r="B48" s="9">
        <v>3.2120447121111715</v>
      </c>
      <c r="C48" s="9">
        <v>-0.31204471211117157</v>
      </c>
      <c r="D48" s="9">
        <v>-0.78412750938172893</v>
      </c>
      <c r="F48" s="9">
        <v>30</v>
      </c>
      <c r="G48" s="9">
        <v>3</v>
      </c>
    </row>
    <row r="49" spans="1:7" x14ac:dyDescent="0.25">
      <c r="A49" s="9">
        <v>6</v>
      </c>
      <c r="B49" s="9">
        <v>4.7202011025032222</v>
      </c>
      <c r="C49" s="9">
        <v>0.17979889749677813</v>
      </c>
      <c r="D49" s="9">
        <v>0.45181109056416524</v>
      </c>
      <c r="F49" s="9">
        <v>36.666666666666671</v>
      </c>
      <c r="G49" s="9">
        <v>3.2474377682628006</v>
      </c>
    </row>
    <row r="50" spans="1:7" x14ac:dyDescent="0.25">
      <c r="A50" s="9">
        <v>7</v>
      </c>
      <c r="B50" s="9">
        <v>4.2040781951960264</v>
      </c>
      <c r="C50" s="9">
        <v>-4.0781951960262575E-3</v>
      </c>
      <c r="D50" s="9">
        <v>-1.0247970619971019E-2</v>
      </c>
      <c r="F50" s="9">
        <v>43.333333333333336</v>
      </c>
      <c r="G50" s="9">
        <v>3.8747194762835591</v>
      </c>
    </row>
    <row r="51" spans="1:7" x14ac:dyDescent="0.25">
      <c r="A51" s="9">
        <v>8</v>
      </c>
      <c r="B51" s="9">
        <v>3.9024469171176159</v>
      </c>
      <c r="C51" s="9">
        <v>0.89755308288238389</v>
      </c>
      <c r="D51" s="9">
        <v>2.2554333917625118</v>
      </c>
      <c r="F51" s="9">
        <v>50.000000000000007</v>
      </c>
      <c r="G51" s="9">
        <v>4.2</v>
      </c>
    </row>
    <row r="52" spans="1:7" x14ac:dyDescent="0.25">
      <c r="A52" s="9">
        <v>9</v>
      </c>
      <c r="B52" s="9">
        <v>3.8153072682679916</v>
      </c>
      <c r="C52" s="9">
        <v>0.58469273173200875</v>
      </c>
      <c r="D52" s="9">
        <v>1.4692562882567928</v>
      </c>
      <c r="F52" s="9">
        <v>56.666666666666671</v>
      </c>
      <c r="G52" s="9">
        <v>4.4000000000000004</v>
      </c>
    </row>
    <row r="53" spans="1:7" x14ac:dyDescent="0.25">
      <c r="A53" s="9">
        <v>10</v>
      </c>
      <c r="B53" s="9">
        <v>4.4185698244248117</v>
      </c>
      <c r="C53" s="9">
        <v>8.1430175575188279E-2</v>
      </c>
      <c r="D53" s="9">
        <v>0.20462337057498664</v>
      </c>
      <c r="F53" s="9">
        <v>63.333333333333336</v>
      </c>
      <c r="G53" s="9">
        <v>4.4010723303934238</v>
      </c>
    </row>
    <row r="54" spans="1:7" x14ac:dyDescent="0.25">
      <c r="A54" s="9">
        <v>11</v>
      </c>
      <c r="B54" s="9">
        <v>4.5323151333572014</v>
      </c>
      <c r="C54" s="9">
        <v>-0.13124280296377755</v>
      </c>
      <c r="D54" s="9">
        <v>-0.32979598185147246</v>
      </c>
      <c r="F54" s="9">
        <v>70</v>
      </c>
      <c r="G54" s="9">
        <v>4.5</v>
      </c>
    </row>
    <row r="55" spans="1:7" x14ac:dyDescent="0.25">
      <c r="A55" s="9">
        <v>12</v>
      </c>
      <c r="B55" s="9">
        <v>2.4208961868083296</v>
      </c>
      <c r="C55" s="9">
        <v>0.35080112412064768</v>
      </c>
      <c r="D55" s="9">
        <v>0.88151729886399921</v>
      </c>
      <c r="F55" s="9">
        <v>76.666666666666671</v>
      </c>
      <c r="G55" s="9">
        <v>4.8</v>
      </c>
    </row>
    <row r="56" spans="1:7" x14ac:dyDescent="0.25">
      <c r="A56" s="9">
        <v>13</v>
      </c>
      <c r="B56" s="9">
        <v>5.437208967592432</v>
      </c>
      <c r="C56" s="9">
        <v>-0.38850424553770058</v>
      </c>
      <c r="D56" s="9">
        <v>-0.97626030698181621</v>
      </c>
      <c r="F56" s="9">
        <v>83.333333333333329</v>
      </c>
      <c r="G56" s="9">
        <v>4.8</v>
      </c>
    </row>
    <row r="57" spans="1:7" x14ac:dyDescent="0.25">
      <c r="A57" s="9">
        <v>14</v>
      </c>
      <c r="B57" s="9">
        <v>3.9290525772003808</v>
      </c>
      <c r="C57" s="9">
        <v>-5.4333100916821753E-2</v>
      </c>
      <c r="D57" s="9">
        <v>-0.13653196944326074</v>
      </c>
      <c r="F57" s="9">
        <v>90</v>
      </c>
      <c r="G57" s="9">
        <v>4.9000000000000004</v>
      </c>
    </row>
    <row r="58" spans="1:7" ht="15.75" thickBot="1" x14ac:dyDescent="0.3">
      <c r="A58" s="10">
        <v>15</v>
      </c>
      <c r="B58" s="10">
        <v>3.0241587429651502</v>
      </c>
      <c r="C58" s="10">
        <v>0.22327902529765042</v>
      </c>
      <c r="D58" s="10">
        <v>0.56107095941254581</v>
      </c>
      <c r="F58" s="10">
        <v>96.666666666666671</v>
      </c>
      <c r="G58" s="10">
        <v>5.0487047220547314</v>
      </c>
    </row>
  </sheetData>
  <sortState xmlns:xlrd2="http://schemas.microsoft.com/office/spreadsheetml/2017/richdata2" ref="G44:G58">
    <sortCondition ref="G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9BA8-0BEA-4CE2-B4D6-08F6273D91C7}">
  <dimension ref="A1:D16"/>
  <sheetViews>
    <sheetView workbookViewId="0">
      <selection activeCell="G10" sqref="G10"/>
    </sheetView>
  </sheetViews>
  <sheetFormatPr defaultRowHeight="15" x14ac:dyDescent="0.25"/>
  <cols>
    <col min="3" max="3" width="17.5703125" customWidth="1"/>
  </cols>
  <sheetData>
    <row r="1" spans="1:4" ht="60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2</v>
      </c>
      <c r="C2" t="s">
        <v>4</v>
      </c>
      <c r="D2">
        <v>2.9</v>
      </c>
    </row>
    <row r="3" spans="1:4" x14ac:dyDescent="0.25">
      <c r="A3">
        <v>2</v>
      </c>
      <c r="B3">
        <v>6</v>
      </c>
      <c r="C3" t="s">
        <v>5</v>
      </c>
      <c r="D3">
        <v>3</v>
      </c>
    </row>
    <row r="4" spans="1:4" x14ac:dyDescent="0.25">
      <c r="A4">
        <v>3</v>
      </c>
      <c r="B4">
        <v>8</v>
      </c>
      <c r="C4" t="s">
        <v>4</v>
      </c>
      <c r="D4">
        <v>4.8</v>
      </c>
    </row>
    <row r="5" spans="1:4" x14ac:dyDescent="0.25">
      <c r="A5">
        <v>4</v>
      </c>
      <c r="B5">
        <v>3</v>
      </c>
      <c r="C5" t="s">
        <v>5</v>
      </c>
      <c r="D5">
        <v>1.8</v>
      </c>
    </row>
    <row r="6" spans="1:4" x14ac:dyDescent="0.25">
      <c r="A6">
        <v>5</v>
      </c>
      <c r="B6">
        <v>2</v>
      </c>
      <c r="C6" t="s">
        <v>4</v>
      </c>
      <c r="D6">
        <v>2.9</v>
      </c>
    </row>
    <row r="7" spans="1:4" x14ac:dyDescent="0.25">
      <c r="A7">
        <v>6</v>
      </c>
      <c r="B7">
        <v>7</v>
      </c>
      <c r="C7" t="s">
        <v>4</v>
      </c>
      <c r="D7">
        <v>4.9000000000000004</v>
      </c>
    </row>
    <row r="8" spans="1:4" x14ac:dyDescent="0.25">
      <c r="A8">
        <v>7</v>
      </c>
      <c r="B8">
        <v>9</v>
      </c>
      <c r="C8" t="s">
        <v>5</v>
      </c>
      <c r="D8">
        <v>4.2</v>
      </c>
    </row>
    <row r="9" spans="1:4" x14ac:dyDescent="0.25">
      <c r="A9">
        <v>8</v>
      </c>
      <c r="B9">
        <v>8</v>
      </c>
      <c r="C9" t="s">
        <v>5</v>
      </c>
      <c r="D9">
        <v>4.8</v>
      </c>
    </row>
    <row r="10" spans="1:4" x14ac:dyDescent="0.25">
      <c r="A10">
        <v>9</v>
      </c>
      <c r="B10">
        <v>4</v>
      </c>
      <c r="C10" t="s">
        <v>4</v>
      </c>
      <c r="D10">
        <v>4.4000000000000004</v>
      </c>
    </row>
    <row r="11" spans="1:4" x14ac:dyDescent="0.25">
      <c r="A11">
        <v>10</v>
      </c>
      <c r="B11">
        <v>6</v>
      </c>
      <c r="C11" t="s">
        <v>4</v>
      </c>
      <c r="D11">
        <v>4.5</v>
      </c>
    </row>
    <row r="12" spans="1:4" x14ac:dyDescent="0.25">
      <c r="A12">
        <v>11</v>
      </c>
      <c r="B12" s="6">
        <f>H12*$H$2+$G$2</f>
        <v>0</v>
      </c>
      <c r="C12" t="s">
        <v>37</v>
      </c>
      <c r="D12" s="6">
        <f>$G$4+$H$9*H12*$H$4</f>
        <v>0</v>
      </c>
    </row>
    <row r="13" spans="1:4" x14ac:dyDescent="0.25">
      <c r="A13">
        <v>12</v>
      </c>
      <c r="B13" s="6">
        <f>H13*$H$2+$G$2</f>
        <v>0</v>
      </c>
      <c r="C13" t="s">
        <v>37</v>
      </c>
      <c r="D13" s="6">
        <f>$G$4+$H$9*H13*$H$4</f>
        <v>0</v>
      </c>
    </row>
    <row r="14" spans="1:4" x14ac:dyDescent="0.25">
      <c r="A14">
        <v>13</v>
      </c>
      <c r="B14" s="6">
        <f t="shared" ref="B14:B16" si="0">H14*$H$2+$G$2</f>
        <v>0</v>
      </c>
      <c r="C14" t="s">
        <v>37</v>
      </c>
      <c r="D14" s="6">
        <f t="shared" ref="D14:D16" si="1">$G$4+$H$9*H14*$H$4</f>
        <v>0</v>
      </c>
    </row>
    <row r="15" spans="1:4" x14ac:dyDescent="0.25">
      <c r="A15">
        <v>14</v>
      </c>
      <c r="B15" s="6">
        <f t="shared" si="0"/>
        <v>0</v>
      </c>
      <c r="C15" t="s">
        <v>37</v>
      </c>
      <c r="D15" s="6">
        <f t="shared" si="1"/>
        <v>0</v>
      </c>
    </row>
    <row r="16" spans="1:4" x14ac:dyDescent="0.25">
      <c r="A16">
        <v>15</v>
      </c>
      <c r="B16" s="6">
        <f t="shared" si="0"/>
        <v>0</v>
      </c>
      <c r="C16" t="s">
        <v>37</v>
      </c>
      <c r="D16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M. R with categorical independ.</vt:lpstr>
      <vt:lpstr>Sheet2</vt:lpstr>
      <vt:lpstr>making Three categories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16692</dc:creator>
  <cp:lastModifiedBy>Cristian Alvarez</cp:lastModifiedBy>
  <dcterms:created xsi:type="dcterms:W3CDTF">2023-08-17T00:40:24Z</dcterms:created>
  <dcterms:modified xsi:type="dcterms:W3CDTF">2023-09-12T20:12:28Z</dcterms:modified>
</cp:coreProperties>
</file>