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6692\Documents\194 a fall 2021\(5) R files\"/>
    </mc:Choice>
  </mc:AlternateContent>
  <xr:revisionPtr revIDLastSave="0" documentId="13_ncr:1_{7EABF80F-F1B7-4A73-B0C1-A7518AB127B5}" xr6:coauthVersionLast="47" xr6:coauthVersionMax="47" xr10:uidLastSave="{00000000-0000-0000-0000-000000000000}"/>
  <bookViews>
    <workbookView xWindow="-120" yWindow="-120" windowWidth="20730" windowHeight="11760" firstSheet="1" activeTab="2" xr2:uid="{3140B511-7AB1-4DCE-B586-0E1F7D2456E0}"/>
  </bookViews>
  <sheets>
    <sheet name="10.1 2 pop means stdevss known" sheetId="1" r:id="rId1"/>
    <sheet name="10.2 pop mean, stdev unkown 2ta" sheetId="2" r:id="rId2"/>
    <sheet name="stdev unknown upper tail" sheetId="3" r:id="rId3"/>
    <sheet name="10.3 matched samples" sheetId="4" r:id="rId4"/>
    <sheet name="10.4 pop proportions differe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5" l="1"/>
  <c r="I7" i="5"/>
  <c r="H7" i="5"/>
  <c r="G7" i="5"/>
  <c r="E7" i="5"/>
  <c r="H15" i="3"/>
  <c r="G15" i="3"/>
  <c r="I15" i="3"/>
  <c r="L14" i="1"/>
  <c r="G15" i="2"/>
  <c r="I15" i="2"/>
  <c r="H15" i="2"/>
  <c r="J14" i="1"/>
  <c r="K14" i="1" s="1"/>
  <c r="E3" i="2"/>
  <c r="E2" i="2"/>
  <c r="A14" i="2"/>
</calcChain>
</file>

<file path=xl/sharedStrings.xml><?xml version="1.0" encoding="utf-8"?>
<sst xmlns="http://schemas.openxmlformats.org/spreadsheetml/2006/main" count="86" uniqueCount="48">
  <si>
    <t>Centre A</t>
  </si>
  <si>
    <t>Centre B</t>
  </si>
  <si>
    <t>variance A</t>
  </si>
  <si>
    <t>variance B</t>
  </si>
  <si>
    <t>Hypothesized mean difference Do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</si>
  <si>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</si>
  <si>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</si>
  <si>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</si>
  <si>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</si>
  <si>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</si>
  <si>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</si>
  <si>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</si>
  <si>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</si>
  <si>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</si>
  <si>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</si>
  <si>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area to the left of z</t>
  </si>
  <si>
    <t>area to the right</t>
  </si>
  <si>
    <t>Cherry Grove</t>
  </si>
  <si>
    <t>Beechmont</t>
  </si>
  <si>
    <t>sample stdev cherry</t>
  </si>
  <si>
    <t>sample stdev beechmont</t>
  </si>
  <si>
    <t>t-Test: Two-Sample Assuming Unequal Variances</t>
  </si>
  <si>
    <t>Variance</t>
  </si>
  <si>
    <t>df</t>
  </si>
  <si>
    <t>t Stat</t>
  </si>
  <si>
    <t>P(T&lt;=t) one-tail</t>
  </si>
  <si>
    <t>t Critical one-tail</t>
  </si>
  <si>
    <t>P(T&lt;=t) two-tail</t>
  </si>
  <si>
    <t>t Critical two-tail</t>
  </si>
  <si>
    <t>Current</t>
  </si>
  <si>
    <t>New</t>
  </si>
  <si>
    <t>Right tailed</t>
  </si>
  <si>
    <t>2 tail</t>
  </si>
  <si>
    <t>left tail</t>
  </si>
  <si>
    <t>right tail</t>
  </si>
  <si>
    <t>Method 1</t>
  </si>
  <si>
    <t>Method 2</t>
  </si>
  <si>
    <t>worker</t>
  </si>
  <si>
    <t>t-Test: Paired Two Sample for Means</t>
  </si>
  <si>
    <t>Pearson Correlation</t>
  </si>
  <si>
    <r>
      <t>p</t>
    </r>
    <r>
      <rPr>
        <sz val="11"/>
        <color theme="1"/>
        <rFont val="Calibri"/>
        <family val="2"/>
      </rPr>
      <t>̅</t>
    </r>
    <r>
      <rPr>
        <sz val="11"/>
        <color theme="1"/>
        <rFont val="Aptos Narrow"/>
        <family val="2"/>
      </rPr>
      <t>1</t>
    </r>
  </si>
  <si>
    <t>p̅</t>
  </si>
  <si>
    <t>p̅2</t>
  </si>
  <si>
    <t>n1</t>
  </si>
  <si>
    <t>n2</t>
  </si>
  <si>
    <t>Z test stat</t>
  </si>
  <si>
    <t>Two tail</t>
  </si>
  <si>
    <t>upper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</si>
</sst>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000000000"/>
  </numFmts>
  <fonts count="1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11"/>
      <name val="Arial"/>
      <family val="2"/>
    </font>
    <font>
      <sz val="11"/>
      <name val="Arial"/>
      <family val="2"/>
    </font>
    <font>
      <i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Fill="1" applyBorder="1" applyAlignment="1"/>
    <xf numFmtId="164" fontId="0" fillId="0" borderId="0" xfId="0" applyNumberFormat="1" applyFill="1" applyBorder="1" applyAlignment="1"/>
    <xf numFmtId="0" fontId="8" fillId="0" borderId="0" xfId="0" applyFont="1"/>
    <xf numFmtId="164" fontId="8" fillId="0" borderId="0" xfId="0" applyNumberFormat="1" applyFont="1"/>
    <xf numFmtId="165" fontId="5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0" fontId="2" fillId="2" borderId="0" xfId="0" applyFont="1" applyFill="1"/>
    <xf numFmtId="2" fontId="2" fillId="2" borderId="0" xfId="0" applyNumberFormat="1" applyFont="1" applyFill="1"/>
    <xf numFmtId="166" fontId="0" fillId="0" borderId="0" xfId="0" applyNumberFormat="1"/>
    <xf numFmtId="165" fontId="0" fillId="0" borderId="0" xfId="0" applyNumberFormat="1"/>
    <xf numFmtId="0" fontId="9" fillId="0" borderId="0" xfId="0" applyFont="1" applyFill="1" applyBorder="1" applyAlignment="1"/>
    <xf numFmtId="0" fontId="10" fillId="0" borderId="0" xfId="0" applyFont="1" applyFill="1" applyBorder="1" applyAlignme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400264</xdr:colOff>
      <xdr:row>2</xdr:row>
      <xdr:rowOff>89256</xdr:rowOff>
    </xdr:from>
    <xdr:to>
      <xdr:col>11</xdr:col>
      <xdr:colOff>483528</xdr:colOff>
      <xdr:row>10</xdr:row>
      <xdr:rowOff>88079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E84957-8EBC-CC57-DE11-14B017651951}"/>
            </a:ext>
          </a:extLst>
        </xdr:cNvPr>
        <xdr:cNvSpPr txBox="1"/>
      </xdr:nvSpPr>
      <xdr:spPr>
        <a:xfrm>
          <a:off x="8352034" y="474537"/>
          <a:ext cx="1827730" cy="15506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Following the usual rule to reject Ho</a:t>
          </a:r>
          <a:r>
            <a:rPr lang="en-US" baseline="0"/>
            <a:t> i</a:t>
          </a:r>
          <a:r>
            <a:rPr lang="en-US"/>
            <a:t>f p-value&lt;= </a:t>
          </a:r>
          <a:r>
            <a:rPr lang="el-GR"/>
            <a:t>α,</a:t>
          </a:r>
          <a:r>
            <a:rPr lang="en-US"/>
            <a:t> </a:t>
          </a:r>
        </a:p>
        <a:p>
          <a:endParaRPr lang="en-US" sz="1100"/>
        </a:p>
        <a:p>
          <a:r>
            <a:rPr lang="en-US" sz="1100"/>
            <a:t>we therefore do not reject Ho. at a =0.05</a:t>
          </a:r>
        </a:p>
        <a:p>
          <a:endParaRPr lang="en-US" sz="1100"/>
        </a:p>
        <a:p>
          <a:r>
            <a:rPr lang="en-US"/>
            <a:t>Ho: Ha: </a:t>
          </a:r>
          <a:r>
            <a:rPr lang="el-GR"/>
            <a:t>μ1 </a:t>
          </a:r>
          <a:r>
            <a:rPr lang="en-US"/>
            <a:t>-</a:t>
          </a:r>
          <a:r>
            <a:rPr lang="el-GR"/>
            <a:t>μ1</a:t>
          </a:r>
          <a:r>
            <a:rPr lang="en-US"/>
            <a:t> =0</a:t>
          </a:r>
        </a:p>
        <a:p>
          <a:r>
            <a:rPr lang="en-US"/>
            <a:t>Ha:</a:t>
          </a:r>
          <a:r>
            <a:rPr lang="el-GR"/>
            <a:t> μ2</a:t>
          </a:r>
          <a:r>
            <a:rPr lang="en-US"/>
            <a:t>-</a:t>
          </a:r>
          <a:r>
            <a:rPr lang="el-GR"/>
            <a:t> μ2</a:t>
          </a:r>
          <a:r>
            <a:rPr lang="en-US" baseline="0"/>
            <a:t> does not equal </a:t>
          </a:r>
          <a:r>
            <a:rPr lang="el-GR"/>
            <a:t>0</a:t>
          </a:r>
          <a:endParaRPr lang="en-US" sz="1100"/>
        </a:p>
        <a:p>
          <a:endParaRPr lang="en-US" sz="1100"/>
        </a:p>
      </xdr:txBody>
    </xdr:sp>
    <xdr:clientData/>
  </xdr:twoCellAnchor>
  <xdr:twoCellAnchor>
    <xdr:from>
      <xdr:col>7</xdr:col>
      <xdr:colOff>9525</xdr:colOff>
      <xdr:row>2</xdr:row>
      <xdr:rowOff>38099</xdr:rowOff>
    </xdr:from>
    <xdr:to>
      <xdr:col>8</xdr:col>
      <xdr:colOff>581025</xdr:colOff>
      <xdr:row>15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58BBD3-A428-33AB-DC53-7AE64D51E18B}"/>
            </a:ext>
          </a:extLst>
        </xdr:cNvPr>
        <xdr:cNvSpPr txBox="1"/>
      </xdr:nvSpPr>
      <xdr:spPr>
        <a:xfrm>
          <a:off x="5838825" y="419099"/>
          <a:ext cx="1704975" cy="2543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excel output is mislabed.</a:t>
          </a:r>
          <a:r>
            <a:rPr lang="en-US" sz="1100" baseline="0"/>
            <a:t> What it really is: </a:t>
          </a:r>
          <a:r>
            <a:rPr lang="en-US"/>
            <a:t>one-tail p-value (upper-tail if z &gt; 0, lower-tail if z &lt; 0)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So in</a:t>
          </a:r>
          <a:r>
            <a:rPr lang="en-US" sz="1100" baseline="0"/>
            <a:t> this case it is upper tail and should really be P(Z&gt;=z)</a:t>
          </a:r>
        </a:p>
        <a:p>
          <a:endParaRPr lang="en-US" sz="1100" baseline="0"/>
        </a:p>
        <a:p>
          <a:r>
            <a:rPr lang="en-US" sz="1100" baseline="0"/>
            <a:t>But we are using the two tail anyway for this hypothesis.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180975</xdr:colOff>
      <xdr:row>3</xdr:row>
      <xdr:rowOff>0</xdr:rowOff>
    </xdr:from>
    <xdr:to>
      <xdr:col>9</xdr:col>
      <xdr:colOff>466725</xdr:colOff>
      <xdr:row>11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8AFEF1-9846-AA25-3A76-3D3FE89568AA}"/>
            </a:ext>
          </a:extLst>
        </xdr:cNvPr>
        <xdr:cNvSpPr txBox="1"/>
      </xdr:nvSpPr>
      <xdr:spPr>
        <a:xfrm>
          <a:off x="8210550" y="571500"/>
          <a:ext cx="1504950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excel output is mislabed.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What it really is: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one-tail p-value (upper-tail if z &gt; 0, lower-tail if z &lt; 0)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 in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case it is upper tail and should really be P(T&gt;=test statistic).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10</xdr:col>
      <xdr:colOff>0</xdr:colOff>
      <xdr:row>6</xdr:row>
      <xdr:rowOff>152400</xdr:rowOff>
    </xdr:from>
    <xdr:to>
      <xdr:col>13</xdr:col>
      <xdr:colOff>114300</xdr:colOff>
      <xdr:row>13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68E4FCD-A2A2-3EB4-831E-1668A9D72827}"/>
            </a:ext>
          </a:extLst>
        </xdr:cNvPr>
        <xdr:cNvSpPr txBox="1"/>
      </xdr:nvSpPr>
      <xdr:spPr>
        <a:xfrm>
          <a:off x="9858375" y="1295400"/>
          <a:ext cx="1943100" cy="1343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the usual rule to reject Ho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p-value&lt;=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therefore do reject Ho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a =0.05</a:t>
          </a:r>
          <a:endParaRPr lang="en-US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Ho: Ha: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μ1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μ1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=0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Ha: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μ2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μ2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does not equal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 editAs="oneCell">
    <xdr:from>
      <xdr:col>0</xdr:col>
      <xdr:colOff>95250</xdr:colOff>
      <xdr:row>30</xdr:row>
      <xdr:rowOff>57150</xdr:rowOff>
    </xdr:from>
    <xdr:to>
      <xdr:col>3</xdr:col>
      <xdr:colOff>2581964</xdr:colOff>
      <xdr:row>71</xdr:row>
      <xdr:rowOff>143977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EEE40F5-C410-748A-7E07-72F723772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5791200"/>
          <a:ext cx="4934639" cy="7897327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B15AA1A0-51E1-B39A-25C8-012150485C62}"/>
            </a:ext>
          </a:extLst>
        </xdr:cNvPr>
        <xdr:cNvSpPr>
          <a:spLocks noChangeAspect="1" noChangeArrowheads="1"/>
        </xdr:cNvSpPr>
      </xdr:nvSpPr>
      <xdr:spPr bwMode="auto">
        <a:xfrm>
          <a:off x="8029575" y="53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114300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B9953A78-DBBF-27F6-E2D0-463C59942F6E}"/>
            </a:ext>
          </a:extLst>
        </xdr:cNvPr>
        <xdr:cNvSpPr>
          <a:spLocks noChangeAspect="1" noChangeArrowheads="1"/>
        </xdr:cNvSpPr>
      </xdr:nvSpPr>
      <xdr:spPr bwMode="auto">
        <a:xfrm>
          <a:off x="8029575" y="53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2650189</xdr:colOff>
      <xdr:row>21</xdr:row>
      <xdr:rowOff>173130</xdr:rowOff>
    </xdr:from>
    <xdr:to>
      <xdr:col>20</xdr:col>
      <xdr:colOff>146537</xdr:colOff>
      <xdr:row>72</xdr:row>
      <xdr:rowOff>115137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79FCB87-0160-3713-BBD2-307CB1E54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9475" y="4150603"/>
          <a:ext cx="11166293" cy="95507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0</xdr:row>
      <xdr:rowOff>38100</xdr:rowOff>
    </xdr:from>
    <xdr:to>
      <xdr:col>12</xdr:col>
      <xdr:colOff>457200</xdr:colOff>
      <xdr:row>12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2EEEB9-8323-F106-D3F3-DDBAFB26CAB1}"/>
            </a:ext>
          </a:extLst>
        </xdr:cNvPr>
        <xdr:cNvSpPr txBox="1"/>
      </xdr:nvSpPr>
      <xdr:spPr>
        <a:xfrm>
          <a:off x="8553450" y="38100"/>
          <a:ext cx="421005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Ho: Ha: </a:t>
          </a:r>
          <a:r>
            <a:rPr lang="el-GR"/>
            <a:t>μ1</a:t>
          </a:r>
          <a:r>
            <a:rPr lang="en-US"/>
            <a:t>-</a:t>
          </a:r>
          <a:r>
            <a:rPr lang="el-GR"/>
            <a:t>μ2</a:t>
          </a:r>
          <a:r>
            <a:rPr lang="en-US"/>
            <a:t>&lt;=</a:t>
          </a:r>
          <a:r>
            <a:rPr lang="el-GR"/>
            <a:t> 0</a:t>
          </a:r>
          <a:r>
            <a:rPr lang="en-US"/>
            <a:t> or u2</a:t>
          </a:r>
          <a:r>
            <a:rPr lang="en-US" baseline="0"/>
            <a:t> is bigger than u1</a:t>
          </a:r>
          <a:endParaRPr lang="en-US"/>
        </a:p>
        <a:p>
          <a:endParaRPr lang="en-US" sz="1100"/>
        </a:p>
        <a:p>
          <a:r>
            <a:rPr lang="en-US" sz="1100"/>
            <a:t>Ha: u1-u2&gt;0</a:t>
          </a:r>
          <a:r>
            <a:rPr lang="en-US" sz="1100" baseline="0"/>
            <a:t> or u1 is bigger than u2.</a:t>
          </a:r>
        </a:p>
        <a:p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the usual rule to reject Ho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p-value&lt;= </a:t>
          </a:r>
          <a:r>
            <a:rPr lang="el-G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α,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effectLst/>
          </a:endParaRPr>
        </a:p>
        <a:p>
          <a:r>
            <a:rPr lang="en-US" sz="1100" baseline="0"/>
            <a:t>We do reject Ho.</a:t>
          </a:r>
        </a:p>
        <a:p>
          <a:endParaRPr lang="en-US" sz="1100" baseline="0"/>
        </a:p>
        <a:p>
          <a:r>
            <a:rPr lang="en-US"/>
            <a:t>With an upper tail test, the p-value is the area in the upper tail to the right of t =2.27. The</a:t>
          </a:r>
          <a:r>
            <a:rPr lang="en-US" baseline="0"/>
            <a:t> p value is 0.017. </a:t>
          </a:r>
          <a:r>
            <a:rPr lang="en-US"/>
            <a:t>Thus, the p-value is less than </a:t>
          </a:r>
          <a:r>
            <a:rPr lang="el-GR"/>
            <a:t>α </a:t>
          </a:r>
          <a:r>
            <a:rPr lang="en-US"/>
            <a:t>=0</a:t>
          </a:r>
          <a:r>
            <a:rPr lang="el-GR"/>
            <a:t>.05 </a:t>
          </a:r>
          <a:r>
            <a:rPr lang="en-US"/>
            <a:t>and H0 is rejected. The sample results enable the researcher to conclude that </a:t>
          </a:r>
          <a:r>
            <a:rPr lang="el-GR"/>
            <a:t>μ1 μ2 0, </a:t>
          </a:r>
          <a:r>
            <a:rPr lang="en-US"/>
            <a:t>or </a:t>
          </a:r>
          <a:r>
            <a:rPr lang="el-GR"/>
            <a:t>μ1 μ2. </a:t>
          </a:r>
          <a:r>
            <a:rPr lang="en-US"/>
            <a:t>Thus, the research study supports the conclusion that the new soft ware package provides a smaller population mean completion time.</a:t>
          </a:r>
          <a:endParaRPr lang="en-US" sz="1100" baseline="0"/>
        </a:p>
        <a:p>
          <a:endParaRPr lang="en-US" sz="1100"/>
        </a:p>
      </xdr:txBody>
    </xdr:sp>
    <xdr:clientData/>
  </xdr:twoCellAnchor>
  <xdr:twoCellAnchor editAs="oneCell">
    <xdr:from>
      <xdr:col>2</xdr:col>
      <xdr:colOff>552450</xdr:colOff>
      <xdr:row>18</xdr:row>
      <xdr:rowOff>133350</xdr:rowOff>
    </xdr:from>
    <xdr:to>
      <xdr:col>4</xdr:col>
      <xdr:colOff>2990850</xdr:colOff>
      <xdr:row>57</xdr:row>
      <xdr:rowOff>39124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7BFEC-1CF1-68D2-3F15-4BFC5E8B9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650" y="3581400"/>
          <a:ext cx="6057900" cy="7335274"/>
        </a:xfrm>
        <a:prstGeom prst="rect">
          <a:avLst/>
        </a:prstGeom>
      </xdr:spPr>
    </xdr:pic>
    <xdr:clientData/>
  </xdr:twoCellAnchor>
  <xdr:twoCellAnchor editAs="oneCell">
    <xdr:from>
      <xdr:col>3</xdr:col>
      <xdr:colOff>114300</xdr:colOff>
      <xdr:row>57</xdr:row>
      <xdr:rowOff>28575</xdr:rowOff>
    </xdr:from>
    <xdr:to>
      <xdr:col>5</xdr:col>
      <xdr:colOff>190500</xdr:colOff>
      <xdr:row>84</xdr:row>
      <xdr:rowOff>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7E124-A778-E664-3B1C-5126601DE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3100" y="10906125"/>
          <a:ext cx="6096000" cy="51156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11</xdr:row>
      <xdr:rowOff>104776</xdr:rowOff>
    </xdr:from>
    <xdr:to>
      <xdr:col>7</xdr:col>
      <xdr:colOff>228600</xdr:colOff>
      <xdr:row>13</xdr:row>
      <xdr:rowOff>85726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CD1DB3-53E7-5545-CE2E-A533931914E6}"/>
            </a:ext>
          </a:extLst>
        </xdr:cNvPr>
        <xdr:cNvSpPr txBox="1"/>
      </xdr:nvSpPr>
      <xdr:spPr>
        <a:xfrm>
          <a:off x="3009900" y="2200276"/>
          <a:ext cx="1647825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Reject Ho if p value &lt;=a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4352-E8AD-4F4E-ACD9-63585E1C5DDA}">
  <dimension ref="A1:L41"/>
  <sheetViews>
    <sheetView zoomScale="89" workbookViewId="0">
      <selection activeCell="E9" sqref="E9"/>
    </sheetView>
  </sheetViews>
  <sheetFormatPr defaultRowHeight="15" x14ac:dyDescent="0.25"/>
  <cols>
    <col min="1" max="1" width="9.85546875" bestFit="1" customWidth="1"/>
    <col min="4" max="4" width="30.85546875" bestFit="1" customWidth="1"/>
    <col min="7" max="7" width="10.140625" bestFit="1" customWidth="1"/>
    <col min="8" max="8" width="17" bestFit="1" customWidth="1"/>
    <col min="9" max="9" width="14.85546875" bestFit="1" customWidth="1"/>
    <col min="10" max="10" width="17" bestFit="1" customWidth="1"/>
    <col min="11" max="11" width="14.85546875" bestFit="1" customWidth="1"/>
  </cols>
  <sheetData>
    <row r="1" spans="1:12" x14ac:dyDescent="0.25">
      <c r="A1" s="1" t="s">
        <v>0</v>
      </c>
      <c r="B1" s="1" t="s">
        <v>1</v>
      </c>
      <c r="D1" t="s">
        <v>2</v>
      </c>
      <c r="E1">
        <v>100</v>
      </c>
    </row>
    <row r="2" spans="1:12" x14ac:dyDescent="0.25">
      <c r="A2" s="2">
        <v>97</v>
      </c>
      <c r="B2" s="2">
        <v>64</v>
      </c>
      <c r="D2" t="s">
        <v>3</v>
      </c>
      <c r="E2">
        <v>100</v>
      </c>
    </row>
    <row r="3" spans="1:12" x14ac:dyDescent="0.25">
      <c r="A3" s="2">
        <v>95</v>
      </c>
      <c r="B3" s="2">
        <v>85</v>
      </c>
      <c r="D3" t="s">
        <v>4</v>
      </c>
      <c r="E3">
        <v>0</v>
      </c>
    </row>
    <row r="4" spans="1:12" x14ac:dyDescent="0.25">
      <c r="A4" s="2">
        <v>89</v>
      </c>
      <c r="B4" s="2">
        <v>72</v>
      </c>
    </row>
    <row r="5" spans="1:12" x14ac:dyDescent="0.25">
      <c r="A5" s="2">
        <v>79</v>
      </c>
      <c r="B5" s="2">
        <v>64</v>
      </c>
    </row>
    <row r="6" spans="1:12" x14ac:dyDescent="0.25">
      <c r="A6" s="2">
        <v>78</v>
      </c>
      <c r="B6" s="2">
        <v>74</v>
      </c>
      <c r="D6" t="s">
        <v>5</v>
      </c>
    </row>
    <row r="7" spans="1:12" ht="15.75" thickBot="1" x14ac:dyDescent="0.3">
      <c r="A7" s="2">
        <v>87</v>
      </c>
      <c r="B7" s="2">
        <v>93</v>
      </c>
    </row>
    <row r="8" spans="1:12" x14ac:dyDescent="0.25">
      <c r="A8" s="2">
        <v>83</v>
      </c>
      <c r="B8" s="2">
        <v>70</v>
      </c>
      <c r="D8" s="5"/>
      <c r="E8" s="5" t="s">
        <v>0</v>
      </c>
      <c r="F8" s="5" t="s">
        <v>1</v>
      </c>
    </row>
    <row r="9" spans="1:12" x14ac:dyDescent="0.25">
      <c r="A9" s="2">
        <v>94</v>
      </c>
      <c r="B9" s="2">
        <v>79</v>
      </c>
      <c r="D9" s="3" t="s">
        <v>6</v>
      </c>
      <c r="E9" s="3">
        <v>82</v>
      </c>
      <c r="F9" s="3">
        <v>78</v>
      </c>
    </row>
    <row r="10" spans="1:12" x14ac:dyDescent="0.25">
      <c r="A10" s="2">
        <v>76</v>
      </c>
      <c r="B10" s="2">
        <v>79</v>
      </c>
      <c r="D10" s="3" t="s">
        <v>7</v>
      </c>
      <c r="E10" s="3">
        <v>100</v>
      </c>
      <c r="F10" s="3">
        <v>100</v>
      </c>
    </row>
    <row r="11" spans="1:12" x14ac:dyDescent="0.25">
      <c r="A11" s="2">
        <v>79</v>
      </c>
      <c r="B11" s="2">
        <v>75</v>
      </c>
      <c r="D11" s="3" t="s">
        <v>8</v>
      </c>
      <c r="E11" s="3">
        <v>30</v>
      </c>
      <c r="F11" s="3">
        <v>40</v>
      </c>
    </row>
    <row r="12" spans="1:12" x14ac:dyDescent="0.25">
      <c r="A12" s="2">
        <v>83</v>
      </c>
      <c r="B12" s="2">
        <v>66</v>
      </c>
      <c r="D12" s="3" t="s">
        <v>9</v>
      </c>
      <c r="E12" s="3">
        <v>0</v>
      </c>
      <c r="F12" s="3"/>
      <c r="J12" t="s">
        <v>33</v>
      </c>
      <c r="K12" t="s">
        <v>34</v>
      </c>
    </row>
    <row r="13" spans="1:12" x14ac:dyDescent="0.25">
      <c r="A13" s="2">
        <v>84</v>
      </c>
      <c r="B13" s="2">
        <v>83</v>
      </c>
      <c r="D13" s="3" t="s">
        <v>10</v>
      </c>
      <c r="E13" s="3">
        <v>1.65615734242165</v>
      </c>
      <c r="F13" s="3"/>
      <c r="J13" t="s">
        <v>15</v>
      </c>
      <c r="K13" t="s">
        <v>16</v>
      </c>
      <c r="L13" t="s">
        <v>32</v>
      </c>
    </row>
    <row r="14" spans="1:12" x14ac:dyDescent="0.25">
      <c r="A14" s="2">
        <v>76</v>
      </c>
      <c r="B14" s="2">
        <v>74</v>
      </c>
      <c r="D14" s="9" t="s">
        <v>11</v>
      </c>
      <c r="E14" s="3">
        <v>4.8844979673078437E-2</v>
      </c>
      <c r="F14" s="3"/>
      <c r="J14">
        <f>_xlfn.NORM.S.DIST(E13,TRUE)</f>
        <v>0.95115502032692156</v>
      </c>
      <c r="K14">
        <f>1-J14</f>
        <v>4.8844979673078437E-2</v>
      </c>
      <c r="L14">
        <f>2*(1 - _xlfn.NORM.S.DIST(ABS(E13),TRUE ))</f>
        <v>9.7689959346156874E-2</v>
      </c>
    </row>
    <row r="15" spans="1:12" x14ac:dyDescent="0.25">
      <c r="A15" s="2">
        <v>82</v>
      </c>
      <c r="B15" s="2">
        <v>70</v>
      </c>
      <c r="D15" s="3" t="s">
        <v>12</v>
      </c>
      <c r="E15" s="3">
        <v>1.6448536269514715</v>
      </c>
      <c r="F15" s="3"/>
    </row>
    <row r="16" spans="1:12" x14ac:dyDescent="0.25">
      <c r="A16" s="2">
        <v>85</v>
      </c>
      <c r="B16" s="2">
        <v>82</v>
      </c>
      <c r="D16" s="3" t="s">
        <v>13</v>
      </c>
      <c r="E16" s="3">
        <v>9.7689959346156874E-2</v>
      </c>
      <c r="F16" s="3"/>
    </row>
    <row r="17" spans="1:6" ht="15.75" thickBot="1" x14ac:dyDescent="0.3">
      <c r="A17" s="2">
        <v>85</v>
      </c>
      <c r="B17" s="2">
        <v>82</v>
      </c>
      <c r="D17" s="4" t="s">
        <v>14</v>
      </c>
      <c r="E17" s="4">
        <v>1.9599639845400536</v>
      </c>
      <c r="F17" s="4"/>
    </row>
    <row r="18" spans="1:6" x14ac:dyDescent="0.25">
      <c r="A18" s="2">
        <v>91</v>
      </c>
      <c r="B18" s="2">
        <v>75</v>
      </c>
    </row>
    <row r="19" spans="1:6" x14ac:dyDescent="0.25">
      <c r="A19" s="2">
        <v>72</v>
      </c>
      <c r="B19" s="2">
        <v>78</v>
      </c>
    </row>
    <row r="20" spans="1:6" x14ac:dyDescent="0.25">
      <c r="A20" s="2">
        <v>86</v>
      </c>
      <c r="B20" s="2">
        <v>99</v>
      </c>
    </row>
    <row r="21" spans="1:6" x14ac:dyDescent="0.25">
      <c r="A21" s="2">
        <v>70</v>
      </c>
      <c r="B21" s="2">
        <v>57</v>
      </c>
    </row>
    <row r="22" spans="1:6" x14ac:dyDescent="0.25">
      <c r="A22" s="2">
        <v>91</v>
      </c>
      <c r="B22" s="2">
        <v>91</v>
      </c>
    </row>
    <row r="23" spans="1:6" x14ac:dyDescent="0.25">
      <c r="A23" s="2">
        <v>82</v>
      </c>
      <c r="B23" s="2">
        <v>78</v>
      </c>
    </row>
    <row r="24" spans="1:6" x14ac:dyDescent="0.25">
      <c r="A24" s="2">
        <v>73</v>
      </c>
      <c r="B24" s="2">
        <v>87</v>
      </c>
    </row>
    <row r="25" spans="1:6" x14ac:dyDescent="0.25">
      <c r="A25" s="2">
        <v>96</v>
      </c>
      <c r="B25" s="2">
        <v>93</v>
      </c>
    </row>
    <row r="26" spans="1:6" x14ac:dyDescent="0.25">
      <c r="A26" s="2">
        <v>64</v>
      </c>
      <c r="B26" s="2">
        <v>89</v>
      </c>
    </row>
    <row r="27" spans="1:6" x14ac:dyDescent="0.25">
      <c r="A27" s="2">
        <v>74</v>
      </c>
      <c r="B27" s="2">
        <v>79</v>
      </c>
    </row>
    <row r="28" spans="1:6" x14ac:dyDescent="0.25">
      <c r="A28" s="2">
        <v>88</v>
      </c>
      <c r="B28" s="2">
        <v>84</v>
      </c>
    </row>
    <row r="29" spans="1:6" x14ac:dyDescent="0.25">
      <c r="A29" s="2">
        <v>88</v>
      </c>
      <c r="B29" s="2">
        <v>65</v>
      </c>
    </row>
    <row r="30" spans="1:6" x14ac:dyDescent="0.25">
      <c r="A30" s="2">
        <v>60</v>
      </c>
      <c r="B30" s="2">
        <v>78</v>
      </c>
    </row>
    <row r="31" spans="1:6" x14ac:dyDescent="0.25">
      <c r="A31" s="2">
        <v>73</v>
      </c>
      <c r="B31" s="2">
        <v>66</v>
      </c>
    </row>
    <row r="32" spans="1:6" x14ac:dyDescent="0.25">
      <c r="A32" s="2"/>
      <c r="B32" s="2">
        <v>84</v>
      </c>
    </row>
    <row r="33" spans="1:2" x14ac:dyDescent="0.25">
      <c r="A33" s="2"/>
      <c r="B33" s="2">
        <v>85</v>
      </c>
    </row>
    <row r="34" spans="1:2" x14ac:dyDescent="0.25">
      <c r="A34" s="2"/>
      <c r="B34" s="2">
        <v>85</v>
      </c>
    </row>
    <row r="35" spans="1:2" x14ac:dyDescent="0.25">
      <c r="A35" s="2"/>
      <c r="B35" s="2">
        <v>84</v>
      </c>
    </row>
    <row r="36" spans="1:2" x14ac:dyDescent="0.25">
      <c r="A36" s="2"/>
      <c r="B36" s="2">
        <v>59</v>
      </c>
    </row>
    <row r="37" spans="1:2" x14ac:dyDescent="0.25">
      <c r="A37" s="2"/>
      <c r="B37" s="2">
        <v>62</v>
      </c>
    </row>
    <row r="38" spans="1:2" x14ac:dyDescent="0.25">
      <c r="A38" s="2"/>
      <c r="B38" s="2">
        <v>91</v>
      </c>
    </row>
    <row r="39" spans="1:2" x14ac:dyDescent="0.25">
      <c r="A39" s="2"/>
      <c r="B39" s="2">
        <v>83</v>
      </c>
    </row>
    <row r="40" spans="1:2" x14ac:dyDescent="0.25">
      <c r="A40" s="2"/>
      <c r="B40" s="2">
        <v>80</v>
      </c>
    </row>
    <row r="41" spans="1:2" x14ac:dyDescent="0.25">
      <c r="A41" s="2"/>
      <c r="B41" s="2">
        <v>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A4C5-E209-4CB1-A377-894827F33022}">
  <dimension ref="A1:I29"/>
  <sheetViews>
    <sheetView topLeftCell="C7" zoomScale="91" zoomScaleNormal="91" workbookViewId="0">
      <selection activeCell="G18" sqref="G18"/>
    </sheetView>
  </sheetViews>
  <sheetFormatPr defaultRowHeight="15" x14ac:dyDescent="0.25"/>
  <cols>
    <col min="1" max="1" width="15" bestFit="1" customWidth="1"/>
    <col min="2" max="2" width="12.5703125" bestFit="1" customWidth="1"/>
    <col min="4" max="4" width="45.140625" bestFit="1" customWidth="1"/>
    <col min="5" max="6" width="13.28515625" bestFit="1" customWidth="1"/>
    <col min="7" max="8" width="12" bestFit="1" customWidth="1"/>
  </cols>
  <sheetData>
    <row r="1" spans="1:9" x14ac:dyDescent="0.25">
      <c r="A1" s="6" t="s">
        <v>17</v>
      </c>
      <c r="B1" s="6" t="s">
        <v>18</v>
      </c>
    </row>
    <row r="2" spans="1:9" x14ac:dyDescent="0.25">
      <c r="A2" s="7">
        <v>1263</v>
      </c>
      <c r="B2" s="7">
        <v>996.7</v>
      </c>
      <c r="D2" t="s">
        <v>19</v>
      </c>
      <c r="E2" s="20">
        <f>_xlfn.STDEV.S(A2:A29)</f>
        <v>150.00098765106947</v>
      </c>
    </row>
    <row r="3" spans="1:9" x14ac:dyDescent="0.25">
      <c r="A3" s="7">
        <v>897</v>
      </c>
      <c r="B3" s="7">
        <v>897</v>
      </c>
      <c r="D3" t="s">
        <v>20</v>
      </c>
      <c r="E3" s="20">
        <f>_xlfn.STDEV.S(B2:B23)</f>
        <v>125.00402391791616</v>
      </c>
    </row>
    <row r="4" spans="1:9" x14ac:dyDescent="0.25">
      <c r="A4" s="7">
        <v>849</v>
      </c>
      <c r="B4" s="7">
        <v>912</v>
      </c>
    </row>
    <row r="5" spans="1:9" x14ac:dyDescent="0.25">
      <c r="A5" s="7">
        <v>891</v>
      </c>
      <c r="B5" s="7">
        <v>894.9</v>
      </c>
    </row>
    <row r="6" spans="1:9" x14ac:dyDescent="0.25">
      <c r="A6" s="7">
        <v>964</v>
      </c>
      <c r="B6" s="7">
        <v>785</v>
      </c>
      <c r="D6" t="s">
        <v>21</v>
      </c>
    </row>
    <row r="7" spans="1:9" ht="15.75" thickBot="1" x14ac:dyDescent="0.3">
      <c r="A7" s="7">
        <v>810</v>
      </c>
      <c r="B7" s="7">
        <v>750.7</v>
      </c>
    </row>
    <row r="8" spans="1:9" x14ac:dyDescent="0.25">
      <c r="A8" s="7">
        <v>877</v>
      </c>
      <c r="B8" s="7">
        <v>882.2</v>
      </c>
      <c r="D8" s="5"/>
      <c r="E8" s="5" t="s">
        <v>17</v>
      </c>
      <c r="F8" s="5" t="s">
        <v>18</v>
      </c>
    </row>
    <row r="9" spans="1:9" x14ac:dyDescent="0.25">
      <c r="A9" s="7">
        <v>899</v>
      </c>
      <c r="B9" s="7">
        <v>1110</v>
      </c>
      <c r="D9" s="3" t="s">
        <v>6</v>
      </c>
      <c r="E9" s="3">
        <v>1025</v>
      </c>
      <c r="F9" s="3">
        <v>909.98636363636365</v>
      </c>
    </row>
    <row r="10" spans="1:9" x14ac:dyDescent="0.25">
      <c r="A10" s="7">
        <v>847</v>
      </c>
      <c r="B10" s="7">
        <v>907.2</v>
      </c>
      <c r="D10" s="3" t="s">
        <v>22</v>
      </c>
      <c r="E10" s="3">
        <v>22500.296296296296</v>
      </c>
      <c r="F10" s="3">
        <v>15626.005995670954</v>
      </c>
    </row>
    <row r="11" spans="1:9" x14ac:dyDescent="0.25">
      <c r="A11" s="7">
        <v>1070</v>
      </c>
      <c r="B11" s="7">
        <v>1226.0999999999999</v>
      </c>
      <c r="D11" s="3" t="s">
        <v>8</v>
      </c>
      <c r="E11" s="3">
        <v>28</v>
      </c>
      <c r="F11" s="3">
        <v>22</v>
      </c>
    </row>
    <row r="12" spans="1:9" x14ac:dyDescent="0.25">
      <c r="A12" s="7">
        <v>1252</v>
      </c>
      <c r="B12" s="7">
        <v>762.1</v>
      </c>
      <c r="D12" s="3" t="s">
        <v>9</v>
      </c>
      <c r="E12" s="3">
        <v>0</v>
      </c>
      <c r="F12" s="3"/>
    </row>
    <row r="13" spans="1:9" x14ac:dyDescent="0.25">
      <c r="A13" s="7">
        <v>920</v>
      </c>
      <c r="B13" s="7">
        <v>835.5</v>
      </c>
      <c r="D13" s="3" t="s">
        <v>23</v>
      </c>
      <c r="E13" s="3">
        <v>48</v>
      </c>
      <c r="F13" s="3"/>
    </row>
    <row r="14" spans="1:9" x14ac:dyDescent="0.25">
      <c r="A14" s="7">
        <f>1256</f>
        <v>1256</v>
      </c>
      <c r="B14" s="7">
        <v>1048</v>
      </c>
      <c r="D14" s="3" t="s">
        <v>24</v>
      </c>
      <c r="E14" s="3">
        <v>2.9560188108048155</v>
      </c>
      <c r="F14" s="3"/>
      <c r="G14" t="s">
        <v>33</v>
      </c>
      <c r="H14" t="s">
        <v>31</v>
      </c>
      <c r="I14" s="11" t="s">
        <v>32</v>
      </c>
    </row>
    <row r="15" spans="1:9" x14ac:dyDescent="0.25">
      <c r="A15" s="7">
        <v>1196</v>
      </c>
      <c r="B15" s="7">
        <v>773.8</v>
      </c>
      <c r="D15" s="9" t="s">
        <v>25</v>
      </c>
      <c r="E15" s="22">
        <v>2.4100954408786714E-3</v>
      </c>
      <c r="F15" s="3"/>
      <c r="G15">
        <f>_xlfn.T.DIST(E14,E13,TRUE)</f>
        <v>0.99758990455912133</v>
      </c>
      <c r="H15" s="23">
        <f>_xlfn.T.DIST.RT(E14,E13)</f>
        <v>2.4100954408786714E-3</v>
      </c>
      <c r="I15" s="11">
        <f>_xlfn.T.DIST.2T(E14,E13)</f>
        <v>4.8201908817573427E-3</v>
      </c>
    </row>
    <row r="16" spans="1:9" x14ac:dyDescent="0.25">
      <c r="A16" s="7">
        <v>1150</v>
      </c>
      <c r="B16" s="7">
        <v>807</v>
      </c>
      <c r="D16" s="3" t="s">
        <v>26</v>
      </c>
      <c r="E16" s="3">
        <v>1.6772241961243386</v>
      </c>
      <c r="F16" s="3"/>
    </row>
    <row r="17" spans="1:6" x14ac:dyDescent="0.25">
      <c r="A17" s="7">
        <v>1024</v>
      </c>
      <c r="B17" s="7">
        <v>972</v>
      </c>
      <c r="D17" s="3" t="s">
        <v>27</v>
      </c>
      <c r="E17" s="21">
        <v>4.8201908817573427E-3</v>
      </c>
      <c r="F17" s="3"/>
    </row>
    <row r="18" spans="1:6" ht="15.75" thickBot="1" x14ac:dyDescent="0.3">
      <c r="A18" s="7">
        <v>1016</v>
      </c>
      <c r="B18" s="7">
        <v>980</v>
      </c>
      <c r="D18" s="4" t="s">
        <v>28</v>
      </c>
      <c r="E18" s="4">
        <v>2.0106347576242314</v>
      </c>
      <c r="F18" s="4"/>
    </row>
    <row r="19" spans="1:6" x14ac:dyDescent="0.25">
      <c r="A19" s="7">
        <v>1126</v>
      </c>
      <c r="B19" s="7">
        <v>876.6</v>
      </c>
    </row>
    <row r="20" spans="1:6" x14ac:dyDescent="0.25">
      <c r="A20" s="7">
        <v>1289</v>
      </c>
      <c r="B20" s="7">
        <v>943</v>
      </c>
    </row>
    <row r="21" spans="1:6" x14ac:dyDescent="0.25">
      <c r="A21" s="7">
        <v>1220</v>
      </c>
      <c r="B21" s="7">
        <v>992.7</v>
      </c>
    </row>
    <row r="22" spans="1:6" x14ac:dyDescent="0.25">
      <c r="A22" s="7">
        <v>912</v>
      </c>
      <c r="B22" s="7">
        <v>704.3</v>
      </c>
    </row>
    <row r="23" spans="1:6" x14ac:dyDescent="0.25">
      <c r="A23" s="7">
        <v>1026</v>
      </c>
      <c r="B23" s="7">
        <v>962.9</v>
      </c>
    </row>
    <row r="24" spans="1:6" x14ac:dyDescent="0.25">
      <c r="A24" s="7">
        <v>786</v>
      </c>
      <c r="B24" s="8"/>
    </row>
    <row r="25" spans="1:6" x14ac:dyDescent="0.25">
      <c r="A25" s="7">
        <v>989</v>
      </c>
      <c r="B25" s="8"/>
    </row>
    <row r="26" spans="1:6" x14ac:dyDescent="0.25">
      <c r="A26" s="7">
        <v>1133</v>
      </c>
      <c r="B26" s="8"/>
    </row>
    <row r="27" spans="1:6" x14ac:dyDescent="0.25">
      <c r="A27" s="7">
        <v>990</v>
      </c>
      <c r="B27" s="8"/>
    </row>
    <row r="28" spans="1:6" x14ac:dyDescent="0.25">
      <c r="A28" s="7">
        <v>999</v>
      </c>
      <c r="B28" s="8"/>
    </row>
    <row r="29" spans="1:6" x14ac:dyDescent="0.25">
      <c r="A29" s="7">
        <v>1049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A411-53BB-4900-B33A-7D6989774C81}">
  <dimension ref="A1:I18"/>
  <sheetViews>
    <sheetView tabSelected="1" topLeftCell="C1" workbookViewId="0">
      <selection activeCell="J20" sqref="J20"/>
    </sheetView>
  </sheetViews>
  <sheetFormatPr defaultRowHeight="15" x14ac:dyDescent="0.25"/>
  <cols>
    <col min="4" max="5" width="45.140625" bestFit="1" customWidth="1"/>
    <col min="8" max="8" width="12" bestFit="1" customWidth="1"/>
  </cols>
  <sheetData>
    <row r="1" spans="1:9" x14ac:dyDescent="0.25">
      <c r="A1" s="1" t="s">
        <v>29</v>
      </c>
      <c r="B1" s="1" t="s">
        <v>30</v>
      </c>
    </row>
    <row r="2" spans="1:9" x14ac:dyDescent="0.25">
      <c r="A2" s="8">
        <v>300</v>
      </c>
      <c r="B2" s="8">
        <v>274</v>
      </c>
    </row>
    <row r="3" spans="1:9" x14ac:dyDescent="0.25">
      <c r="A3" s="8">
        <v>280</v>
      </c>
      <c r="B3" s="8">
        <v>220</v>
      </c>
    </row>
    <row r="4" spans="1:9" x14ac:dyDescent="0.25">
      <c r="A4" s="8">
        <v>344</v>
      </c>
      <c r="B4" s="8">
        <v>308</v>
      </c>
    </row>
    <row r="5" spans="1:9" x14ac:dyDescent="0.25">
      <c r="A5" s="8">
        <v>385</v>
      </c>
      <c r="B5" s="8">
        <v>336</v>
      </c>
    </row>
    <row r="6" spans="1:9" x14ac:dyDescent="0.25">
      <c r="A6" s="8">
        <v>372</v>
      </c>
      <c r="B6" s="8">
        <v>198</v>
      </c>
      <c r="D6" t="s">
        <v>21</v>
      </c>
    </row>
    <row r="7" spans="1:9" ht="15.75" thickBot="1" x14ac:dyDescent="0.3">
      <c r="A7" s="8">
        <v>360</v>
      </c>
      <c r="B7" s="8">
        <v>300</v>
      </c>
    </row>
    <row r="8" spans="1:9" x14ac:dyDescent="0.25">
      <c r="A8" s="8">
        <v>288</v>
      </c>
      <c r="B8" s="8">
        <v>315</v>
      </c>
      <c r="D8" s="5"/>
      <c r="E8" s="5" t="s">
        <v>29</v>
      </c>
      <c r="F8" s="5" t="s">
        <v>30</v>
      </c>
    </row>
    <row r="9" spans="1:9" x14ac:dyDescent="0.25">
      <c r="A9" s="8">
        <v>321</v>
      </c>
      <c r="B9" s="8">
        <v>258</v>
      </c>
      <c r="D9" s="3" t="s">
        <v>6</v>
      </c>
      <c r="E9" s="3">
        <v>325</v>
      </c>
      <c r="F9" s="3">
        <v>286</v>
      </c>
    </row>
    <row r="10" spans="1:9" x14ac:dyDescent="0.25">
      <c r="A10" s="8">
        <v>376</v>
      </c>
      <c r="B10" s="8">
        <v>318</v>
      </c>
      <c r="D10" s="3" t="s">
        <v>22</v>
      </c>
      <c r="E10" s="3">
        <v>1599.6363636363637</v>
      </c>
      <c r="F10" s="3">
        <v>1935.8181818181818</v>
      </c>
    </row>
    <row r="11" spans="1:9" x14ac:dyDescent="0.25">
      <c r="A11" s="8">
        <v>290</v>
      </c>
      <c r="B11" s="8">
        <v>310</v>
      </c>
      <c r="D11" s="3" t="s">
        <v>8</v>
      </c>
      <c r="E11" s="3">
        <v>12</v>
      </c>
      <c r="F11" s="3">
        <v>12</v>
      </c>
    </row>
    <row r="12" spans="1:9" x14ac:dyDescent="0.25">
      <c r="A12" s="8">
        <v>301</v>
      </c>
      <c r="B12" s="8">
        <v>332</v>
      </c>
      <c r="D12" s="3" t="s">
        <v>9</v>
      </c>
      <c r="E12" s="3">
        <v>0</v>
      </c>
      <c r="F12" s="3"/>
    </row>
    <row r="13" spans="1:9" x14ac:dyDescent="0.25">
      <c r="A13" s="8">
        <v>283</v>
      </c>
      <c r="B13" s="8">
        <v>263</v>
      </c>
      <c r="D13" s="3" t="s">
        <v>23</v>
      </c>
      <c r="E13" s="3">
        <v>22</v>
      </c>
      <c r="F13" s="3"/>
    </row>
    <row r="14" spans="1:9" x14ac:dyDescent="0.25">
      <c r="D14" s="3" t="s">
        <v>24</v>
      </c>
      <c r="E14" s="3">
        <v>2.2721269924200369</v>
      </c>
      <c r="F14" s="3"/>
      <c r="G14" t="s">
        <v>33</v>
      </c>
      <c r="H14" s="11" t="s">
        <v>31</v>
      </c>
      <c r="I14" t="s">
        <v>32</v>
      </c>
    </row>
    <row r="15" spans="1:9" x14ac:dyDescent="0.25">
      <c r="D15" s="3" t="s">
        <v>25</v>
      </c>
      <c r="E15" s="10">
        <v>1.6602185445629206E-2</v>
      </c>
      <c r="F15" s="3"/>
      <c r="G15">
        <f>_xlfn.T.DIST(E14,E13,TRUE)</f>
        <v>0.98339781455437081</v>
      </c>
      <c r="H15" s="12">
        <f>_xlfn.T.DIST.RT(E14,E13)</f>
        <v>1.6602185445629206E-2</v>
      </c>
      <c r="I15">
        <f>_xlfn.T.DIST.2T(E14,E13)</f>
        <v>3.3204370891258411E-2</v>
      </c>
    </row>
    <row r="16" spans="1:9" x14ac:dyDescent="0.25">
      <c r="D16" s="3" t="s">
        <v>26</v>
      </c>
      <c r="E16" s="3">
        <v>1.7171443743802424</v>
      </c>
      <c r="F16" s="3"/>
    </row>
    <row r="17" spans="4:6" x14ac:dyDescent="0.25">
      <c r="D17" s="3" t="s">
        <v>27</v>
      </c>
      <c r="E17" s="3">
        <v>3.3204370891258411E-2</v>
      </c>
      <c r="F17" s="3"/>
    </row>
    <row r="18" spans="4:6" ht="15.75" thickBot="1" x14ac:dyDescent="0.3">
      <c r="D18" s="4" t="s">
        <v>28</v>
      </c>
      <c r="E18" s="4">
        <v>2.0738730679040258</v>
      </c>
      <c r="F18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1DAA-1A90-4FE0-AAAD-D7D449B5412E}">
  <dimension ref="A1:H17"/>
  <sheetViews>
    <sheetView workbookViewId="0">
      <selection activeCell="I10" sqref="I10"/>
    </sheetView>
  </sheetViews>
  <sheetFormatPr defaultRowHeight="15" x14ac:dyDescent="0.25"/>
  <cols>
    <col min="1" max="1" width="7" bestFit="1" customWidth="1"/>
    <col min="2" max="2" width="10.42578125" bestFit="1" customWidth="1"/>
    <col min="6" max="6" width="33.42578125" bestFit="1" customWidth="1"/>
  </cols>
  <sheetData>
    <row r="1" spans="1:8" x14ac:dyDescent="0.25">
      <c r="A1" t="s">
        <v>37</v>
      </c>
      <c r="B1" s="13" t="s">
        <v>35</v>
      </c>
      <c r="C1" s="13" t="s">
        <v>36</v>
      </c>
    </row>
    <row r="2" spans="1:8" x14ac:dyDescent="0.25">
      <c r="A2">
        <v>1</v>
      </c>
      <c r="B2" s="14">
        <v>6</v>
      </c>
      <c r="C2" s="14">
        <v>5.4</v>
      </c>
    </row>
    <row r="3" spans="1:8" x14ac:dyDescent="0.25">
      <c r="A3">
        <v>2</v>
      </c>
      <c r="B3" s="14">
        <v>5</v>
      </c>
      <c r="C3" s="14">
        <v>5.2</v>
      </c>
    </row>
    <row r="4" spans="1:8" x14ac:dyDescent="0.25">
      <c r="A4">
        <v>3</v>
      </c>
      <c r="B4" s="14">
        <v>7</v>
      </c>
      <c r="C4" s="14">
        <v>6.5</v>
      </c>
      <c r="F4" t="s">
        <v>38</v>
      </c>
    </row>
    <row r="5" spans="1:8" ht="15.75" thickBot="1" x14ac:dyDescent="0.3">
      <c r="A5">
        <v>4</v>
      </c>
      <c r="B5" s="14">
        <v>6.2</v>
      </c>
      <c r="C5" s="14">
        <v>5.9</v>
      </c>
    </row>
    <row r="6" spans="1:8" x14ac:dyDescent="0.25">
      <c r="A6">
        <v>5</v>
      </c>
      <c r="B6" s="14">
        <v>6</v>
      </c>
      <c r="C6" s="14">
        <v>6</v>
      </c>
      <c r="F6" s="5"/>
      <c r="G6" s="5" t="s">
        <v>35</v>
      </c>
      <c r="H6" s="5" t="s">
        <v>36</v>
      </c>
    </row>
    <row r="7" spans="1:8" x14ac:dyDescent="0.25">
      <c r="A7">
        <v>6</v>
      </c>
      <c r="B7" s="14">
        <v>6.4</v>
      </c>
      <c r="C7" s="14">
        <v>5.8</v>
      </c>
      <c r="F7" s="3" t="s">
        <v>6</v>
      </c>
      <c r="G7" s="3">
        <v>6.1000000000000005</v>
      </c>
      <c r="H7" s="3">
        <v>5.8</v>
      </c>
    </row>
    <row r="8" spans="1:8" x14ac:dyDescent="0.25">
      <c r="F8" s="3" t="s">
        <v>22</v>
      </c>
      <c r="G8" s="3">
        <v>0.42800000000000005</v>
      </c>
      <c r="H8" s="3">
        <v>0.21199999999999988</v>
      </c>
    </row>
    <row r="9" spans="1:8" x14ac:dyDescent="0.25">
      <c r="F9" s="3" t="s">
        <v>8</v>
      </c>
      <c r="G9" s="3">
        <v>6</v>
      </c>
      <c r="H9" s="3">
        <v>6</v>
      </c>
    </row>
    <row r="10" spans="1:8" x14ac:dyDescent="0.25">
      <c r="F10" s="3" t="s">
        <v>39</v>
      </c>
      <c r="G10" s="3">
        <v>0.87642369754558092</v>
      </c>
      <c r="H10" s="3"/>
    </row>
    <row r="11" spans="1:8" x14ac:dyDescent="0.25">
      <c r="F11" s="3" t="s">
        <v>9</v>
      </c>
      <c r="G11" s="3">
        <v>0</v>
      </c>
      <c r="H11" s="3"/>
    </row>
    <row r="12" spans="1:8" x14ac:dyDescent="0.25">
      <c r="F12" s="3" t="s">
        <v>23</v>
      </c>
      <c r="G12" s="3">
        <v>5</v>
      </c>
      <c r="H12" s="3"/>
    </row>
    <row r="13" spans="1:8" x14ac:dyDescent="0.25">
      <c r="F13" s="3" t="s">
        <v>24</v>
      </c>
      <c r="G13" s="15">
        <v>2.1957751641341989</v>
      </c>
      <c r="H13" s="3"/>
    </row>
    <row r="14" spans="1:8" x14ac:dyDescent="0.25">
      <c r="F14" s="3" t="s">
        <v>25</v>
      </c>
      <c r="G14" s="15">
        <v>3.975795730979851E-2</v>
      </c>
      <c r="H14" s="3"/>
    </row>
    <row r="15" spans="1:8" x14ac:dyDescent="0.25">
      <c r="F15" s="3" t="s">
        <v>26</v>
      </c>
      <c r="G15" s="15">
        <v>2.0150483733330233</v>
      </c>
      <c r="H15" s="3"/>
    </row>
    <row r="16" spans="1:8" x14ac:dyDescent="0.25">
      <c r="F16" s="3" t="s">
        <v>27</v>
      </c>
      <c r="G16" s="15">
        <v>7.951591461959702E-2</v>
      </c>
      <c r="H16" s="3"/>
    </row>
    <row r="17" spans="6:8" ht="15.75" thickBot="1" x14ac:dyDescent="0.3">
      <c r="F17" s="4" t="s">
        <v>28</v>
      </c>
      <c r="G17" s="16">
        <v>2.570581835636315</v>
      </c>
      <c r="H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4EEC-8C4A-42E0-8AB8-4EE384906EDB}">
  <dimension ref="A1:I7"/>
  <sheetViews>
    <sheetView workbookViewId="0">
      <selection activeCell="J11" sqref="J11"/>
    </sheetView>
  </sheetViews>
  <sheetFormatPr defaultRowHeight="15" x14ac:dyDescent="0.25"/>
  <cols>
    <col min="5" max="5" width="11.5703125" bestFit="1" customWidth="1"/>
    <col min="8" max="8" width="18.85546875" bestFit="1" customWidth="1"/>
  </cols>
  <sheetData>
    <row r="1" spans="1:9" x14ac:dyDescent="0.25">
      <c r="A1" t="s">
        <v>40</v>
      </c>
      <c r="B1">
        <v>0.14000000000000001</v>
      </c>
      <c r="C1" t="s">
        <v>43</v>
      </c>
      <c r="D1">
        <v>250</v>
      </c>
    </row>
    <row r="2" spans="1:9" x14ac:dyDescent="0.25">
      <c r="A2" t="s">
        <v>42</v>
      </c>
      <c r="B2">
        <v>0.09</v>
      </c>
      <c r="C2" t="s">
        <v>44</v>
      </c>
      <c r="D2">
        <v>300</v>
      </c>
    </row>
    <row r="6" spans="1:9" x14ac:dyDescent="0.25">
      <c r="G6" t="s">
        <v>46</v>
      </c>
      <c r="H6" t="s">
        <v>47</v>
      </c>
      <c r="I6" t="s">
        <v>33</v>
      </c>
    </row>
    <row r="7" spans="1:9" x14ac:dyDescent="0.25">
      <c r="A7" t="s">
        <v>41</v>
      </c>
      <c r="B7" s="17">
        <f>((B1*D1)+(B2*D2))/(D1+D2)</f>
        <v>0.11272727272727273</v>
      </c>
      <c r="D7" t="s">
        <v>45</v>
      </c>
      <c r="E7" s="18">
        <f>(B1-B2)/SQRT(B7*(1-B7)*((1/D1)+1/D2))</f>
        <v>1.8461892806162941</v>
      </c>
      <c r="G7">
        <f>2*(1 - _xlfn.NORM.S.DIST(ABS(E7),TRUE ))</f>
        <v>6.4864726857073896E-2</v>
      </c>
      <c r="H7" s="19">
        <f>1-_xlfn.NORM.S.DIST(E7,TRUE)</f>
        <v>3.2432363428536948E-2</v>
      </c>
      <c r="I7">
        <f>_xlfn.NORM.S.DIST(E7,TRUE)</f>
        <v>0.96756763657146305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10.1 2 pop means stdevss known</vt:lpstr>
      <vt:lpstr>10.2 pop mean, stdev unkown 2ta</vt:lpstr>
      <vt:lpstr>stdev unknown upper tail</vt:lpstr>
      <vt:lpstr>10.3 matched samples</vt:lpstr>
      <vt:lpstr>10.4 pop proportions 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Alvarez</dc:creator>
  <cp:lastModifiedBy>Cristian Alvarez</cp:lastModifiedBy>
  <dcterms:created xsi:type="dcterms:W3CDTF">2025-08-22T23:27:53Z</dcterms:created>
  <dcterms:modified xsi:type="dcterms:W3CDTF">2026-03-30T21:49:28Z</dcterms:modified>
</cp:coreProperties>
</file>