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105" windowWidth="14355" windowHeight="7245"/>
  </bookViews>
  <sheets>
    <sheet name="main" sheetId="79" r:id="rId1"/>
  </sheets>
  <calcPr calcId="144525"/>
</workbook>
</file>

<file path=xl/calcChain.xml><?xml version="1.0" encoding="utf-8"?>
<calcChain xmlns="http://schemas.openxmlformats.org/spreadsheetml/2006/main">
  <c r="E11" i="79" l="1"/>
  <c r="G11" i="79" s="1"/>
  <c r="B11" i="79" s="1"/>
  <c r="D11" i="79"/>
  <c r="E8" i="79"/>
  <c r="D8" i="79"/>
  <c r="E7" i="79"/>
  <c r="G7" i="79" s="1"/>
  <c r="B7" i="79" s="1"/>
  <c r="D7" i="79"/>
  <c r="E6" i="79"/>
  <c r="D6" i="79"/>
  <c r="L5" i="79"/>
  <c r="M5" i="79" s="1"/>
  <c r="E5" i="79"/>
  <c r="D5" i="79"/>
  <c r="L4" i="79"/>
  <c r="M4" i="79" s="1"/>
  <c r="E4" i="79"/>
  <c r="D4" i="79"/>
  <c r="L3" i="79"/>
  <c r="M3" i="79" s="1"/>
  <c r="E3" i="79"/>
  <c r="D3" i="79"/>
  <c r="L2" i="79"/>
  <c r="M2" i="79" s="1"/>
  <c r="E2" i="79"/>
  <c r="D2" i="79"/>
  <c r="G4" i="79" l="1"/>
  <c r="B4" i="79" s="1"/>
  <c r="G2" i="79"/>
  <c r="B2" i="79" s="1"/>
  <c r="G6" i="79"/>
  <c r="B6" i="79" s="1"/>
  <c r="G8" i="79"/>
  <c r="B8" i="79" s="1"/>
  <c r="G3" i="79"/>
  <c r="B3" i="79" s="1"/>
  <c r="G5" i="79"/>
  <c r="B5" i="79" s="1"/>
  <c r="M13" i="79"/>
  <c r="H13" i="79" l="1"/>
  <c r="H14" i="79" s="1"/>
</calcChain>
</file>

<file path=xl/sharedStrings.xml><?xml version="1.0" encoding="utf-8"?>
<sst xmlns="http://schemas.openxmlformats.org/spreadsheetml/2006/main" count="20" uniqueCount="16">
  <si>
    <t>Столи</t>
  </si>
  <si>
    <t>З</t>
  </si>
  <si>
    <t>По</t>
  </si>
  <si>
    <t>Сума</t>
  </si>
  <si>
    <t>Козин</t>
  </si>
  <si>
    <t>Воронцов</t>
  </si>
  <si>
    <t>Москаленко</t>
  </si>
  <si>
    <t>Мілевський</t>
  </si>
  <si>
    <t>Хв.</t>
  </si>
  <si>
    <t>Пушняк</t>
  </si>
  <si>
    <t>Розовецький</t>
  </si>
  <si>
    <t>Ганушевич</t>
  </si>
  <si>
    <t>Тариф</t>
  </si>
  <si>
    <t>Стіл</t>
  </si>
  <si>
    <t>Гравець</t>
  </si>
  <si>
    <t>Хомін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</si>
</sst>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0" fillId="0" borderId="0" xfId="0" applyNumberFormat="1"/>
    <xf numFmtId="3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 applyFont="1"/>
    <xf numFmtId="49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3" fontId="0" fillId="0" borderId="0" xfId="0" applyNumberFormat="1" applyFont="1" applyAlignment="1"/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5"/>
  <dimension ref="A1:N18"/>
  <sheetViews>
    <sheetView tabSelected="1" zoomScaleNormal="100" workbookViewId="0"/>
  </sheetViews>
  <sheetFormatPr defaultRowHeight="15" x14ac:dyDescent="0.25"/>
  <cols>
    <col min="1" max="1" width="17.42578125" customWidth="1"/>
    <col min="2" max="7" width="7.7109375" customWidth="1"/>
    <col min="10" max="11" width="9.140625" customWidth="1"/>
  </cols>
  <sheetData>
    <row r="1" spans="1:14" ht="20.25" thickBot="1" x14ac:dyDescent="0.35">
      <c r="A1" s="5" t="s">
        <v>14</v>
      </c>
      <c r="B1" s="9" t="s">
        <v>3</v>
      </c>
      <c r="C1" s="6" t="s">
        <v>0</v>
      </c>
      <c r="D1" s="7" t="s">
        <v>1</v>
      </c>
      <c r="E1" s="8" t="s">
        <v>2</v>
      </c>
      <c r="F1" s="18"/>
      <c r="G1" s="22" t="s">
        <v>8</v>
      </c>
      <c r="I1" s="12" t="s">
        <v>13</v>
      </c>
      <c r="J1" s="7" t="s">
        <v>1</v>
      </c>
      <c r="K1" s="7" t="s">
        <v>2</v>
      </c>
      <c r="L1" s="7" t="s">
        <v>8</v>
      </c>
      <c r="M1" s="7" t="s">
        <v>3</v>
      </c>
      <c r="N1" s="8" t="s">
        <v>12</v>
      </c>
    </row>
    <row r="2" spans="1:14" x14ac:dyDescent="0.25">
      <c r="A2" t="s">
        <v>10</v>
      </c>
      <c r="B2" s="14" t="e">
        <f>ROUNDUP(G2*1.6, 0)</f>
        <v>#VALUE!</v>
      </c>
      <c r="C2" s="2"/>
      <c r="D2" s="18" t="e">
        <f t="shared" ref="D2:D8" si="0">VLOOKUP(VALUE(LEFT(C2,1)),$I$2:$J$7,2,FALSE)</f>
        <v>#VALUE!</v>
      </c>
      <c r="E2" s="18" t="e">
        <f t="shared" ref="E2:E8" si="1">VLOOKUP(VALUE(RIGHT(C2,1)),$I$2:$K$7,3,FALSE)</f>
        <v>#VALUE!</v>
      </c>
      <c r="F2" s="18"/>
      <c r="G2" s="21" t="e">
        <f t="shared" ref="G2:G8" si="2">HOUR(E2-D2)*60 + MINUTE(E2-D2)</f>
        <v>#VALUE!</v>
      </c>
      <c r="I2" s="11"/>
      <c r="J2" s="19"/>
      <c r="K2" s="19"/>
      <c r="L2" s="4">
        <f>HOUR(K2-J2)*60 + MINUTE(K2-J2)</f>
        <v>0</v>
      </c>
      <c r="M2" s="3">
        <f>ROUND(ROUND(L2*4, 0)*0.8, 0)</f>
        <v>0</v>
      </c>
      <c r="N2">
        <v>240</v>
      </c>
    </row>
    <row r="3" spans="1:14" x14ac:dyDescent="0.25">
      <c r="A3" t="s">
        <v>6</v>
      </c>
      <c r="B3" s="14" t="e">
        <f t="shared" ref="B3:B8" si="3">ROUNDUP(G3*1.6, 0)</f>
        <v>#VALUE!</v>
      </c>
      <c r="C3" s="2"/>
      <c r="D3" s="18" t="e">
        <f t="shared" si="0"/>
        <v>#VALUE!</v>
      </c>
      <c r="E3" s="18" t="e">
        <f t="shared" si="1"/>
        <v>#VALUE!</v>
      </c>
      <c r="F3" s="18"/>
      <c r="G3" s="21" t="e">
        <f t="shared" si="2"/>
        <v>#VALUE!</v>
      </c>
      <c r="H3" s="10"/>
      <c r="I3" s="11"/>
      <c r="J3" s="19"/>
      <c r="K3" s="19"/>
      <c r="L3" s="4">
        <f t="shared" ref="L3:L5" si="4">HOUR(K3-J3)*60 + MINUTE(K3-J3)</f>
        <v>0</v>
      </c>
      <c r="M3" s="3">
        <f t="shared" ref="M3:M5" si="5">ROUND(ROUND(L3*4, 0)*0.8, 0)</f>
        <v>0</v>
      </c>
      <c r="N3">
        <v>240</v>
      </c>
    </row>
    <row r="4" spans="1:14" x14ac:dyDescent="0.25">
      <c r="A4" t="s">
        <v>4</v>
      </c>
      <c r="B4" s="14" t="e">
        <f t="shared" si="3"/>
        <v>#VALUE!</v>
      </c>
      <c r="C4" s="2"/>
      <c r="D4" s="18" t="e">
        <f t="shared" si="0"/>
        <v>#VALUE!</v>
      </c>
      <c r="E4" s="18" t="e">
        <f t="shared" si="1"/>
        <v>#VALUE!</v>
      </c>
      <c r="F4" s="18"/>
      <c r="G4" s="21" t="e">
        <f t="shared" si="2"/>
        <v>#VALUE!</v>
      </c>
      <c r="I4" s="11"/>
      <c r="J4" s="19"/>
      <c r="K4" s="19"/>
      <c r="L4" s="4">
        <f t="shared" si="4"/>
        <v>0</v>
      </c>
      <c r="M4" s="3">
        <f t="shared" si="5"/>
        <v>0</v>
      </c>
      <c r="N4">
        <v>240</v>
      </c>
    </row>
    <row r="5" spans="1:14" x14ac:dyDescent="0.25">
      <c r="A5" t="s">
        <v>5</v>
      </c>
      <c r="B5" s="14" t="e">
        <f t="shared" si="3"/>
        <v>#VALUE!</v>
      </c>
      <c r="C5" s="2"/>
      <c r="D5" s="18" t="e">
        <f t="shared" si="0"/>
        <v>#VALUE!</v>
      </c>
      <c r="E5" s="18" t="e">
        <f t="shared" si="1"/>
        <v>#VALUE!</v>
      </c>
      <c r="F5" s="18"/>
      <c r="G5" s="21" t="e">
        <f t="shared" si="2"/>
        <v>#VALUE!</v>
      </c>
      <c r="I5" s="11"/>
      <c r="J5" s="19"/>
      <c r="K5" s="19"/>
      <c r="L5" s="4">
        <f t="shared" si="4"/>
        <v>0</v>
      </c>
      <c r="M5" s="3">
        <f t="shared" si="5"/>
        <v>0</v>
      </c>
      <c r="N5">
        <v>240</v>
      </c>
    </row>
    <row r="6" spans="1:14" x14ac:dyDescent="0.25">
      <c r="A6" t="s">
        <v>9</v>
      </c>
      <c r="B6" s="14" t="e">
        <f t="shared" si="3"/>
        <v>#VALUE!</v>
      </c>
      <c r="C6" s="2"/>
      <c r="D6" s="18" t="e">
        <f t="shared" si="0"/>
        <v>#VALUE!</v>
      </c>
      <c r="E6" s="18" t="e">
        <f t="shared" si="1"/>
        <v>#VALUE!</v>
      </c>
      <c r="F6" s="18"/>
      <c r="G6" s="21" t="e">
        <f t="shared" si="2"/>
        <v>#VALUE!</v>
      </c>
      <c r="I6" s="2"/>
      <c r="J6" s="17"/>
      <c r="K6" s="17"/>
      <c r="L6" s="1"/>
      <c r="M6" s="1"/>
      <c r="N6" s="1"/>
    </row>
    <row r="7" spans="1:14" x14ac:dyDescent="0.25">
      <c r="A7" t="s">
        <v>7</v>
      </c>
      <c r="B7" s="14" t="e">
        <f t="shared" si="3"/>
        <v>#VALUE!</v>
      </c>
      <c r="C7" s="2"/>
      <c r="D7" s="18" t="e">
        <f t="shared" si="0"/>
        <v>#VALUE!</v>
      </c>
      <c r="E7" s="18" t="e">
        <f t="shared" si="1"/>
        <v>#VALUE!</v>
      </c>
      <c r="F7" s="18"/>
      <c r="G7" s="21" t="e">
        <f t="shared" si="2"/>
        <v>#VALUE!</v>
      </c>
      <c r="I7" s="2"/>
      <c r="J7" s="17"/>
      <c r="K7" s="17"/>
      <c r="L7" s="1"/>
      <c r="M7" s="1"/>
      <c r="N7" s="1"/>
    </row>
    <row r="8" spans="1:14" x14ac:dyDescent="0.25">
      <c r="A8" t="s">
        <v>11</v>
      </c>
      <c r="B8" s="14" t="e">
        <f t="shared" si="3"/>
        <v>#VALUE!</v>
      </c>
      <c r="C8" s="2"/>
      <c r="D8" s="18" t="e">
        <f t="shared" si="0"/>
        <v>#VALUE!</v>
      </c>
      <c r="E8" s="18" t="e">
        <f t="shared" si="1"/>
        <v>#VALUE!</v>
      </c>
      <c r="F8" s="18"/>
      <c r="G8" s="21" t="e">
        <f t="shared" si="2"/>
        <v>#VALUE!</v>
      </c>
      <c r="I8" s="2"/>
      <c r="J8" s="17"/>
      <c r="K8" s="17"/>
      <c r="L8" s="1"/>
      <c r="M8" s="1"/>
      <c r="N8" s="1"/>
    </row>
    <row r="9" spans="1:14" x14ac:dyDescent="0.25">
      <c r="B9" s="14"/>
      <c r="C9" s="2"/>
      <c r="D9" s="18"/>
      <c r="E9" s="18"/>
      <c r="F9" s="18"/>
      <c r="G9" s="21"/>
    </row>
    <row r="11" spans="1:14" x14ac:dyDescent="0.25">
      <c r="A11" t="s">
        <v>15</v>
      </c>
      <c r="B11" s="14" t="e">
        <f>ROUNDUP(G11*1.6, 0)</f>
        <v>#VALUE!</v>
      </c>
      <c r="C11" s="2"/>
      <c r="D11" s="18" t="e">
        <f t="shared" ref="D11" si="6">VLOOKUP(VALUE(LEFT(C11,1)),$I$2:$J$7,2,FALSE)</f>
        <v>#VALUE!</v>
      </c>
      <c r="E11" s="18" t="e">
        <f t="shared" ref="E11" si="7">VLOOKUP(VALUE(RIGHT(C11,1)),$I$2:$K$7,3,FALSE)</f>
        <v>#VALUE!</v>
      </c>
      <c r="F11" s="18"/>
      <c r="G11" s="21" t="e">
        <f t="shared" ref="G11" si="8">HOUR(E11-D11)*60 + MINUTE(E11-D11)</f>
        <v>#VALUE!</v>
      </c>
    </row>
    <row r="12" spans="1:14" x14ac:dyDescent="0.25">
      <c r="B12" s="14"/>
      <c r="C12" s="2"/>
      <c r="D12" s="18"/>
      <c r="E12" s="18"/>
      <c r="F12" s="18"/>
      <c r="G12" s="21"/>
    </row>
    <row r="13" spans="1:14" x14ac:dyDescent="0.25">
      <c r="B13" s="15"/>
      <c r="G13" s="20"/>
      <c r="H13" s="16" t="e">
        <f>M13-SUM(B2:B9)</f>
        <v>#VALUE!</v>
      </c>
      <c r="M13" s="13">
        <f>SUM(M2:M9)</f>
        <v>0</v>
      </c>
    </row>
    <row r="14" spans="1:14" x14ac:dyDescent="0.25">
      <c r="G14" s="20"/>
      <c r="H14" s="3" t="e">
        <f>H13-B11</f>
        <v>#VALUE!</v>
      </c>
    </row>
    <row r="15" spans="1:14" x14ac:dyDescent="0.25">
      <c r="B15" s="4"/>
      <c r="G15" s="20"/>
    </row>
    <row r="16" spans="1:14" x14ac:dyDescent="0.25">
      <c r="B16" s="4"/>
      <c r="G16" s="20"/>
      <c r="I16" s="4"/>
    </row>
    <row r="17" spans="7:9" x14ac:dyDescent="0.25">
      <c r="G17" s="20"/>
    </row>
    <row r="18" spans="7:9" x14ac:dyDescent="0.25">
      <c r="I1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Хомін</dc:creator>
  <cp:lastModifiedBy>Хомін</cp:lastModifiedBy>
  <dcterms:created xsi:type="dcterms:W3CDTF">2023-11-07T21:32:34Z</dcterms:created>
  <dcterms:modified xsi:type="dcterms:W3CDTF">2025-07-02T22:31:14Z</dcterms:modified>
</cp:coreProperties>
</file>