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0" yWindow="60" windowWidth="12120" windowHeight="9120" tabRatio="642" activeTab="5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24519"/>
</workbook>
</file>

<file path=xl/calcChain.xml><?xml version="1.0" encoding="utf-8"?>
<calcChain xmlns="http://schemas.openxmlformats.org/spreadsheetml/2006/main">
  <c r="C11" i="11"/>
  <c r="C12"/>
  <c r="C13"/>
  <c r="C14"/>
  <c r="C15"/>
  <c r="D28" i="7"/>
  <c r="D29"/>
  <c r="D30"/>
  <c r="D31"/>
  <c r="D32"/>
  <c r="D59"/>
  <c r="D60"/>
  <c r="D58"/>
  <c r="D61" s="1"/>
  <c r="F6" i="11"/>
  <c r="F7"/>
  <c r="F8"/>
  <c r="F9"/>
  <c r="F10"/>
  <c r="F11"/>
  <c r="F12"/>
  <c r="F13"/>
  <c r="F14"/>
  <c r="F15"/>
  <c r="F5"/>
  <c r="E5"/>
  <c r="J47" i="5"/>
  <c r="D40" i="7" s="1"/>
  <c r="M47" i="5"/>
  <c r="D41" i="7" s="1"/>
  <c r="D16"/>
  <c r="D14"/>
  <c r="C6" i="11"/>
  <c r="I7" i="7"/>
  <c r="C5" i="11"/>
  <c r="E6"/>
  <c r="E7"/>
  <c r="E8"/>
  <c r="E9"/>
  <c r="E10"/>
  <c r="E11"/>
  <c r="E12"/>
  <c r="E13"/>
  <c r="E14"/>
  <c r="E15"/>
  <c r="D6"/>
  <c r="D7"/>
  <c r="D8"/>
  <c r="D9"/>
  <c r="D10"/>
  <c r="D11"/>
  <c r="D12"/>
  <c r="D13"/>
  <c r="D14"/>
  <c r="D15"/>
  <c r="C7"/>
  <c r="C8"/>
  <c r="C9"/>
  <c r="C10"/>
  <c r="D5"/>
  <c r="C5" i="7"/>
  <c r="E8"/>
  <c r="E6"/>
  <c r="E5"/>
  <c r="E4"/>
  <c r="E7"/>
  <c r="N15" i="11"/>
  <c r="N14"/>
  <c r="N13"/>
  <c r="N12"/>
  <c r="N11"/>
  <c r="N10"/>
  <c r="N6"/>
  <c r="N7"/>
  <c r="N8"/>
  <c r="N9"/>
  <c r="N5"/>
  <c r="D33" i="7" l="1"/>
  <c r="D42"/>
  <c r="D15"/>
  <c r="D17"/>
  <c r="D18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<sst xmlns="http://schemas.openxmlformats.org/spreadsheetml/2006/main" count="302" uniqueCount="188">
  <si>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</si>
  <si>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</si>
  <si>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</si>
  <si>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</si>
  <si>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</si>
  <si>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</si>
  <si>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</si>
  <si>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</si>
  <si>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</si>
  <si>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</si>
  <si>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</si>
  <si>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</si>
  <si>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</si>
  <si>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</si>
  <si>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</si>
  <si>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</si>
  <si>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</si>
  <si>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</si>
  <si>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</si>
  <si>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</si>
  <si>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</si>
  <si>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</si>
  <si>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</si>
  <si>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</si>
  <si>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</si>
  <si>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</si>
  <si>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</si>
  <si>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</si>
  <si>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</si>
  <si>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</si>
  <si>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</si>
  <si>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</si>
  <si>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</si>
  <si>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</si>
  <si>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</si>
  <si>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</si>
  <si>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</si>
  <si>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</si>
  <si>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</si>
  <si>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</si>
  <si>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</si>
  <si>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</si>
  <si>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</si>
  <si>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</si>
  <si>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</si>
  <si>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</si>
  <si>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</si>
  <si>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</si>
  <si>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</si>
  <si>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</si>
  <si>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</si>
  <si>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</si>
  <si>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</si>
  <si>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</si>
  <si>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</si>
  <si>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</si>
  <si>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</si>
  <si>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</si>
  <si>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</si>
  <si>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</si>
  <si>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</si>
  <si>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</si>
  <si>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</si>
  <si>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</si>
  <si>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</si>
  <si>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</si>
  <si>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</si>
  <si>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</si>
  <si>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</si>
  <si>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</si>
  <si>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</si>
  <si>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</si>
  <si>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</si>
  <si>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</si>
  <si>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</si>
  <si>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</si>
  <si>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</si>
  <si>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</si>
  <si>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</si>
  <si>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</si>
  <si>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</si>
  <si>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</si>
  <si>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</si>
  <si>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</si>
  <si>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</si>
  <si>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</si>
  <si>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</si>
  <si>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</si>
  <si>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</si>
  <si>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</si>
  <si>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</si>
  <si>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</si>
  <si>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</si>
  <si>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</si>
  <si>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</si>
  <si>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</si>
  <si>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</si>
  <si>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</si>
  <si>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</si>
  <si>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</si>
  <si>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</si>
  <si>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</si>
  <si>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</si>
  <si>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</si>
  <si>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</si>
  <si>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</si>
  <si>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</si>
  <si>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</si>
  <si>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</si>
  <si>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</si>
  <si>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</si>
  <si>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</si>
  <si>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</si>
  <si>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</si>
  <si>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Adecuación de Software Factory Unidad Mantenimiento Evolutivo Front End.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</si>
  <si>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</si>
  <si>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</si>
  <si>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</si>
  <si>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</si>
  <si>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</si>
  <si>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</si>
  <si>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</si>
  <si>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</si>
  <si>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</si>
  <si>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</si>
  <si>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</si>
  <si>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</si>
  <si>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</si>
  <si>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</si>
  <si>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</si>
  <si>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</si>
  <si>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</si>
  <si>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</si>
  <si>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</si>
  <si>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</si>
  <si>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</si>
  <si>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</si>
  <si>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</si>
  <si>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</si>
  <si>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</si>
  <si>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</si>
  <si>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</si>
  <si>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</si>
  <si>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</si>
  <si>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</si>
  <si>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</si>
  <si>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</si>
  <si>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</si>
  <si>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</si>
  <si>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</si>
  <si>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</si>
  <si>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</si>
  <si>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</si>
  <si>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</si>
  <si>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</si>
  <si>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</si>
  <si>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</si>
  <si>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</si>
  <si>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</si>
  <si>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</si>
  <si>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</si>
  <si>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</si>
  <si>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</si>
  <si>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</si>
  <si>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</si>
  <si>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Diagrama de casos de uso</t>
  </si>
  <si>
    <t>AM</t>
  </si>
  <si>
    <t>EV</t>
  </si>
  <si>
    <t>Diagrama no cumple los estándares</t>
  </si>
  <si>
    <t>Revisado / Auditado</t>
  </si>
  <si>
    <t>SM</t>
  </si>
  <si>
    <t>Responsable (s) de levantar no conformidad</t>
  </si>
  <si>
    <t>Diagrama de Clases</t>
  </si>
  <si>
    <t>No habia disponibilidad de repositorio bitbucket</t>
  </si>
  <si>
    <t>Entregable / Proceso revisado</t>
  </si>
  <si>
    <t>Entregable / Proceso</t>
  </si>
  <si>
    <t>Proceso de gestion de proyecto</t>
  </si>
  <si>
    <t>No se actualiza los documentos en el repositorio</t>
  </si>
  <si>
    <t>Proceso</t>
  </si>
  <si>
    <t>Documento está con defectos de fondo</t>
  </si>
  <si>
    <t>La aplicación no cubre el requerimiento 1.1</t>
  </si>
  <si>
    <t>Los datos no guardan integridad. (Data basura)</t>
  </si>
  <si>
    <t>El código no guarda los estándares.  El doc. De análisis no guarda estándares definidos</t>
  </si>
  <si>
    <t>La nomneclatura /  la carpeta donde se guarda el entregable no es correcta  /  no está correcta la información de historial de revisiones.</t>
  </si>
  <si>
    <t>Sergio Barrantes</t>
  </si>
  <si>
    <t>Manuel Saenz</t>
  </si>
  <si>
    <t>FPPQA.R06 Herramienta de Gestión QA-Producto</t>
  </si>
  <si>
    <t>Fecha Efectiva: 12/02/2012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</si>
</sst>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7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7" borderId="14" xfId="42" applyFont="1" applyFill="1" applyBorder="1" applyAlignment="1">
      <alignment horizontal="center" vertical="center" wrapText="1"/>
    </xf>
    <xf numFmtId="0" fontId="46" fillId="27" borderId="15" xfId="42" applyFont="1" applyFill="1" applyBorder="1" applyAlignment="1">
      <alignment horizontal="center" vertical="center" wrapText="1"/>
    </xf>
    <xf numFmtId="0" fontId="46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45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23" fillId="0" borderId="11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33" xfId="32" applyFont="1" applyFill="1" applyBorder="1" applyAlignment="1">
      <alignment horizontal="center" vertical="center" wrapText="1"/>
    </xf>
    <xf numFmtId="0" fontId="13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0" fontId="45" fillId="24" borderId="35" xfId="32" applyFont="1" applyFill="1" applyBorder="1" applyAlignment="1" applyProtection="1">
      <alignment horizontal="center" vertical="center"/>
      <protection locked="0"/>
    </xf>
    <xf numFmtId="0" fontId="45" fillId="24" borderId="36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3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7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7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8" xfId="32" applyFont="1" applyBorder="1" applyAlignment="1">
      <alignment horizontal="left" vertical="center" wrapText="1"/>
    </xf>
    <xf numFmtId="0" fontId="59" fillId="0" borderId="39" xfId="32" applyFont="1" applyBorder="1" applyAlignment="1">
      <alignment horizontal="left" vertical="center" wrapText="1"/>
    </xf>
    <xf numFmtId="0" fontId="59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79"/>
          <c:y val="4.4982698961937725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29638041791176695"/>
          <c:y val="0.35682819383259923"/>
          <c:w val="0.40724026888639714"/>
          <c:h val="0.3171806167400882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Percent val="1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dLbls>
          <c:showPercent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7"/>
          <c:y val="0.7929515418502201"/>
          <c:w val="0.79864341620499024"/>
          <c:h val="9.691629955947138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63"/>
          <c:y val="5.4727021062665686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39860190899433146"/>
          <c:y val="0.39303816764222538"/>
          <c:w val="0.20279746247080024"/>
          <c:h val="0.2288576672347134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85E-3"/>
                  <c:y val="3.9269553691714185E-2"/>
                </c:manualLayout>
              </c:layout>
              <c:dLblPos val="bestFit"/>
              <c:showLegendKey val="1"/>
              <c:showPercent val="1"/>
            </c:dLbl>
            <c:dLbl>
              <c:idx val="3"/>
              <c:layout>
                <c:manualLayout>
                  <c:x val="3.0718556028495436E-2"/>
                  <c:y val="1.9369539879113825E-2"/>
                </c:manualLayout>
              </c:layout>
              <c:dLblPos val="bestFit"/>
              <c:showLegendKey val="1"/>
              <c:showPercent val="1"/>
            </c:dLbl>
            <c:dLbl>
              <c:idx val="4"/>
              <c:layout>
                <c:manualLayout>
                  <c:x val="7.5132877704156775E-2"/>
                  <c:y val="-9.9676402646107304E-2"/>
                </c:manualLayout>
              </c:layout>
              <c:dLblPos val="bestFit"/>
              <c:showLegendKey val="1"/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Percent val="1"/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1"/>
          <c:showPercent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07"/>
          <c:w val="0.94843049327354279"/>
          <c:h val="0.128205930776309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11" r="0.750000000000000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66444535404498E-2"/>
          <c:y val="0.21183913404912807"/>
          <c:w val="0.88112000935589063"/>
          <c:h val="0.58878818140125266"/>
        </c:manualLayout>
      </c:layout>
      <c:barChart>
        <c:barDir val="col"/>
        <c:grouping val="clustered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Val val="1"/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</c:ser>
        <c:dLbls>
          <c:showVal val="1"/>
        </c:dLbls>
        <c:axId val="124836864"/>
        <c:axId val="124863232"/>
      </c:barChart>
      <c:catAx>
        <c:axId val="12483686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24863232"/>
        <c:crosses val="autoZero"/>
        <c:auto val="1"/>
        <c:lblAlgn val="ctr"/>
        <c:lblOffset val="100"/>
        <c:tickLblSkip val="1"/>
        <c:tickMarkSkip val="1"/>
      </c:catAx>
      <c:valAx>
        <c:axId val="124863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2483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879"/>
          <c:w val="0.63004484304932762"/>
          <c:h val="6.400012500024414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63E-2"/>
        </c:manualLayout>
      </c:layout>
      <c:spPr>
        <a:noFill/>
        <a:ln w="25400">
          <a:noFill/>
        </a:ln>
      </c:spPr>
    </c:title>
    <c:view3D>
      <c:hPercent val="48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6"/>
          <c:w val="0.63796133567662561"/>
          <c:h val="0.61194392202393788"/>
        </c:manualLayout>
      </c:layout>
      <c:bar3DChart>
        <c:barDir val="col"/>
        <c:grouping val="clustered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hape val="box"/>
        <c:axId val="124071296"/>
        <c:axId val="124081664"/>
        <c:axId val="0"/>
      </c:bar3DChart>
      <c:catAx>
        <c:axId val="12407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9"/>
              <c:y val="0.86194519528342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24081664"/>
        <c:crosses val="autoZero"/>
        <c:auto val="1"/>
        <c:lblAlgn val="ctr"/>
        <c:lblOffset val="100"/>
        <c:tickLblSkip val="1"/>
        <c:tickMarkSkip val="1"/>
      </c:catAx>
      <c:valAx>
        <c:axId val="124081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49E-2"/>
              <c:y val="0.5335850276178164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24071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29"/>
          <c:y val="0.48803827751196177"/>
          <c:w val="0.19819863412917491"/>
          <c:h val="0.153110047846889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0"/>
  <sheetViews>
    <sheetView workbookViewId="0">
      <selection activeCell="H19" sqref="H19"/>
    </sheetView>
  </sheetViews>
  <sheetFormatPr baseColWidth="10" defaultColWidth="9.140625" defaultRowHeight="12.75"/>
  <cols>
    <col min="1" max="1" width="9" style="69" customWidth="1"/>
    <col min="2" max="2" width="7.42578125" style="69" customWidth="1"/>
    <col min="3" max="3" width="9" style="69" customWidth="1"/>
    <col min="4" max="4" width="12.85546875" style="69" customWidth="1"/>
    <col min="5" max="5" width="15.5703125" style="69" customWidth="1"/>
    <col min="6" max="6" width="26.140625" style="69" customWidth="1"/>
    <col min="7" max="7" width="13.5703125" style="69" customWidth="1"/>
    <col min="8" max="8" width="15" style="69" customWidth="1"/>
    <col min="9" max="16384" width="9.140625" style="69"/>
  </cols>
  <sheetData>
    <row r="1" spans="1:9">
      <c r="A1" s="68"/>
      <c r="B1" s="68"/>
      <c r="C1" s="68"/>
      <c r="D1" s="68"/>
      <c r="E1" s="68"/>
      <c r="F1" s="68"/>
      <c r="G1" s="68"/>
      <c r="H1" s="68"/>
      <c r="I1" s="68"/>
    </row>
    <row r="2" spans="1:9" ht="15.75">
      <c r="A2" s="68"/>
      <c r="B2" s="144" t="s">
        <v>63</v>
      </c>
      <c r="C2" s="144"/>
      <c r="D2" s="144"/>
      <c r="E2" s="144"/>
      <c r="F2" s="144"/>
      <c r="G2" s="144"/>
      <c r="H2" s="144"/>
      <c r="I2" s="68"/>
    </row>
    <row r="3" spans="1:9" ht="13.5" thickBot="1">
      <c r="A3" s="68"/>
      <c r="B3" s="68"/>
      <c r="C3" s="68"/>
      <c r="D3" s="68"/>
      <c r="E3" s="68"/>
      <c r="F3" s="68"/>
      <c r="G3" s="68"/>
      <c r="H3" s="68"/>
      <c r="I3" s="68"/>
    </row>
    <row r="4" spans="1:9" ht="36.75" customHeight="1" thickBot="1">
      <c r="A4" s="68"/>
      <c r="B4" s="70" t="s">
        <v>64</v>
      </c>
      <c r="C4" s="71" t="s">
        <v>65</v>
      </c>
      <c r="D4" s="71" t="s">
        <v>66</v>
      </c>
      <c r="E4" s="71" t="s">
        <v>67</v>
      </c>
      <c r="F4" s="71" t="s">
        <v>6</v>
      </c>
      <c r="G4" s="71" t="s">
        <v>68</v>
      </c>
      <c r="H4" s="72" t="s">
        <v>69</v>
      </c>
      <c r="I4" s="68"/>
    </row>
    <row r="5" spans="1:9" ht="36">
      <c r="A5" s="68"/>
      <c r="B5" s="73">
        <v>1</v>
      </c>
      <c r="C5" s="74">
        <v>0.1</v>
      </c>
      <c r="D5" s="75">
        <v>40951</v>
      </c>
      <c r="E5" s="76" t="s">
        <v>184</v>
      </c>
      <c r="F5" s="76" t="s">
        <v>114</v>
      </c>
      <c r="G5" s="77" t="s">
        <v>70</v>
      </c>
      <c r="H5" s="78" t="s">
        <v>185</v>
      </c>
      <c r="I5" s="68"/>
    </row>
    <row r="6" spans="1:9">
      <c r="A6" s="68"/>
      <c r="B6" s="79"/>
      <c r="C6" s="133"/>
      <c r="D6" s="80"/>
      <c r="E6" s="81"/>
      <c r="F6" s="82"/>
      <c r="G6" s="81"/>
      <c r="H6" s="83"/>
      <c r="I6" s="68"/>
    </row>
    <row r="7" spans="1:9">
      <c r="A7" s="68"/>
      <c r="B7" s="79"/>
      <c r="C7" s="134"/>
      <c r="D7" s="84"/>
      <c r="E7" s="81"/>
      <c r="F7" s="85"/>
      <c r="G7" s="85"/>
      <c r="H7" s="86"/>
      <c r="I7" s="68"/>
    </row>
    <row r="8" spans="1:9">
      <c r="A8" s="68"/>
      <c r="B8" s="73"/>
      <c r="C8" s="74"/>
      <c r="D8" s="75"/>
      <c r="E8" s="76"/>
      <c r="F8" s="76"/>
      <c r="G8" s="76"/>
      <c r="H8" s="78"/>
      <c r="I8" s="68"/>
    </row>
    <row r="9" spans="1:9">
      <c r="A9" s="68"/>
      <c r="B9" s="79"/>
      <c r="C9" s="138"/>
      <c r="D9" s="80"/>
      <c r="E9" s="81"/>
      <c r="F9" s="81"/>
      <c r="G9" s="81"/>
      <c r="H9" s="83"/>
      <c r="I9" s="68"/>
    </row>
    <row r="10" spans="1:9" ht="13.5" thickBot="1">
      <c r="B10" s="87"/>
      <c r="C10" s="88"/>
      <c r="D10" s="132"/>
      <c r="E10" s="89"/>
      <c r="F10" s="89"/>
      <c r="G10" s="89"/>
      <c r="H10" s="90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87"/>
  <sheetViews>
    <sheetView showGridLines="0" topLeftCell="A79" workbookViewId="0">
      <selection activeCell="C3" sqref="C3:E3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3" customFormat="1" ht="12" customHeight="1"/>
    <row r="2" spans="1:8" s="63" customFormat="1" ht="48.75" customHeight="1">
      <c r="A2" s="40"/>
      <c r="B2" s="64"/>
      <c r="C2" s="165" t="s">
        <v>186</v>
      </c>
      <c r="D2" s="166"/>
      <c r="E2" s="167"/>
    </row>
    <row r="3" spans="1:8" s="63" customFormat="1">
      <c r="A3" s="40"/>
      <c r="B3" s="65" t="s">
        <v>95</v>
      </c>
      <c r="C3" s="173" t="s">
        <v>187</v>
      </c>
      <c r="D3" s="174"/>
      <c r="E3" s="175"/>
    </row>
    <row r="4" spans="1:8" s="63" customFormat="1" ht="21.75" customHeight="1">
      <c r="A4" s="40"/>
      <c r="B4" s="66" t="s">
        <v>43</v>
      </c>
      <c r="C4" s="67"/>
      <c r="D4" s="67"/>
    </row>
    <row r="5" spans="1:8" ht="24.75" customHeight="1">
      <c r="A5" s="40"/>
      <c r="B5" s="168" t="s">
        <v>71</v>
      </c>
      <c r="C5" s="169"/>
      <c r="D5" s="169"/>
      <c r="E5" s="170"/>
    </row>
    <row r="6" spans="1:8">
      <c r="A6" s="40"/>
      <c r="B6" s="53"/>
      <c r="C6" s="53"/>
      <c r="D6" s="53"/>
      <c r="E6" s="53"/>
    </row>
    <row r="7" spans="1:8">
      <c r="A7" s="40"/>
      <c r="B7" s="52" t="s">
        <v>5</v>
      </c>
      <c r="C7" s="51"/>
      <c r="D7" s="51"/>
    </row>
    <row r="8" spans="1:8">
      <c r="A8" s="40"/>
      <c r="B8" s="41" t="s">
        <v>5</v>
      </c>
      <c r="C8" s="93"/>
      <c r="D8" s="171" t="s">
        <v>6</v>
      </c>
      <c r="E8" s="172"/>
    </row>
    <row r="9" spans="1:8">
      <c r="A9" s="40"/>
      <c r="B9" s="94"/>
      <c r="C9" s="67"/>
      <c r="D9" s="95"/>
      <c r="E9" s="95"/>
    </row>
    <row r="10" spans="1:8" ht="12" customHeight="1">
      <c r="A10" s="40"/>
      <c r="B10" s="96" t="s">
        <v>94</v>
      </c>
      <c r="C10" s="63"/>
      <c r="D10" s="97" t="s">
        <v>44</v>
      </c>
      <c r="E10" s="97"/>
    </row>
    <row r="11" spans="1:8" ht="9.9499999999999993" customHeight="1">
      <c r="A11" s="40"/>
      <c r="B11" s="98"/>
      <c r="C11" s="63"/>
      <c r="D11" s="99"/>
      <c r="E11" s="99"/>
    </row>
    <row r="12" spans="1:8" ht="12" customHeight="1">
      <c r="A12" s="40"/>
      <c r="B12" s="100" t="s">
        <v>94</v>
      </c>
      <c r="C12" s="63"/>
      <c r="D12" s="97" t="s">
        <v>45</v>
      </c>
      <c r="E12" s="97"/>
    </row>
    <row r="13" spans="1:8" ht="9.9499999999999993" customHeight="1">
      <c r="A13" s="40"/>
      <c r="B13" s="63"/>
      <c r="C13" s="63"/>
      <c r="D13" s="99"/>
      <c r="E13" s="99"/>
    </row>
    <row r="14" spans="1:8" ht="12" customHeight="1">
      <c r="A14" s="38"/>
      <c r="B14" s="101" t="s">
        <v>94</v>
      </c>
      <c r="C14" s="63"/>
      <c r="D14" s="97" t="s">
        <v>101</v>
      </c>
      <c r="E14" s="97"/>
    </row>
    <row r="15" spans="1:8">
      <c r="A15" s="38"/>
      <c r="B15" s="63"/>
      <c r="C15" s="63"/>
      <c r="D15" s="99"/>
      <c r="E15" s="99"/>
    </row>
    <row r="16" spans="1:8" ht="12" customHeight="1">
      <c r="A16" s="38"/>
      <c r="B16" s="102" t="s">
        <v>94</v>
      </c>
      <c r="C16" s="63"/>
      <c r="D16" s="97" t="s">
        <v>46</v>
      </c>
      <c r="E16" s="97"/>
      <c r="H16" s="42"/>
    </row>
    <row r="17" spans="1:8" s="54" customFormat="1" ht="12" customHeight="1">
      <c r="A17" s="43"/>
      <c r="B17" s="44"/>
      <c r="D17" s="55"/>
      <c r="E17" s="55"/>
      <c r="H17" s="45"/>
    </row>
    <row r="18" spans="1:8">
      <c r="A18" s="38"/>
    </row>
    <row r="19" spans="1:8" s="59" customFormat="1" ht="16.5" customHeight="1">
      <c r="B19" s="153" t="s">
        <v>47</v>
      </c>
      <c r="C19" s="154"/>
      <c r="D19" s="154"/>
      <c r="E19" s="155"/>
    </row>
    <row r="20" spans="1:8" s="59" customFormat="1" ht="13.5" customHeight="1">
      <c r="B20" s="46" t="s">
        <v>72</v>
      </c>
      <c r="C20" s="156" t="s">
        <v>6</v>
      </c>
      <c r="D20" s="157"/>
      <c r="E20" s="158"/>
    </row>
    <row r="21" spans="1:8" s="59" customFormat="1" ht="12.75" customHeight="1">
      <c r="B21" s="60" t="s">
        <v>49</v>
      </c>
      <c r="C21" s="162" t="s">
        <v>50</v>
      </c>
      <c r="D21" s="163"/>
      <c r="E21" s="164"/>
    </row>
    <row r="22" spans="1:8" s="59" customFormat="1" ht="12.75" customHeight="1">
      <c r="B22" s="60" t="s">
        <v>17</v>
      </c>
      <c r="C22" s="162" t="s">
        <v>18</v>
      </c>
      <c r="D22" s="163"/>
      <c r="E22" s="164"/>
    </row>
    <row r="23" spans="1:8" s="59" customFormat="1" ht="12.75" customHeight="1">
      <c r="B23" s="60" t="s">
        <v>3</v>
      </c>
      <c r="C23" s="162" t="s">
        <v>102</v>
      </c>
      <c r="D23" s="163"/>
      <c r="E23" s="164"/>
    </row>
    <row r="24" spans="1:8" s="59" customFormat="1" ht="13.5" customHeight="1">
      <c r="B24" s="60" t="s">
        <v>7</v>
      </c>
      <c r="C24" s="162" t="s">
        <v>8</v>
      </c>
      <c r="D24" s="163"/>
      <c r="E24" s="164"/>
    </row>
    <row r="25" spans="1:8" s="59" customFormat="1" ht="13.5" customHeight="1">
      <c r="B25" s="61"/>
      <c r="C25" s="62"/>
      <c r="D25" s="62"/>
      <c r="E25" s="62"/>
    </row>
    <row r="26" spans="1:8">
      <c r="A26" s="38"/>
      <c r="B26" s="52"/>
    </row>
    <row r="27" spans="1:8" s="59" customFormat="1" ht="16.5" customHeight="1">
      <c r="B27" s="153" t="s">
        <v>53</v>
      </c>
      <c r="C27" s="154"/>
      <c r="D27" s="154"/>
      <c r="E27" s="155"/>
    </row>
    <row r="28" spans="1:8" s="59" customFormat="1" ht="13.5" customHeight="1">
      <c r="B28" s="46" t="s">
        <v>72</v>
      </c>
      <c r="C28" s="156" t="s">
        <v>6</v>
      </c>
      <c r="D28" s="157"/>
      <c r="E28" s="158"/>
    </row>
    <row r="29" spans="1:8" ht="12.75" customHeight="1">
      <c r="A29" s="38"/>
      <c r="B29" s="159" t="s">
        <v>51</v>
      </c>
      <c r="C29" s="160"/>
      <c r="D29" s="160"/>
      <c r="E29" s="161"/>
      <c r="F29" s="59"/>
      <c r="G29" s="59"/>
    </row>
    <row r="30" spans="1:8" ht="16.5" customHeight="1">
      <c r="A30" s="38"/>
      <c r="B30" s="49" t="s">
        <v>115</v>
      </c>
      <c r="C30" s="146" t="s">
        <v>116</v>
      </c>
      <c r="D30" s="147"/>
      <c r="E30" s="148"/>
      <c r="F30" s="59"/>
      <c r="G30" s="59"/>
    </row>
    <row r="31" spans="1:8" ht="16.5" customHeight="1">
      <c r="A31" s="38"/>
      <c r="B31" s="47" t="s">
        <v>117</v>
      </c>
      <c r="C31" s="146" t="s">
        <v>118</v>
      </c>
      <c r="D31" s="147"/>
      <c r="E31" s="148"/>
      <c r="F31" s="59"/>
      <c r="G31" s="59"/>
    </row>
    <row r="32" spans="1:8" ht="16.5" customHeight="1">
      <c r="A32" s="38"/>
      <c r="B32" s="47" t="s">
        <v>9</v>
      </c>
      <c r="C32" s="146" t="s">
        <v>54</v>
      </c>
      <c r="D32" s="147"/>
      <c r="E32" s="148"/>
      <c r="F32" s="59"/>
      <c r="G32" s="59"/>
    </row>
    <row r="33" spans="1:7" ht="16.5" customHeight="1">
      <c r="A33" s="38"/>
      <c r="B33" s="47" t="s">
        <v>21</v>
      </c>
      <c r="C33" s="146" t="s">
        <v>73</v>
      </c>
      <c r="D33" s="147"/>
      <c r="E33" s="148"/>
      <c r="F33" s="59"/>
      <c r="G33" s="59"/>
    </row>
    <row r="34" spans="1:7" ht="16.5" customHeight="1">
      <c r="A34" s="38"/>
      <c r="B34" s="47" t="s">
        <v>1</v>
      </c>
      <c r="C34" s="146" t="s">
        <v>74</v>
      </c>
      <c r="D34" s="147"/>
      <c r="E34" s="148"/>
    </row>
    <row r="35" spans="1:7" ht="16.5" customHeight="1">
      <c r="A35" s="38"/>
      <c r="B35" s="47" t="s">
        <v>22</v>
      </c>
      <c r="C35" s="146" t="s">
        <v>75</v>
      </c>
      <c r="D35" s="147"/>
      <c r="E35" s="148"/>
    </row>
    <row r="36" spans="1:7" ht="16.5" customHeight="1">
      <c r="A36" s="38"/>
      <c r="B36" s="159" t="s">
        <v>52</v>
      </c>
      <c r="C36" s="160"/>
      <c r="D36" s="160"/>
      <c r="E36" s="161"/>
    </row>
    <row r="37" spans="1:7" ht="16.5" customHeight="1">
      <c r="A37" s="38"/>
      <c r="B37" s="47" t="s">
        <v>32</v>
      </c>
      <c r="C37" s="146" t="s">
        <v>76</v>
      </c>
      <c r="D37" s="147"/>
      <c r="E37" s="148"/>
    </row>
    <row r="38" spans="1:7" ht="16.5" customHeight="1">
      <c r="A38" s="38"/>
      <c r="B38" s="47" t="s">
        <v>38</v>
      </c>
      <c r="C38" s="146" t="s">
        <v>87</v>
      </c>
      <c r="D38" s="147"/>
      <c r="E38" s="148"/>
    </row>
    <row r="39" spans="1:7" ht="17.25" customHeight="1">
      <c r="A39" s="38"/>
      <c r="B39" s="47" t="s">
        <v>103</v>
      </c>
      <c r="C39" s="146" t="s">
        <v>104</v>
      </c>
      <c r="D39" s="147"/>
      <c r="E39" s="148"/>
    </row>
    <row r="40" spans="1:7" ht="16.5" customHeight="1">
      <c r="A40" s="38"/>
      <c r="B40" s="47" t="s">
        <v>150</v>
      </c>
      <c r="C40" s="146" t="s">
        <v>151</v>
      </c>
      <c r="D40" s="147"/>
      <c r="E40" s="148"/>
    </row>
    <row r="41" spans="1:7" ht="16.5" customHeight="1">
      <c r="A41" s="38"/>
      <c r="B41" s="47" t="s">
        <v>0</v>
      </c>
      <c r="C41" s="146" t="s">
        <v>106</v>
      </c>
      <c r="D41" s="147"/>
      <c r="E41" s="148"/>
    </row>
    <row r="42" spans="1:7" ht="16.5" customHeight="1">
      <c r="A42" s="38"/>
      <c r="B42" s="47" t="s">
        <v>4</v>
      </c>
      <c r="C42" s="146" t="s">
        <v>105</v>
      </c>
      <c r="D42" s="147"/>
      <c r="E42" s="148"/>
    </row>
    <row r="43" spans="1:7" ht="16.5" customHeight="1">
      <c r="A43" s="38"/>
      <c r="B43" s="50" t="s">
        <v>58</v>
      </c>
      <c r="C43" s="146" t="s">
        <v>79</v>
      </c>
      <c r="D43" s="147"/>
      <c r="E43" s="148"/>
    </row>
    <row r="44" spans="1:7" ht="16.5" customHeight="1">
      <c r="A44" s="38"/>
      <c r="B44" s="50" t="s">
        <v>59</v>
      </c>
      <c r="C44" s="146" t="s">
        <v>80</v>
      </c>
      <c r="D44" s="147"/>
      <c r="E44" s="148"/>
    </row>
    <row r="45" spans="1:7" ht="16.5" customHeight="1">
      <c r="A45" s="38"/>
      <c r="B45" s="47" t="s">
        <v>14</v>
      </c>
      <c r="C45" s="146" t="s">
        <v>77</v>
      </c>
      <c r="D45" s="147"/>
      <c r="E45" s="148"/>
    </row>
    <row r="46" spans="1:7" ht="16.5" customHeight="1">
      <c r="A46" s="38"/>
      <c r="B46" s="50" t="s">
        <v>60</v>
      </c>
      <c r="C46" s="146" t="s">
        <v>82</v>
      </c>
      <c r="D46" s="147"/>
      <c r="E46" s="148"/>
    </row>
    <row r="47" spans="1:7" ht="16.5" customHeight="1">
      <c r="A47" s="38"/>
      <c r="B47" s="50" t="s">
        <v>61</v>
      </c>
      <c r="C47" s="146" t="s">
        <v>83</v>
      </c>
      <c r="D47" s="147"/>
      <c r="E47" s="148"/>
    </row>
    <row r="48" spans="1:7" ht="16.5" customHeight="1">
      <c r="A48" s="38"/>
      <c r="B48" s="47" t="s">
        <v>15</v>
      </c>
      <c r="C48" s="146" t="s">
        <v>81</v>
      </c>
      <c r="D48" s="147"/>
      <c r="E48" s="148"/>
    </row>
    <row r="49" spans="1:13" ht="16.5" customHeight="1">
      <c r="A49" s="38"/>
      <c r="B49" s="47" t="s">
        <v>152</v>
      </c>
      <c r="C49" s="146" t="s">
        <v>78</v>
      </c>
      <c r="D49" s="147"/>
      <c r="E49" s="148"/>
    </row>
    <row r="50" spans="1:13" ht="16.5" customHeight="1">
      <c r="A50" s="59"/>
      <c r="B50" s="91"/>
      <c r="C50" s="62"/>
      <c r="D50" s="62"/>
      <c r="E50" s="62"/>
      <c r="F50" s="59"/>
      <c r="G50" s="59"/>
      <c r="H50" s="59"/>
      <c r="I50" s="59"/>
      <c r="J50" s="59"/>
      <c r="K50" s="59"/>
      <c r="L50" s="59"/>
      <c r="M50" s="59"/>
    </row>
    <row r="51" spans="1:13" s="59" customFormat="1" ht="16.5" customHeight="1">
      <c r="A51" s="38"/>
      <c r="B51" s="52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9" customFormat="1" ht="16.5" customHeight="1">
      <c r="B52" s="153" t="s">
        <v>55</v>
      </c>
      <c r="C52" s="154"/>
      <c r="D52" s="154"/>
      <c r="E52" s="155"/>
    </row>
    <row r="53" spans="1:13" ht="16.5" customHeight="1">
      <c r="A53" s="59"/>
      <c r="B53" s="46" t="s">
        <v>48</v>
      </c>
      <c r="C53" s="156" t="s">
        <v>6</v>
      </c>
      <c r="D53" s="157"/>
      <c r="E53" s="158"/>
      <c r="F53" s="59"/>
      <c r="G53" s="59"/>
      <c r="H53" s="59"/>
      <c r="I53" s="59"/>
      <c r="J53" s="59"/>
      <c r="K53" s="59"/>
      <c r="L53" s="59"/>
      <c r="M53" s="59"/>
    </row>
    <row r="54" spans="1:13" ht="16.5" customHeight="1">
      <c r="A54" s="38"/>
      <c r="B54" s="47" t="s">
        <v>153</v>
      </c>
      <c r="C54" s="146" t="s">
        <v>76</v>
      </c>
      <c r="D54" s="147"/>
      <c r="E54" s="148"/>
    </row>
    <row r="55" spans="1:13" ht="16.5" customHeight="1">
      <c r="A55" s="38"/>
      <c r="B55" s="47" t="s">
        <v>126</v>
      </c>
      <c r="C55" s="146" t="s">
        <v>88</v>
      </c>
      <c r="D55" s="147"/>
      <c r="E55" s="148"/>
    </row>
    <row r="56" spans="1:13" ht="16.5" customHeight="1">
      <c r="A56" s="38"/>
      <c r="B56" s="47" t="s">
        <v>86</v>
      </c>
      <c r="C56" s="146" t="s">
        <v>89</v>
      </c>
      <c r="D56" s="147"/>
      <c r="E56" s="148"/>
    </row>
    <row r="57" spans="1:13" ht="16.5" customHeight="1">
      <c r="A57" s="38"/>
      <c r="B57" s="47" t="s">
        <v>113</v>
      </c>
      <c r="C57" s="146" t="s">
        <v>107</v>
      </c>
      <c r="D57" s="150"/>
      <c r="E57" s="151"/>
    </row>
    <row r="58" spans="1:13" ht="16.5" customHeight="1">
      <c r="A58" s="38"/>
      <c r="B58" s="47" t="s">
        <v>23</v>
      </c>
      <c r="C58" s="146" t="s">
        <v>93</v>
      </c>
      <c r="D58" s="150"/>
      <c r="E58" s="151"/>
    </row>
    <row r="59" spans="1:13" ht="16.5" customHeight="1">
      <c r="A59" s="38"/>
      <c r="B59" s="47" t="s">
        <v>90</v>
      </c>
      <c r="C59" s="146" t="s">
        <v>84</v>
      </c>
      <c r="D59" s="150"/>
      <c r="E59" s="151"/>
    </row>
    <row r="60" spans="1:13" ht="54" customHeight="1">
      <c r="A60" s="38"/>
      <c r="B60" s="47" t="s">
        <v>35</v>
      </c>
      <c r="C60" s="146" t="s">
        <v>108</v>
      </c>
      <c r="D60" s="150"/>
      <c r="E60" s="151"/>
    </row>
    <row r="61" spans="1:13" ht="16.5" customHeight="1">
      <c r="A61" s="38"/>
      <c r="B61" s="47" t="s">
        <v>56</v>
      </c>
      <c r="C61" s="152" t="s">
        <v>92</v>
      </c>
      <c r="D61" s="150"/>
      <c r="E61" s="151"/>
    </row>
    <row r="62" spans="1:13" ht="30" customHeight="1">
      <c r="A62" s="38"/>
      <c r="B62" s="47" t="s">
        <v>27</v>
      </c>
      <c r="C62" s="146" t="s">
        <v>57</v>
      </c>
      <c r="D62" s="150"/>
      <c r="E62" s="151"/>
    </row>
    <row r="63" spans="1:13" ht="16.5" customHeight="1">
      <c r="A63" s="38"/>
      <c r="B63" s="47" t="s">
        <v>28</v>
      </c>
      <c r="C63" s="152" t="s">
        <v>62</v>
      </c>
      <c r="D63" s="150"/>
      <c r="E63" s="151"/>
    </row>
    <row r="64" spans="1:13" ht="16.5" customHeight="1">
      <c r="A64" s="38"/>
      <c r="B64" s="47" t="s">
        <v>29</v>
      </c>
      <c r="C64" s="152" t="s">
        <v>85</v>
      </c>
      <c r="D64" s="150"/>
      <c r="E64" s="151"/>
    </row>
    <row r="65" spans="1:8" ht="16.5" customHeight="1">
      <c r="A65" s="38"/>
      <c r="B65" s="47" t="s">
        <v>100</v>
      </c>
      <c r="C65" s="146" t="s">
        <v>78</v>
      </c>
      <c r="D65" s="147"/>
      <c r="E65" s="148"/>
    </row>
    <row r="66" spans="1:8" ht="16.5" customHeight="1">
      <c r="A66" s="38"/>
      <c r="B66" s="48"/>
      <c r="C66" s="56"/>
      <c r="D66" s="57"/>
      <c r="E66" s="57"/>
    </row>
    <row r="67" spans="1:8" ht="16.5" customHeight="1">
      <c r="A67" s="38"/>
      <c r="B67" s="149"/>
      <c r="C67" s="149"/>
      <c r="D67" s="149"/>
      <c r="E67" s="149"/>
      <c r="F67" s="58"/>
      <c r="G67" s="58"/>
      <c r="H67" s="58"/>
    </row>
    <row r="68" spans="1:8" ht="16.5" customHeight="1">
      <c r="A68" s="38"/>
      <c r="B68" s="145"/>
      <c r="C68" s="145"/>
      <c r="D68" s="145"/>
      <c r="E68" s="145"/>
      <c r="F68" s="58"/>
      <c r="G68" s="58"/>
      <c r="H68" s="58"/>
    </row>
    <row r="69" spans="1:8" ht="16.5" customHeight="1">
      <c r="A69" s="38"/>
      <c r="B69" s="145"/>
      <c r="C69" s="145"/>
      <c r="D69" s="145"/>
      <c r="E69" s="145"/>
      <c r="F69" s="58"/>
      <c r="G69" s="58"/>
      <c r="H69" s="58"/>
    </row>
    <row r="70" spans="1:8" ht="16.5" customHeight="1">
      <c r="A70" s="38"/>
      <c r="B70" s="145"/>
      <c r="C70" s="145"/>
      <c r="D70" s="145"/>
      <c r="E70" s="145"/>
      <c r="F70" s="58"/>
      <c r="G70" s="58"/>
      <c r="H70" s="58"/>
    </row>
    <row r="71" spans="1:8" ht="16.5" customHeight="1">
      <c r="A71" s="38"/>
      <c r="B71" s="145"/>
      <c r="C71" s="145"/>
      <c r="D71" s="145"/>
      <c r="E71" s="145"/>
      <c r="F71" s="58"/>
      <c r="G71" s="58"/>
      <c r="H71" s="58"/>
    </row>
    <row r="72" spans="1:8" ht="16.5" customHeight="1">
      <c r="A72" s="38"/>
      <c r="B72" s="145"/>
      <c r="C72" s="145"/>
      <c r="D72" s="145"/>
      <c r="E72" s="145"/>
      <c r="F72" s="58"/>
      <c r="G72" s="58"/>
      <c r="H72" s="58"/>
    </row>
    <row r="73" spans="1:8" ht="16.5" customHeight="1">
      <c r="A73" s="43"/>
      <c r="B73" s="145"/>
      <c r="C73" s="145"/>
      <c r="D73" s="145"/>
      <c r="E73" s="145"/>
      <c r="F73" s="58"/>
      <c r="G73" s="58"/>
      <c r="H73" s="58"/>
    </row>
    <row r="74" spans="1:8" ht="16.5" customHeight="1">
      <c r="A74" s="38"/>
      <c r="B74" s="145"/>
      <c r="C74" s="145"/>
      <c r="D74" s="145"/>
      <c r="E74" s="145"/>
      <c r="F74" s="58"/>
      <c r="G74" s="58"/>
      <c r="H74" s="58"/>
    </row>
    <row r="75" spans="1:8" ht="16.5" customHeight="1">
      <c r="A75" s="38"/>
      <c r="B75" s="145"/>
      <c r="C75" s="145"/>
      <c r="D75" s="145"/>
      <c r="E75" s="145"/>
      <c r="F75" s="58"/>
      <c r="G75" s="58"/>
      <c r="H75" s="58"/>
    </row>
    <row r="76" spans="1:8" ht="16.5" customHeight="1">
      <c r="A76" s="38"/>
      <c r="B76" s="145"/>
      <c r="C76" s="145"/>
      <c r="D76" s="145"/>
      <c r="E76" s="145"/>
      <c r="F76" s="58"/>
      <c r="G76" s="58"/>
      <c r="H76" s="58"/>
    </row>
    <row r="77" spans="1:8" ht="16.5" customHeight="1">
      <c r="A77" s="38"/>
      <c r="B77" s="145"/>
      <c r="C77" s="145"/>
      <c r="D77" s="145"/>
      <c r="E77" s="145"/>
      <c r="F77" s="58"/>
      <c r="G77" s="58"/>
      <c r="H77" s="58"/>
    </row>
    <row r="78" spans="1:8" ht="16.5" customHeight="1">
      <c r="A78" s="38"/>
      <c r="B78" s="145"/>
      <c r="C78" s="145"/>
      <c r="D78" s="145"/>
      <c r="E78" s="145"/>
      <c r="F78" s="58"/>
      <c r="G78" s="58"/>
      <c r="H78" s="58"/>
    </row>
    <row r="79" spans="1:8" ht="16.5" customHeight="1">
      <c r="A79" s="43"/>
      <c r="B79" s="145"/>
      <c r="C79" s="145"/>
      <c r="D79" s="145"/>
      <c r="E79" s="145"/>
      <c r="F79" s="58"/>
      <c r="G79" s="58"/>
      <c r="H79" s="58"/>
    </row>
    <row r="80" spans="1:8" ht="16.5" customHeight="1">
      <c r="A80" s="43"/>
      <c r="B80" s="145"/>
      <c r="C80" s="145"/>
      <c r="D80" s="145"/>
      <c r="E80" s="145"/>
      <c r="F80" s="58"/>
      <c r="G80" s="58"/>
      <c r="H80" s="58"/>
    </row>
    <row r="81" spans="1:8" ht="16.5" customHeight="1">
      <c r="A81" s="43"/>
      <c r="B81" s="145"/>
      <c r="C81" s="145"/>
      <c r="D81" s="145"/>
      <c r="E81" s="145"/>
      <c r="F81" s="58"/>
      <c r="G81" s="58"/>
      <c r="H81" s="58"/>
    </row>
    <row r="82" spans="1:8" ht="16.5" customHeight="1">
      <c r="A82" s="43"/>
      <c r="B82" s="145"/>
      <c r="C82" s="145"/>
      <c r="D82" s="145"/>
      <c r="E82" s="145"/>
      <c r="F82" s="58"/>
      <c r="G82" s="58"/>
      <c r="H82" s="58"/>
    </row>
    <row r="83" spans="1:8" ht="16.5" customHeight="1">
      <c r="A83" s="43"/>
      <c r="B83" s="145"/>
      <c r="C83" s="145"/>
      <c r="D83" s="145"/>
      <c r="E83" s="145"/>
      <c r="F83" s="58"/>
      <c r="G83" s="58"/>
      <c r="H83" s="58"/>
    </row>
    <row r="84" spans="1:8" ht="16.5" customHeight="1">
      <c r="A84" s="43"/>
      <c r="B84" s="145"/>
      <c r="C84" s="145"/>
      <c r="D84" s="145"/>
      <c r="E84" s="145"/>
      <c r="F84" s="58"/>
      <c r="G84" s="58"/>
      <c r="H84" s="58"/>
    </row>
    <row r="85" spans="1:8" ht="16.5" customHeight="1">
      <c r="A85" s="43"/>
      <c r="B85" s="145"/>
      <c r="C85" s="145"/>
      <c r="D85" s="145"/>
      <c r="E85" s="145"/>
      <c r="F85" s="58"/>
      <c r="G85" s="58"/>
      <c r="H85" s="58"/>
    </row>
    <row r="86" spans="1:8" ht="16.5" customHeight="1">
      <c r="A86" s="43"/>
      <c r="B86" s="145"/>
      <c r="C86" s="145"/>
      <c r="D86" s="145"/>
      <c r="E86" s="145"/>
      <c r="F86" s="58"/>
      <c r="G86" s="58"/>
      <c r="H86" s="58"/>
    </row>
    <row r="87" spans="1:8" ht="16.5" customHeight="1">
      <c r="A87" s="43"/>
      <c r="F87" s="58"/>
      <c r="G87" s="58"/>
      <c r="H87" s="58"/>
    </row>
  </sheetData>
  <mergeCells count="67">
    <mergeCell ref="C39:E39"/>
    <mergeCell ref="C20:E20"/>
    <mergeCell ref="C30:E30"/>
    <mergeCell ref="C64:E64"/>
    <mergeCell ref="C57:E57"/>
    <mergeCell ref="C55:E55"/>
    <mergeCell ref="C56:E56"/>
    <mergeCell ref="C44:E44"/>
    <mergeCell ref="C40:E40"/>
    <mergeCell ref="C41:E41"/>
    <mergeCell ref="C45:E45"/>
    <mergeCell ref="C46:E46"/>
    <mergeCell ref="C2:E2"/>
    <mergeCell ref="B5:E5"/>
    <mergeCell ref="D8:E8"/>
    <mergeCell ref="C3:E3"/>
    <mergeCell ref="C23:E23"/>
    <mergeCell ref="C42:E42"/>
    <mergeCell ref="C43:E43"/>
    <mergeCell ref="C47:E47"/>
    <mergeCell ref="B19:E19"/>
    <mergeCell ref="B85:E85"/>
    <mergeCell ref="C21:E21"/>
    <mergeCell ref="C32:E32"/>
    <mergeCell ref="C33:E33"/>
    <mergeCell ref="B27:E27"/>
    <mergeCell ref="C28:E28"/>
    <mergeCell ref="B29:E29"/>
    <mergeCell ref="C22:E22"/>
    <mergeCell ref="C31:E31"/>
    <mergeCell ref="B83:E83"/>
    <mergeCell ref="B84:E84"/>
    <mergeCell ref="C24:E24"/>
    <mergeCell ref="C34:E34"/>
    <mergeCell ref="C35:E35"/>
    <mergeCell ref="B36:E36"/>
    <mergeCell ref="C37:E37"/>
    <mergeCell ref="C38:E38"/>
    <mergeCell ref="C60:E60"/>
    <mergeCell ref="C61:E61"/>
    <mergeCell ref="C62:E62"/>
    <mergeCell ref="C63:E63"/>
    <mergeCell ref="C48:E48"/>
    <mergeCell ref="C49:E49"/>
    <mergeCell ref="C54:E54"/>
    <mergeCell ref="C58:E58"/>
    <mergeCell ref="B52:E52"/>
    <mergeCell ref="C53:E53"/>
    <mergeCell ref="C59:E59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>
    <pageSetUpPr autoPageBreaks="0"/>
  </sheetPr>
  <dimension ref="A3:Y48"/>
  <sheetViews>
    <sheetView showGridLines="0" zoomScale="115" zoomScaleNormal="115" workbookViewId="0">
      <selection activeCell="G18" sqref="G18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9" t="s">
        <v>42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2:25" ht="11.25" customHeight="1">
      <c r="B4" s="4"/>
    </row>
    <row r="5" spans="2:25" ht="15" customHeight="1"/>
    <row r="6" spans="2:25" s="5" customFormat="1" ht="15" customHeight="1">
      <c r="B6" s="181" t="s">
        <v>115</v>
      </c>
      <c r="C6" s="182"/>
      <c r="D6" s="176"/>
      <c r="E6" s="177"/>
      <c r="F6" s="178"/>
      <c r="G6" s="180"/>
      <c r="H6" s="180"/>
      <c r="Y6" s="3"/>
    </row>
    <row r="7" spans="2:25" s="5" customFormat="1" ht="15" customHeight="1">
      <c r="B7" s="181" t="s">
        <v>117</v>
      </c>
      <c r="C7" s="182"/>
      <c r="D7" s="176"/>
      <c r="E7" s="177"/>
      <c r="F7" s="178"/>
      <c r="Y7" s="3"/>
    </row>
    <row r="8" spans="2:25" s="5" customFormat="1" ht="15" customHeight="1">
      <c r="B8" s="181" t="s">
        <v>9</v>
      </c>
      <c r="C8" s="182"/>
      <c r="D8" s="176"/>
      <c r="E8" s="177"/>
      <c r="F8" s="178"/>
      <c r="Y8" s="3"/>
    </row>
    <row r="9" spans="2:25" s="5" customFormat="1" ht="16.5" customHeight="1">
      <c r="B9" s="181" t="s">
        <v>21</v>
      </c>
      <c r="C9" s="182"/>
      <c r="D9" s="109"/>
      <c r="E9" s="110" t="s">
        <v>22</v>
      </c>
      <c r="F9" s="129"/>
      <c r="Y9" s="3"/>
    </row>
    <row r="10" spans="2:25" s="5" customFormat="1" ht="15" customHeight="1">
      <c r="B10" s="181" t="s">
        <v>1</v>
      </c>
      <c r="C10" s="182"/>
      <c r="D10" s="176"/>
      <c r="E10" s="177"/>
      <c r="F10" s="178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126</v>
      </c>
      <c r="D12" s="11" t="s">
        <v>103</v>
      </c>
      <c r="E12" s="36" t="s">
        <v>175</v>
      </c>
      <c r="F12" s="11" t="s">
        <v>169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152</v>
      </c>
    </row>
    <row r="13" spans="2:25" ht="24">
      <c r="B13" s="37">
        <v>1</v>
      </c>
      <c r="C13" s="103" t="s">
        <v>164</v>
      </c>
      <c r="D13" s="103" t="s">
        <v>158</v>
      </c>
      <c r="E13" s="104" t="s">
        <v>165</v>
      </c>
      <c r="F13" s="104" t="s">
        <v>170</v>
      </c>
      <c r="G13" s="104" t="s">
        <v>167</v>
      </c>
      <c r="H13" s="105">
        <v>40787</v>
      </c>
      <c r="I13" s="105">
        <v>40787</v>
      </c>
      <c r="J13" s="131">
        <v>1</v>
      </c>
      <c r="K13" s="105">
        <v>40788</v>
      </c>
      <c r="L13" s="105">
        <v>40788</v>
      </c>
      <c r="M13" s="106">
        <v>3</v>
      </c>
      <c r="N13" s="106" t="s">
        <v>173</v>
      </c>
    </row>
    <row r="14" spans="2:25" ht="24">
      <c r="B14" s="37">
        <v>2</v>
      </c>
      <c r="C14" s="103" t="s">
        <v>164</v>
      </c>
      <c r="D14" s="103" t="s">
        <v>159</v>
      </c>
      <c r="E14" s="104" t="s">
        <v>172</v>
      </c>
      <c r="F14" s="104" t="s">
        <v>166</v>
      </c>
      <c r="G14" s="104" t="s">
        <v>167</v>
      </c>
      <c r="H14" s="105">
        <v>40789</v>
      </c>
      <c r="I14" s="105">
        <v>40790</v>
      </c>
      <c r="J14" s="131">
        <v>2</v>
      </c>
      <c r="K14" s="105">
        <v>40788</v>
      </c>
      <c r="L14" s="105">
        <v>40788</v>
      </c>
      <c r="M14" s="106">
        <v>4</v>
      </c>
      <c r="N14" s="106"/>
    </row>
    <row r="15" spans="2:25" ht="24">
      <c r="B15" s="37">
        <v>3</v>
      </c>
      <c r="C15" s="103" t="s">
        <v>164</v>
      </c>
      <c r="D15" s="103" t="s">
        <v>158</v>
      </c>
      <c r="E15" s="104" t="s">
        <v>165</v>
      </c>
      <c r="F15" s="104" t="s">
        <v>170</v>
      </c>
      <c r="G15" s="104" t="s">
        <v>167</v>
      </c>
      <c r="H15" s="105"/>
      <c r="I15" s="105"/>
      <c r="J15" s="131"/>
      <c r="K15" s="105"/>
      <c r="L15" s="105"/>
      <c r="M15" s="106"/>
      <c r="N15" s="106"/>
    </row>
    <row r="16" spans="2:25" ht="24">
      <c r="B16" s="37">
        <v>4</v>
      </c>
      <c r="C16" s="103" t="s">
        <v>164</v>
      </c>
      <c r="D16" s="103" t="s">
        <v>158</v>
      </c>
      <c r="E16" s="104" t="s">
        <v>165</v>
      </c>
      <c r="F16" s="104" t="s">
        <v>166</v>
      </c>
      <c r="G16" s="104" t="s">
        <v>167</v>
      </c>
      <c r="H16" s="105"/>
      <c r="I16" s="105"/>
      <c r="J16" s="131"/>
      <c r="K16" s="105"/>
      <c r="L16" s="105"/>
      <c r="M16" s="106"/>
      <c r="N16" s="106"/>
    </row>
    <row r="17" spans="2:14" ht="24">
      <c r="B17" s="37">
        <v>5</v>
      </c>
      <c r="C17" s="103" t="s">
        <v>164</v>
      </c>
      <c r="D17" s="103" t="s">
        <v>158</v>
      </c>
      <c r="E17" s="104" t="s">
        <v>165</v>
      </c>
      <c r="F17" s="104" t="s">
        <v>170</v>
      </c>
      <c r="G17" s="104" t="s">
        <v>167</v>
      </c>
      <c r="H17" s="105"/>
      <c r="I17" s="105"/>
      <c r="J17" s="131"/>
      <c r="K17" s="105"/>
      <c r="L17" s="105"/>
      <c r="M17" s="106"/>
      <c r="N17" s="106"/>
    </row>
    <row r="18" spans="2:14" ht="24">
      <c r="B18" s="37">
        <v>6</v>
      </c>
      <c r="C18" s="103" t="s">
        <v>164</v>
      </c>
      <c r="D18" s="103" t="s">
        <v>158</v>
      </c>
      <c r="E18" s="104" t="s">
        <v>165</v>
      </c>
      <c r="F18" s="104" t="s">
        <v>166</v>
      </c>
      <c r="G18" s="104" t="s">
        <v>167</v>
      </c>
      <c r="H18" s="105"/>
      <c r="I18" s="105"/>
      <c r="J18" s="131"/>
      <c r="K18" s="105"/>
      <c r="L18" s="105"/>
      <c r="M18" s="106"/>
      <c r="N18" s="106"/>
    </row>
    <row r="19" spans="2:14" ht="24">
      <c r="B19" s="37">
        <v>7</v>
      </c>
      <c r="C19" s="103" t="s">
        <v>164</v>
      </c>
      <c r="D19" s="103" t="s">
        <v>158</v>
      </c>
      <c r="E19" s="104" t="s">
        <v>176</v>
      </c>
      <c r="F19" s="104" t="s">
        <v>170</v>
      </c>
      <c r="G19" s="104" t="s">
        <v>167</v>
      </c>
      <c r="H19" s="105">
        <v>40796</v>
      </c>
      <c r="I19" s="105">
        <v>40796</v>
      </c>
      <c r="J19" s="131">
        <v>2</v>
      </c>
      <c r="K19" s="105">
        <v>40788</v>
      </c>
      <c r="L19" s="105">
        <v>40788</v>
      </c>
      <c r="M19" s="106">
        <v>4</v>
      </c>
      <c r="N19" s="106"/>
    </row>
    <row r="20" spans="2:14">
      <c r="B20" s="37">
        <v>8</v>
      </c>
      <c r="C20" s="103"/>
      <c r="D20" s="103"/>
      <c r="E20" s="104"/>
      <c r="F20" s="104"/>
      <c r="G20" s="104"/>
      <c r="H20" s="105"/>
      <c r="I20" s="105"/>
      <c r="J20" s="131"/>
      <c r="K20" s="105"/>
      <c r="L20" s="105"/>
      <c r="M20" s="106"/>
      <c r="N20" s="106"/>
    </row>
    <row r="21" spans="2:14">
      <c r="B21" s="37">
        <v>9</v>
      </c>
      <c r="C21" s="103"/>
      <c r="D21" s="103"/>
      <c r="E21" s="104"/>
      <c r="F21" s="104"/>
      <c r="G21" s="104"/>
      <c r="H21" s="105"/>
      <c r="I21" s="105"/>
      <c r="J21" s="131"/>
      <c r="K21" s="105"/>
      <c r="L21" s="105"/>
      <c r="M21" s="106"/>
      <c r="N21" s="106"/>
    </row>
    <row r="22" spans="2:14">
      <c r="B22" s="37">
        <v>10</v>
      </c>
      <c r="C22" s="103"/>
      <c r="D22" s="103"/>
      <c r="E22" s="104"/>
      <c r="F22" s="104"/>
      <c r="G22" s="104"/>
      <c r="H22" s="105"/>
      <c r="I22" s="105"/>
      <c r="J22" s="131"/>
      <c r="K22" s="105"/>
      <c r="L22" s="105"/>
      <c r="M22" s="106"/>
      <c r="N22" s="106"/>
    </row>
    <row r="23" spans="2:14">
      <c r="B23" s="37">
        <v>11</v>
      </c>
      <c r="C23" s="103"/>
      <c r="D23" s="103"/>
      <c r="E23" s="104"/>
      <c r="F23" s="104"/>
      <c r="G23" s="104"/>
      <c r="H23" s="105"/>
      <c r="I23" s="105"/>
      <c r="J23" s="131"/>
      <c r="K23" s="105"/>
      <c r="L23" s="105"/>
      <c r="M23" s="106"/>
      <c r="N23" s="106"/>
    </row>
    <row r="24" spans="2:14">
      <c r="B24" s="37">
        <v>12</v>
      </c>
      <c r="C24" s="103"/>
      <c r="D24" s="103"/>
      <c r="E24" s="104"/>
      <c r="F24" s="104"/>
      <c r="G24" s="104"/>
      <c r="H24" s="105"/>
      <c r="I24" s="105"/>
      <c r="J24" s="131"/>
      <c r="K24" s="105"/>
      <c r="L24" s="105"/>
      <c r="M24" s="106"/>
      <c r="N24" s="106"/>
    </row>
    <row r="25" spans="2:14">
      <c r="B25" s="37">
        <v>13</v>
      </c>
      <c r="C25" s="103"/>
      <c r="D25" s="103"/>
      <c r="E25" s="104"/>
      <c r="F25" s="104"/>
      <c r="G25" s="104"/>
      <c r="H25" s="105"/>
      <c r="I25" s="105"/>
      <c r="J25" s="131"/>
      <c r="K25" s="105"/>
      <c r="L25" s="105"/>
      <c r="M25" s="106"/>
      <c r="N25" s="106"/>
    </row>
    <row r="26" spans="2:14">
      <c r="B26" s="37">
        <v>14</v>
      </c>
      <c r="C26" s="103"/>
      <c r="D26" s="103"/>
      <c r="E26" s="104"/>
      <c r="F26" s="104"/>
      <c r="G26" s="104"/>
      <c r="H26" s="105"/>
      <c r="I26" s="105"/>
      <c r="J26" s="131"/>
      <c r="K26" s="105"/>
      <c r="L26" s="105"/>
      <c r="M26" s="106"/>
      <c r="N26" s="106"/>
    </row>
    <row r="27" spans="2:14">
      <c r="B27" s="37">
        <v>15</v>
      </c>
      <c r="C27" s="103"/>
      <c r="D27" s="103"/>
      <c r="E27" s="104"/>
      <c r="F27" s="104"/>
      <c r="G27" s="104"/>
      <c r="H27" s="105"/>
      <c r="I27" s="105"/>
      <c r="J27" s="131"/>
      <c r="K27" s="105"/>
      <c r="L27" s="105"/>
      <c r="M27" s="106"/>
      <c r="N27" s="106"/>
    </row>
    <row r="28" spans="2:14">
      <c r="B28" s="37">
        <v>16</v>
      </c>
      <c r="C28" s="103"/>
      <c r="D28" s="103"/>
      <c r="E28" s="104"/>
      <c r="F28" s="104"/>
      <c r="G28" s="104"/>
      <c r="H28" s="105"/>
      <c r="I28" s="105"/>
      <c r="J28" s="131"/>
      <c r="K28" s="105"/>
      <c r="L28" s="105"/>
      <c r="M28" s="106"/>
      <c r="N28" s="106"/>
    </row>
    <row r="29" spans="2:14">
      <c r="B29" s="37">
        <v>17</v>
      </c>
      <c r="C29" s="103"/>
      <c r="D29" s="103"/>
      <c r="E29" s="104"/>
      <c r="F29" s="104"/>
      <c r="G29" s="104"/>
      <c r="H29" s="105"/>
      <c r="I29" s="105"/>
      <c r="J29" s="131"/>
      <c r="K29" s="105"/>
      <c r="L29" s="105"/>
      <c r="M29" s="106"/>
      <c r="N29" s="106"/>
    </row>
    <row r="30" spans="2:14">
      <c r="B30" s="37">
        <v>18</v>
      </c>
      <c r="C30" s="103"/>
      <c r="D30" s="103"/>
      <c r="E30" s="104"/>
      <c r="F30" s="104"/>
      <c r="G30" s="104"/>
      <c r="H30" s="105"/>
      <c r="I30" s="105"/>
      <c r="J30" s="131"/>
      <c r="K30" s="105"/>
      <c r="L30" s="105"/>
      <c r="M30" s="106"/>
      <c r="N30" s="106"/>
    </row>
    <row r="31" spans="2:14">
      <c r="B31" s="37">
        <v>19</v>
      </c>
      <c r="C31" s="103"/>
      <c r="D31" s="103"/>
      <c r="E31" s="104"/>
      <c r="F31" s="104"/>
      <c r="G31" s="104"/>
      <c r="H31" s="105"/>
      <c r="I31" s="105"/>
      <c r="J31" s="131"/>
      <c r="K31" s="105"/>
      <c r="L31" s="105"/>
      <c r="M31" s="106"/>
      <c r="N31" s="106"/>
    </row>
    <row r="32" spans="2:14">
      <c r="B32" s="37">
        <v>20</v>
      </c>
      <c r="C32" s="103"/>
      <c r="D32" s="103"/>
      <c r="E32" s="104"/>
      <c r="F32" s="104"/>
      <c r="G32" s="104"/>
      <c r="H32" s="105"/>
      <c r="I32" s="105"/>
      <c r="J32" s="131"/>
      <c r="K32" s="105"/>
      <c r="L32" s="105"/>
      <c r="M32" s="106"/>
      <c r="N32" s="106"/>
    </row>
    <row r="33" spans="1:14">
      <c r="B33" s="37">
        <v>21</v>
      </c>
      <c r="C33" s="103"/>
      <c r="D33" s="103"/>
      <c r="E33" s="104"/>
      <c r="F33" s="104"/>
      <c r="G33" s="104"/>
      <c r="H33" s="105"/>
      <c r="I33" s="105"/>
      <c r="J33" s="131"/>
      <c r="K33" s="105"/>
      <c r="L33" s="105"/>
      <c r="M33" s="106"/>
      <c r="N33" s="106"/>
    </row>
    <row r="34" spans="1:14">
      <c r="A34" s="10"/>
      <c r="B34" s="37">
        <v>33</v>
      </c>
      <c r="C34" s="103"/>
      <c r="D34" s="103"/>
      <c r="E34" s="104"/>
      <c r="F34" s="104"/>
      <c r="G34" s="104"/>
      <c r="H34" s="105"/>
      <c r="I34" s="105"/>
      <c r="J34" s="131"/>
      <c r="K34" s="105"/>
      <c r="L34" s="105"/>
      <c r="M34" s="106"/>
      <c r="N34" s="106"/>
    </row>
    <row r="35" spans="1:14">
      <c r="A35" s="10"/>
      <c r="B35" s="37">
        <v>34</v>
      </c>
      <c r="C35" s="103"/>
      <c r="D35" s="103"/>
      <c r="E35" s="104"/>
      <c r="F35" s="104"/>
      <c r="G35" s="104"/>
      <c r="H35" s="105"/>
      <c r="I35" s="105"/>
      <c r="J35" s="131"/>
      <c r="K35" s="105"/>
      <c r="L35" s="105"/>
      <c r="M35" s="106"/>
      <c r="N35" s="106"/>
    </row>
    <row r="36" spans="1:14">
      <c r="B36" s="37">
        <v>22</v>
      </c>
      <c r="C36" s="103"/>
      <c r="D36" s="103"/>
      <c r="E36" s="104"/>
      <c r="F36" s="104"/>
      <c r="G36" s="104"/>
      <c r="H36" s="105"/>
      <c r="I36" s="105"/>
      <c r="J36" s="131"/>
      <c r="K36" s="105"/>
      <c r="L36" s="105"/>
      <c r="M36" s="106"/>
      <c r="N36" s="106"/>
    </row>
    <row r="37" spans="1:14">
      <c r="B37" s="37">
        <v>23</v>
      </c>
      <c r="C37" s="103"/>
      <c r="D37" s="103"/>
      <c r="E37" s="104"/>
      <c r="F37" s="104"/>
      <c r="G37" s="104"/>
      <c r="H37" s="105"/>
      <c r="I37" s="105"/>
      <c r="J37" s="131"/>
      <c r="K37" s="105"/>
      <c r="L37" s="105"/>
      <c r="M37" s="106"/>
      <c r="N37" s="106"/>
    </row>
    <row r="38" spans="1:14">
      <c r="B38" s="37">
        <v>24</v>
      </c>
      <c r="C38" s="103"/>
      <c r="D38" s="103"/>
      <c r="E38" s="104"/>
      <c r="F38" s="104"/>
      <c r="G38" s="104"/>
      <c r="H38" s="105"/>
      <c r="I38" s="105"/>
      <c r="J38" s="131"/>
      <c r="K38" s="105"/>
      <c r="L38" s="105"/>
      <c r="M38" s="106"/>
      <c r="N38" s="106"/>
    </row>
    <row r="39" spans="1:14">
      <c r="B39" s="37">
        <v>25</v>
      </c>
      <c r="C39" s="103"/>
      <c r="D39" s="103"/>
      <c r="E39" s="104"/>
      <c r="F39" s="104"/>
      <c r="G39" s="104"/>
      <c r="H39" s="105"/>
      <c r="I39" s="105"/>
      <c r="J39" s="131"/>
      <c r="K39" s="105"/>
      <c r="L39" s="105"/>
      <c r="M39" s="106"/>
      <c r="N39" s="106"/>
    </row>
    <row r="40" spans="1:14">
      <c r="B40" s="37">
        <v>26</v>
      </c>
      <c r="C40" s="103"/>
      <c r="D40" s="103"/>
      <c r="E40" s="104"/>
      <c r="F40" s="104"/>
      <c r="G40" s="104"/>
      <c r="H40" s="105"/>
      <c r="I40" s="105"/>
      <c r="J40" s="131"/>
      <c r="K40" s="105"/>
      <c r="L40" s="105"/>
      <c r="M40" s="106"/>
      <c r="N40" s="106"/>
    </row>
    <row r="41" spans="1:14">
      <c r="B41" s="37">
        <v>27</v>
      </c>
      <c r="C41" s="103"/>
      <c r="D41" s="103"/>
      <c r="E41" s="104"/>
      <c r="F41" s="104"/>
      <c r="G41" s="104"/>
      <c r="H41" s="105"/>
      <c r="I41" s="105"/>
      <c r="J41" s="131"/>
      <c r="K41" s="105"/>
      <c r="L41" s="105"/>
      <c r="M41" s="106"/>
      <c r="N41" s="106"/>
    </row>
    <row r="42" spans="1:14">
      <c r="B42" s="37">
        <v>28</v>
      </c>
      <c r="C42" s="103"/>
      <c r="D42" s="103"/>
      <c r="E42" s="104"/>
      <c r="F42" s="104"/>
      <c r="G42" s="104"/>
      <c r="H42" s="105"/>
      <c r="I42" s="105"/>
      <c r="J42" s="131"/>
      <c r="K42" s="105"/>
      <c r="L42" s="105"/>
      <c r="M42" s="106"/>
      <c r="N42" s="106"/>
    </row>
    <row r="43" spans="1:14" ht="12.75" customHeight="1">
      <c r="B43" s="37">
        <v>29</v>
      </c>
      <c r="C43" s="103"/>
      <c r="D43" s="103"/>
      <c r="E43" s="104"/>
      <c r="F43" s="104"/>
      <c r="G43" s="104"/>
      <c r="H43" s="105"/>
      <c r="I43" s="105"/>
      <c r="J43" s="131"/>
      <c r="K43" s="105"/>
      <c r="L43" s="105"/>
      <c r="M43" s="106"/>
      <c r="N43" s="106"/>
    </row>
    <row r="44" spans="1:14">
      <c r="A44" s="10"/>
      <c r="B44" s="37">
        <v>30</v>
      </c>
      <c r="C44" s="103"/>
      <c r="D44" s="103"/>
      <c r="E44" s="104"/>
      <c r="F44" s="104"/>
      <c r="G44" s="104"/>
      <c r="H44" s="105"/>
      <c r="I44" s="105"/>
      <c r="J44" s="131"/>
      <c r="K44" s="105"/>
      <c r="L44" s="105"/>
      <c r="M44" s="106"/>
      <c r="N44" s="106"/>
    </row>
    <row r="45" spans="1:14">
      <c r="A45" s="10"/>
      <c r="B45" s="37">
        <v>31</v>
      </c>
      <c r="C45" s="103"/>
      <c r="D45" s="103"/>
      <c r="E45" s="104"/>
      <c r="F45" s="104"/>
      <c r="G45" s="104"/>
      <c r="H45" s="105"/>
      <c r="I45" s="105"/>
      <c r="J45" s="131"/>
      <c r="K45" s="105"/>
      <c r="L45" s="105"/>
      <c r="M45" s="106"/>
      <c r="N45" s="106"/>
    </row>
    <row r="46" spans="1:14">
      <c r="A46" s="10"/>
      <c r="B46" s="37">
        <v>32</v>
      </c>
      <c r="C46" s="103"/>
      <c r="D46" s="103"/>
      <c r="E46" s="104"/>
      <c r="F46" s="104"/>
      <c r="G46" s="104"/>
      <c r="H46" s="105"/>
      <c r="I46" s="105"/>
      <c r="J46" s="131"/>
      <c r="K46" s="105"/>
      <c r="L46" s="105"/>
      <c r="M46" s="106"/>
      <c r="N46" s="106"/>
    </row>
    <row r="47" spans="1:14" ht="12.75" customHeight="1">
      <c r="B47" s="8"/>
      <c r="J47" s="107">
        <f>SUM(J13:J46)</f>
        <v>5</v>
      </c>
      <c r="L47" s="108" t="s">
        <v>16</v>
      </c>
      <c r="M47" s="107">
        <f>SUM(M13:M46)</f>
        <v>11</v>
      </c>
    </row>
    <row r="48" spans="1:14">
      <c r="B48" s="8"/>
      <c r="D48" s="9"/>
      <c r="E48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19:E46">
      <formula1>IF(C19="Fast Track",e_fast,IF(C19="Configuraciones Tipo o Nuevas",e_tipo,IF(C19="Desarrollos Departamentales",e_depar,IF(C19="Desarrollos Adicionales ATIS",e_atis,IF(C19="Definición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O15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N1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3" t="s">
        <v>30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91</v>
      </c>
      <c r="C4" s="92" t="s">
        <v>126</v>
      </c>
      <c r="D4" s="92" t="s">
        <v>174</v>
      </c>
      <c r="E4" s="27" t="s">
        <v>112</v>
      </c>
      <c r="F4" s="27" t="s">
        <v>23</v>
      </c>
      <c r="G4" s="27" t="s">
        <v>26</v>
      </c>
      <c r="H4" s="92" t="s">
        <v>35</v>
      </c>
      <c r="I4" s="27" t="s">
        <v>33</v>
      </c>
      <c r="J4" s="27" t="s">
        <v>171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100</v>
      </c>
    </row>
    <row r="5" spans="1:15" ht="24">
      <c r="A5" s="111">
        <v>1</v>
      </c>
      <c r="B5" s="112">
        <v>1</v>
      </c>
      <c r="C5" s="113" t="str">
        <f>VLOOKUP(B5,Planificación!$B$13:$E$93,2,FALSE)</f>
        <v>Desarrollo de Sistemas</v>
      </c>
      <c r="D5" s="114" t="str">
        <f>VLOOKUP(B5,Planificación!$B$13:$E$93,4,FALSE)</f>
        <v>Diagrama de casos de uso</v>
      </c>
      <c r="E5" s="113" t="str">
        <f>VLOOKUP(B5,Planificación!$B$13:$G$93,5,FALSE)</f>
        <v>SM</v>
      </c>
      <c r="F5" s="113" t="str">
        <f>VLOOKUP(B5,Planificación!$B$13:$G$93,6,FALSE)</f>
        <v>EV</v>
      </c>
      <c r="G5" s="116" t="s">
        <v>168</v>
      </c>
      <c r="H5" s="115" t="s">
        <v>37</v>
      </c>
      <c r="I5" s="115" t="s">
        <v>96</v>
      </c>
      <c r="J5" s="115" t="s">
        <v>170</v>
      </c>
      <c r="K5" s="117"/>
      <c r="L5" s="118">
        <v>40788</v>
      </c>
      <c r="M5" s="118">
        <v>40788</v>
      </c>
      <c r="N5" s="119">
        <f>IF(M5&gt;0,1,0)</f>
        <v>1</v>
      </c>
      <c r="O5" s="135"/>
    </row>
    <row r="6" spans="1:15" ht="12">
      <c r="A6" s="111">
        <v>2</v>
      </c>
      <c r="B6" s="112">
        <v>2</v>
      </c>
      <c r="C6" s="113" t="str">
        <f>VLOOKUP(B6,Planificación!$B$13:$E$93,2,FALSE)</f>
        <v>Desarrollo de Sistemas</v>
      </c>
      <c r="D6" s="114" t="str">
        <f>VLOOKUP(B6,Planificación!$B$13:$E$93,4,FALSE)</f>
        <v>Diagrama de Clases</v>
      </c>
      <c r="E6" s="113" t="str">
        <f>VLOOKUP(B6,Planificación!$B$13:$F$93,5,FALSE)</f>
        <v>AM</v>
      </c>
      <c r="F6" s="113" t="str">
        <f>VLOOKUP(B6,Planificación!$B$13:$G$93,6,FALSE)</f>
        <v>EV</v>
      </c>
      <c r="G6" s="116" t="s">
        <v>179</v>
      </c>
      <c r="H6" s="115" t="s">
        <v>155</v>
      </c>
      <c r="I6" s="115"/>
      <c r="J6" s="115"/>
      <c r="K6" s="117"/>
      <c r="L6" s="118">
        <v>40788</v>
      </c>
      <c r="M6" s="118">
        <v>40788</v>
      </c>
      <c r="N6" s="119">
        <f>IF(M6&gt;0,1,0)</f>
        <v>1</v>
      </c>
      <c r="O6" s="135"/>
    </row>
    <row r="7" spans="1:15" ht="24">
      <c r="A7" s="111">
        <v>3</v>
      </c>
      <c r="B7" s="112">
        <v>3</v>
      </c>
      <c r="C7" s="113" t="str">
        <f>VLOOKUP(B7,Planificación!$B$13:$E$93,2,FALSE)</f>
        <v>Desarrollo de Sistemas</v>
      </c>
      <c r="D7" s="114" t="str">
        <f>VLOOKUP(B7,Planificación!$B$13:$E$93,4,FALSE)</f>
        <v>Diagrama de casos de uso</v>
      </c>
      <c r="E7" s="113" t="str">
        <f>VLOOKUP(B7,Planificación!$B$13:$F$93,5,FALSE)</f>
        <v>SM</v>
      </c>
      <c r="F7" s="113" t="str">
        <f>VLOOKUP(B7,Planificación!$B$13:$G$93,6,FALSE)</f>
        <v>EV</v>
      </c>
      <c r="G7" s="116" t="s">
        <v>180</v>
      </c>
      <c r="H7" s="115" t="s">
        <v>156</v>
      </c>
      <c r="I7" s="115"/>
      <c r="J7" s="115"/>
      <c r="K7" s="117"/>
      <c r="L7" s="118">
        <v>40788</v>
      </c>
      <c r="M7" s="118">
        <v>40788</v>
      </c>
      <c r="N7" s="119">
        <f>IF(M7&gt;0,1,0)</f>
        <v>1</v>
      </c>
      <c r="O7" s="135"/>
    </row>
    <row r="8" spans="1:15" ht="24">
      <c r="A8" s="111">
        <v>4</v>
      </c>
      <c r="B8" s="112">
        <v>4</v>
      </c>
      <c r="C8" s="113" t="str">
        <f>VLOOKUP(B8,Planificación!$B$13:$E$93,2,FALSE)</f>
        <v>Desarrollo de Sistemas</v>
      </c>
      <c r="D8" s="114" t="str">
        <f>VLOOKUP(B8,Planificación!$B$13:$E$93,4,FALSE)</f>
        <v>Diagrama de casos de uso</v>
      </c>
      <c r="E8" s="113" t="str">
        <f>VLOOKUP(B8,Planificación!$B$13:$F$93,5,FALSE)</f>
        <v>AM</v>
      </c>
      <c r="F8" s="113" t="str">
        <f>VLOOKUP(B8,Planificación!$B$13:$G$93,6,FALSE)</f>
        <v>EV</v>
      </c>
      <c r="G8" s="116" t="s">
        <v>181</v>
      </c>
      <c r="H8" s="115" t="s">
        <v>157</v>
      </c>
      <c r="I8" s="115"/>
      <c r="J8" s="115"/>
      <c r="K8" s="117"/>
      <c r="L8" s="118">
        <v>40788</v>
      </c>
      <c r="M8" s="118">
        <v>40788</v>
      </c>
      <c r="N8" s="119">
        <f>IF(M8&gt;0,1,0)</f>
        <v>1</v>
      </c>
      <c r="O8" s="135"/>
    </row>
    <row r="9" spans="1:15" ht="24">
      <c r="A9" s="111">
        <v>5</v>
      </c>
      <c r="B9" s="112">
        <v>5</v>
      </c>
      <c r="C9" s="113" t="str">
        <f>VLOOKUP(B9,Planificación!$B$13:$E$93,2,FALSE)</f>
        <v>Desarrollo de Sistemas</v>
      </c>
      <c r="D9" s="114" t="str">
        <f>VLOOKUP(B9,Planificación!$B$13:$E$93,4,FALSE)</f>
        <v>Diagrama de casos de uso</v>
      </c>
      <c r="E9" s="113" t="str">
        <f>VLOOKUP(B9,Planificación!$B$13:$F$93,5,FALSE)</f>
        <v>SM</v>
      </c>
      <c r="F9" s="113" t="str">
        <f>VLOOKUP(B9,Planificación!$B$13:$G$93,6,FALSE)</f>
        <v>EV</v>
      </c>
      <c r="G9" s="116" t="s">
        <v>182</v>
      </c>
      <c r="H9" s="115" t="s">
        <v>37</v>
      </c>
      <c r="I9" s="115"/>
      <c r="J9" s="115"/>
      <c r="K9" s="117"/>
      <c r="L9" s="118">
        <v>40788</v>
      </c>
      <c r="M9" s="118">
        <v>40788</v>
      </c>
      <c r="N9" s="119">
        <f>IF(M9&gt;0,1,0)</f>
        <v>1</v>
      </c>
      <c r="O9" s="135"/>
    </row>
    <row r="10" spans="1:15" ht="36">
      <c r="A10" s="111">
        <v>6</v>
      </c>
      <c r="B10" s="112">
        <v>6</v>
      </c>
      <c r="C10" s="113" t="str">
        <f>VLOOKUP(B10,Planificación!$B$13:$E$93,2,FALSE)</f>
        <v>Desarrollo de Sistemas</v>
      </c>
      <c r="D10" s="114" t="str">
        <f>VLOOKUP(B10,Planificación!$B$13:$E$93,4,FALSE)</f>
        <v>Diagrama de casos de uso</v>
      </c>
      <c r="E10" s="113" t="str">
        <f>VLOOKUP(B10,Planificación!$B$13:$F$93,5,FALSE)</f>
        <v>AM</v>
      </c>
      <c r="F10" s="113" t="str">
        <f>VLOOKUP(B10,Planificación!$B$13:$G$93,6,FALSE)</f>
        <v>EV</v>
      </c>
      <c r="G10" s="116" t="s">
        <v>183</v>
      </c>
      <c r="H10" s="115" t="s">
        <v>36</v>
      </c>
      <c r="I10" s="115"/>
      <c r="J10" s="115"/>
      <c r="K10" s="117"/>
      <c r="L10" s="118">
        <v>40788</v>
      </c>
      <c r="M10" s="118">
        <v>40788</v>
      </c>
      <c r="N10" s="119">
        <f t="shared" ref="N10:N15" si="0">IF(M10&gt;0,1,0)</f>
        <v>1</v>
      </c>
      <c r="O10" s="135"/>
    </row>
    <row r="11" spans="1:15" ht="24">
      <c r="A11" s="111">
        <v>7</v>
      </c>
      <c r="B11" s="112">
        <v>7</v>
      </c>
      <c r="C11" s="113" t="str">
        <f>VLOOKUP(B11,Planificación!$B$13:$E$93,2,FALSE)</f>
        <v>Desarrollo de Sistemas</v>
      </c>
      <c r="D11" s="114" t="str">
        <f>VLOOKUP(B11,Planificación!$B$13:$E$93,4,FALSE)</f>
        <v>Proceso de gestion de proyecto</v>
      </c>
      <c r="E11" s="113" t="str">
        <f>VLOOKUP(B11,Planificación!$B$13:$F$93,5,FALSE)</f>
        <v>SM</v>
      </c>
      <c r="F11" s="113" t="str">
        <f>VLOOKUP(B11,Planificación!$B$13:$G$93,6,FALSE)</f>
        <v>EV</v>
      </c>
      <c r="G11" s="116" t="s">
        <v>177</v>
      </c>
      <c r="H11" s="115" t="s">
        <v>178</v>
      </c>
      <c r="I11" s="115"/>
      <c r="J11" s="115"/>
      <c r="K11" s="117"/>
      <c r="L11" s="118">
        <v>40788</v>
      </c>
      <c r="M11" s="118">
        <v>40788</v>
      </c>
      <c r="N11" s="119">
        <f t="shared" si="0"/>
        <v>1</v>
      </c>
      <c r="O11" s="135"/>
    </row>
    <row r="12" spans="1:15" ht="12">
      <c r="A12" s="111">
        <v>8</v>
      </c>
      <c r="B12" s="112">
        <v>8</v>
      </c>
      <c r="C12" s="113">
        <f>VLOOKUP(B12,Planificación!$B$13:$E$93,2,FALSE)</f>
        <v>0</v>
      </c>
      <c r="D12" s="114">
        <f>VLOOKUP(B12,Planificación!$B$13:$E$93,4,FALSE)</f>
        <v>0</v>
      </c>
      <c r="E12" s="113">
        <f>VLOOKUP(B12,Planificación!$B$13:$F$93,5,FALSE)</f>
        <v>0</v>
      </c>
      <c r="F12" s="113">
        <f>VLOOKUP(B12,Planificación!$B$13:$G$93,6,FALSE)</f>
        <v>0</v>
      </c>
      <c r="G12" s="116"/>
      <c r="H12" s="115"/>
      <c r="I12" s="115"/>
      <c r="J12" s="115"/>
      <c r="K12" s="117"/>
      <c r="L12" s="118"/>
      <c r="M12" s="118"/>
      <c r="N12" s="119">
        <f t="shared" si="0"/>
        <v>0</v>
      </c>
      <c r="O12" s="135"/>
    </row>
    <row r="13" spans="1:15" ht="12">
      <c r="A13" s="111">
        <v>9</v>
      </c>
      <c r="B13" s="112">
        <v>9</v>
      </c>
      <c r="C13" s="113">
        <f>VLOOKUP(B13,Planificación!$B$13:$E$93,2,FALSE)</f>
        <v>0</v>
      </c>
      <c r="D13" s="114">
        <f>VLOOKUP(B13,Planificación!$B$13:$E$93,4,FALSE)</f>
        <v>0</v>
      </c>
      <c r="E13" s="113">
        <f>VLOOKUP(B13,Planificación!$B$13:$F$93,5,FALSE)</f>
        <v>0</v>
      </c>
      <c r="F13" s="113">
        <f>VLOOKUP(B13,Planificación!$B$13:$G$93,6,FALSE)</f>
        <v>0</v>
      </c>
      <c r="G13" s="116"/>
      <c r="H13" s="115"/>
      <c r="I13" s="115"/>
      <c r="J13" s="115"/>
      <c r="K13" s="117"/>
      <c r="L13" s="118"/>
      <c r="M13" s="118"/>
      <c r="N13" s="119">
        <f t="shared" si="0"/>
        <v>0</v>
      </c>
      <c r="O13" s="135"/>
    </row>
    <row r="14" spans="1:15" ht="12">
      <c r="A14" s="111">
        <v>10</v>
      </c>
      <c r="B14" s="112">
        <v>10</v>
      </c>
      <c r="C14" s="113">
        <f>VLOOKUP(B14,Planificación!$B$13:$E$93,2,FALSE)</f>
        <v>0</v>
      </c>
      <c r="D14" s="114">
        <f>VLOOKUP(B14,Planificación!$B$13:$E$93,4,FALSE)</f>
        <v>0</v>
      </c>
      <c r="E14" s="113">
        <f>VLOOKUP(B14,Planificación!$B$13:$F$93,5,FALSE)</f>
        <v>0</v>
      </c>
      <c r="F14" s="113">
        <f>VLOOKUP(B14,Planificación!$B$13:$G$93,6,FALSE)</f>
        <v>0</v>
      </c>
      <c r="G14" s="116"/>
      <c r="H14" s="115"/>
      <c r="I14" s="115"/>
      <c r="J14" s="115"/>
      <c r="K14" s="117"/>
      <c r="L14" s="118"/>
      <c r="M14" s="118"/>
      <c r="N14" s="119">
        <f t="shared" si="0"/>
        <v>0</v>
      </c>
      <c r="O14" s="135"/>
    </row>
    <row r="15" spans="1:15" ht="12">
      <c r="A15" s="111">
        <v>11</v>
      </c>
      <c r="B15" s="112">
        <v>11</v>
      </c>
      <c r="C15" s="113">
        <f>VLOOKUP(B15,Planificación!$B$13:$E$93,2,FALSE)</f>
        <v>0</v>
      </c>
      <c r="D15" s="114">
        <f>VLOOKUP(B15,Planificación!$B$13:$E$93,4,FALSE)</f>
        <v>0</v>
      </c>
      <c r="E15" s="113">
        <f>VLOOKUP(B15,Planificación!$B$13:$F$93,5,FALSE)</f>
        <v>0</v>
      </c>
      <c r="F15" s="113">
        <f>VLOOKUP(B15,Planificación!$B$13:$G$93,6,FALSE)</f>
        <v>0</v>
      </c>
      <c r="G15" s="116"/>
      <c r="H15" s="115"/>
      <c r="I15" s="115"/>
      <c r="J15" s="115"/>
      <c r="K15" s="117"/>
      <c r="L15" s="118"/>
      <c r="M15" s="118"/>
      <c r="N15" s="119">
        <f t="shared" si="0"/>
        <v>0</v>
      </c>
      <c r="O15" s="135"/>
    </row>
  </sheetData>
  <mergeCells count="1">
    <mergeCell ref="A1:N1"/>
  </mergeCells>
  <phoneticPr fontId="3" type="noConversion"/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2:K61"/>
  <sheetViews>
    <sheetView showGridLines="0" topLeftCell="A76" workbookViewId="0">
      <selection activeCell="M13" sqref="M1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7" t="s">
        <v>2</v>
      </c>
      <c r="D2" s="187"/>
      <c r="E2" s="187"/>
      <c r="F2" s="187"/>
      <c r="G2" s="187"/>
      <c r="H2" s="187"/>
      <c r="I2" s="187"/>
      <c r="J2" s="187"/>
      <c r="K2" s="187"/>
    </row>
    <row r="3" spans="1:11" s="2" customFormat="1" ht="16.5" customHeight="1">
      <c r="A3" s="14"/>
    </row>
    <row r="4" spans="1:11" s="2" customFormat="1">
      <c r="A4" s="14"/>
      <c r="C4" s="188" t="s">
        <v>115</v>
      </c>
      <c r="D4" s="188"/>
      <c r="E4" s="189" t="str">
        <f>IF(Planificación!D6&lt;&gt;"",Planificación!D6,"")</f>
        <v/>
      </c>
      <c r="F4" s="190"/>
      <c r="G4" s="190"/>
      <c r="H4" s="190"/>
      <c r="I4" s="191"/>
    </row>
    <row r="5" spans="1:11" s="2" customFormat="1">
      <c r="A5" s="14"/>
      <c r="C5" s="192" t="str">
        <f>Planificación!B7</f>
        <v>Gestor de Calidad</v>
      </c>
      <c r="D5" s="193"/>
      <c r="E5" s="189" t="str">
        <f>IF(Planificación!D7&lt;&gt;"",Planificación!D7,"")</f>
        <v/>
      </c>
      <c r="F5" s="190"/>
      <c r="G5" s="190"/>
      <c r="H5" s="190"/>
      <c r="I5" s="191"/>
    </row>
    <row r="6" spans="1:11" s="2" customFormat="1">
      <c r="A6" s="14"/>
      <c r="C6" s="194" t="s">
        <v>9</v>
      </c>
      <c r="D6" s="195"/>
      <c r="E6" s="189" t="str">
        <f>IF(Planificación!D8&lt;&gt;"",Planificación!D8,"")</f>
        <v/>
      </c>
      <c r="F6" s="190"/>
      <c r="G6" s="190"/>
      <c r="H6" s="190"/>
      <c r="I6" s="191"/>
    </row>
    <row r="7" spans="1:11" s="2" customFormat="1" ht="24" customHeight="1">
      <c r="A7" s="14"/>
      <c r="C7" s="197" t="s">
        <v>21</v>
      </c>
      <c r="D7" s="197"/>
      <c r="E7" s="198" t="str">
        <f>IF(Planificación!D9&lt;&gt;"",Planificación!D9,"")</f>
        <v/>
      </c>
      <c r="F7" s="199"/>
      <c r="G7" s="200" t="s">
        <v>22</v>
      </c>
      <c r="H7" s="201"/>
      <c r="I7" s="120" t="str">
        <f>IF(Planificación!F9&lt;&gt;"",Planificación!F9,"")</f>
        <v/>
      </c>
    </row>
    <row r="8" spans="1:11" s="2" customFormat="1">
      <c r="A8" s="14"/>
      <c r="C8" s="197" t="s">
        <v>1</v>
      </c>
      <c r="D8" s="202"/>
      <c r="E8" s="189" t="str">
        <f>IF(Planificación!D10&lt;&gt;"",Planificación!D10,"")</f>
        <v/>
      </c>
      <c r="F8" s="190"/>
      <c r="G8" s="190"/>
      <c r="H8" s="190"/>
      <c r="I8" s="191"/>
    </row>
    <row r="13" spans="1:11" ht="15">
      <c r="C13" s="196" t="s">
        <v>31</v>
      </c>
      <c r="D13" s="196"/>
      <c r="E13" s="15"/>
      <c r="F13" s="15"/>
      <c r="G13" s="15"/>
      <c r="H13" s="15"/>
      <c r="I13" s="15"/>
      <c r="J13" s="12"/>
    </row>
    <row r="14" spans="1:11">
      <c r="C14" s="123" t="s">
        <v>40</v>
      </c>
      <c r="D14" s="121">
        <f>COUNTA(Planificación!C13:C46)</f>
        <v>7</v>
      </c>
    </row>
    <row r="15" spans="1:11" ht="14.25" customHeight="1">
      <c r="C15" s="123" t="s">
        <v>24</v>
      </c>
      <c r="D15" s="121">
        <f>D14-D16</f>
        <v>4</v>
      </c>
    </row>
    <row r="16" spans="1:11">
      <c r="C16" s="123" t="s">
        <v>41</v>
      </c>
      <c r="D16" s="121">
        <f>COUNT(Planificación!L13:L46)</f>
        <v>3</v>
      </c>
    </row>
    <row r="17" spans="3:5">
      <c r="C17" s="123" t="s">
        <v>19</v>
      </c>
      <c r="D17" s="122">
        <f>(D16/(IF(D14=0,1,D14)))</f>
        <v>0.42857142857142855</v>
      </c>
    </row>
    <row r="18" spans="3:5">
      <c r="C18" s="123" t="s">
        <v>20</v>
      </c>
      <c r="D18" s="122">
        <f>1-D17</f>
        <v>0.5714285714285714</v>
      </c>
    </row>
    <row r="19" spans="3:5">
      <c r="C19" s="25"/>
      <c r="D19" s="26"/>
      <c r="E19" s="12"/>
    </row>
    <row r="20" spans="3:5">
      <c r="C20" s="137"/>
      <c r="D20" s="26"/>
      <c r="E20" s="12"/>
    </row>
    <row r="21" spans="3:5">
      <c r="C21" s="137"/>
      <c r="D21" s="26"/>
      <c r="E21" s="12"/>
    </row>
    <row r="22" spans="3:5">
      <c r="C22" s="137"/>
      <c r="D22" s="26"/>
      <c r="E22" s="12"/>
    </row>
    <row r="23" spans="3:5">
      <c r="C23" s="137"/>
      <c r="D23" s="26"/>
      <c r="E23" s="12"/>
    </row>
    <row r="24" spans="3:5">
      <c r="C24" s="137"/>
      <c r="D24" s="26"/>
      <c r="E24" s="12"/>
    </row>
    <row r="26" spans="3:5" ht="15" customHeight="1">
      <c r="C26" s="186" t="s">
        <v>39</v>
      </c>
      <c r="D26" s="186"/>
    </row>
    <row r="27" spans="3:5">
      <c r="C27" s="34" t="s">
        <v>35</v>
      </c>
      <c r="D27" s="33" t="s">
        <v>16</v>
      </c>
    </row>
    <row r="28" spans="3:5">
      <c r="C28" s="125" t="s">
        <v>155</v>
      </c>
      <c r="D28" s="124">
        <f>COUNTIF('Seguimiento de NC'!$H$5:$H$150,C28)</f>
        <v>1</v>
      </c>
    </row>
    <row r="29" spans="3:5">
      <c r="C29" s="125" t="s">
        <v>156</v>
      </c>
      <c r="D29" s="124">
        <f>COUNTIF('Seguimiento de NC'!$H$5:$H$150,C29)</f>
        <v>1</v>
      </c>
    </row>
    <row r="30" spans="3:5">
      <c r="C30" s="125" t="s">
        <v>157</v>
      </c>
      <c r="D30" s="124">
        <f>COUNTIF('Seguimiento de NC'!$H$5:$H$150,C30)</f>
        <v>1</v>
      </c>
    </row>
    <row r="31" spans="3:5">
      <c r="C31" s="125" t="s">
        <v>37</v>
      </c>
      <c r="D31" s="124">
        <f>COUNTIF('Seguimiento de NC'!$H$5:$H$150,C31)</f>
        <v>2</v>
      </c>
    </row>
    <row r="32" spans="3:5">
      <c r="C32" s="125" t="s">
        <v>36</v>
      </c>
      <c r="D32" s="124">
        <f>COUNTIF('Seguimiento de NC'!$H$5:$H$150,C32)</f>
        <v>1</v>
      </c>
    </row>
    <row r="33" spans="3:4">
      <c r="C33" s="126" t="s">
        <v>16</v>
      </c>
      <c r="D33" s="127">
        <f>SUM(D28:D32)</f>
        <v>6</v>
      </c>
    </row>
    <row r="39" spans="3:4" ht="15">
      <c r="C39" s="186" t="s">
        <v>109</v>
      </c>
      <c r="D39" s="186"/>
    </row>
    <row r="40" spans="3:4">
      <c r="C40" s="126" t="s">
        <v>110</v>
      </c>
      <c r="D40" s="124">
        <f>Planificación!J47</f>
        <v>5</v>
      </c>
    </row>
    <row r="41" spans="3:4">
      <c r="C41" s="126" t="s">
        <v>111</v>
      </c>
      <c r="D41" s="124">
        <f>Planificación!M47</f>
        <v>11</v>
      </c>
    </row>
    <row r="42" spans="3:4">
      <c r="C42" s="126" t="s">
        <v>16</v>
      </c>
      <c r="D42" s="124">
        <f>D40-D41</f>
        <v>-6</v>
      </c>
    </row>
    <row r="56" spans="3:4" ht="15">
      <c r="C56" s="186" t="s">
        <v>154</v>
      </c>
      <c r="D56" s="186"/>
    </row>
    <row r="57" spans="3:4">
      <c r="C57" s="34" t="s">
        <v>35</v>
      </c>
      <c r="D57" s="33" t="s">
        <v>16</v>
      </c>
    </row>
    <row r="58" spans="3:4">
      <c r="C58" s="130" t="s">
        <v>96</v>
      </c>
      <c r="D58" s="124">
        <f>COUNTIF('Seguimiento de NC'!$I$5:$I$150,C58)</f>
        <v>1</v>
      </c>
    </row>
    <row r="59" spans="3:4">
      <c r="C59" s="130" t="s">
        <v>98</v>
      </c>
      <c r="D59" s="124">
        <f>COUNTIF('Seguimiento de NC'!$I$5:$I$150,C59)</f>
        <v>0</v>
      </c>
    </row>
    <row r="60" spans="3:4">
      <c r="C60" s="130" t="s">
        <v>99</v>
      </c>
      <c r="D60" s="124">
        <f>COUNTIF('Seguimiento de NC'!$I$5:$I$150,C60)</f>
        <v>0</v>
      </c>
    </row>
    <row r="61" spans="3:4">
      <c r="C61" s="126" t="s">
        <v>16</v>
      </c>
      <c r="D61" s="127">
        <f>SUM(D58:D60)</f>
        <v>1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:D18 D31:D3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2:K42"/>
  <sheetViews>
    <sheetView tabSelected="1" zoomScale="75" workbookViewId="0">
      <selection activeCell="F4" sqref="F4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8" t="s">
        <v>126</v>
      </c>
      <c r="B2" s="128" t="s">
        <v>127</v>
      </c>
      <c r="D2" s="128" t="s">
        <v>33</v>
      </c>
      <c r="F2" s="128" t="s">
        <v>97</v>
      </c>
      <c r="H2" s="128" t="s">
        <v>125</v>
      </c>
      <c r="J2" s="128" t="s">
        <v>126</v>
      </c>
      <c r="K2" s="128" t="s">
        <v>129</v>
      </c>
    </row>
    <row r="3" spans="1:11" ht="13.5" thickBot="1">
      <c r="A3" s="139"/>
      <c r="B3" s="139"/>
      <c r="D3" s="130" t="s">
        <v>96</v>
      </c>
      <c r="F3" s="130" t="s">
        <v>178</v>
      </c>
      <c r="H3" s="130" t="s">
        <v>119</v>
      </c>
      <c r="J3" s="203" t="s">
        <v>119</v>
      </c>
      <c r="K3" s="143" t="s">
        <v>130</v>
      </c>
    </row>
    <row r="4" spans="1:11">
      <c r="A4" s="204" t="s">
        <v>164</v>
      </c>
      <c r="B4" s="140" t="s">
        <v>158</v>
      </c>
      <c r="D4" s="130" t="s">
        <v>98</v>
      </c>
      <c r="F4" s="130" t="s">
        <v>155</v>
      </c>
      <c r="H4" s="130" t="s">
        <v>120</v>
      </c>
      <c r="J4" s="203"/>
      <c r="K4" s="143" t="s">
        <v>131</v>
      </c>
    </row>
    <row r="5" spans="1:11">
      <c r="A5" s="205"/>
      <c r="B5" s="141" t="s">
        <v>159</v>
      </c>
      <c r="D5" s="130" t="s">
        <v>99</v>
      </c>
      <c r="F5" s="130" t="s">
        <v>156</v>
      </c>
      <c r="H5" s="130" t="s">
        <v>164</v>
      </c>
      <c r="J5" s="203"/>
      <c r="K5" s="143" t="s">
        <v>132</v>
      </c>
    </row>
    <row r="6" spans="1:11">
      <c r="A6" s="205"/>
      <c r="B6" s="141" t="s">
        <v>160</v>
      </c>
      <c r="F6" s="130" t="s">
        <v>157</v>
      </c>
      <c r="H6" s="130"/>
      <c r="J6" s="203"/>
      <c r="K6" s="143" t="s">
        <v>133</v>
      </c>
    </row>
    <row r="7" spans="1:11">
      <c r="A7" s="205"/>
      <c r="B7" s="141" t="s">
        <v>161</v>
      </c>
      <c r="F7" s="130" t="s">
        <v>37</v>
      </c>
      <c r="H7" s="130"/>
      <c r="J7" s="203" t="s">
        <v>128</v>
      </c>
      <c r="K7" s="143" t="s">
        <v>134</v>
      </c>
    </row>
    <row r="8" spans="1:11">
      <c r="A8" s="205"/>
      <c r="B8" s="141" t="s">
        <v>162</v>
      </c>
      <c r="F8" s="130" t="s">
        <v>36</v>
      </c>
      <c r="H8" s="130"/>
      <c r="J8" s="203"/>
      <c r="K8" s="143" t="s">
        <v>130</v>
      </c>
    </row>
    <row r="9" spans="1:11">
      <c r="A9" s="205"/>
      <c r="B9" s="141" t="s">
        <v>163</v>
      </c>
      <c r="J9" s="203"/>
      <c r="K9" s="143" t="s">
        <v>131</v>
      </c>
    </row>
    <row r="10" spans="1:11">
      <c r="A10" s="205"/>
      <c r="B10" s="141"/>
      <c r="F10" s="136"/>
      <c r="J10" s="203"/>
      <c r="K10" s="143" t="s">
        <v>135</v>
      </c>
    </row>
    <row r="11" spans="1:11">
      <c r="A11" s="205"/>
      <c r="B11" s="141"/>
      <c r="F11" s="136"/>
      <c r="J11" s="203"/>
      <c r="K11" s="143" t="s">
        <v>136</v>
      </c>
    </row>
    <row r="12" spans="1:11" ht="12.75" customHeight="1" thickBot="1">
      <c r="A12" s="206"/>
      <c r="B12" s="142"/>
      <c r="F12" s="136"/>
      <c r="J12" s="203"/>
      <c r="K12" s="143" t="s">
        <v>132</v>
      </c>
    </row>
    <row r="13" spans="1:11">
      <c r="J13" s="203"/>
      <c r="K13" s="143" t="s">
        <v>133</v>
      </c>
    </row>
    <row r="14" spans="1:11">
      <c r="J14" s="203" t="s">
        <v>121</v>
      </c>
      <c r="K14" s="143" t="s">
        <v>137</v>
      </c>
    </row>
    <row r="15" spans="1:11">
      <c r="J15" s="203"/>
      <c r="K15" s="143" t="s">
        <v>138</v>
      </c>
    </row>
    <row r="16" spans="1:11">
      <c r="J16" s="203"/>
      <c r="K16" s="143" t="s">
        <v>139</v>
      </c>
    </row>
    <row r="17" spans="10:11">
      <c r="J17" s="203"/>
      <c r="K17" s="143" t="s">
        <v>140</v>
      </c>
    </row>
    <row r="18" spans="10:11">
      <c r="J18" s="203"/>
      <c r="K18" s="143" t="s">
        <v>141</v>
      </c>
    </row>
    <row r="19" spans="10:11">
      <c r="J19" s="203"/>
      <c r="K19" s="143" t="s">
        <v>142</v>
      </c>
    </row>
    <row r="20" spans="10:11">
      <c r="J20" s="203"/>
      <c r="K20" s="143" t="s">
        <v>135</v>
      </c>
    </row>
    <row r="21" spans="10:11">
      <c r="J21" s="203"/>
      <c r="K21" s="143" t="s">
        <v>136</v>
      </c>
    </row>
    <row r="22" spans="10:11">
      <c r="J22" s="203"/>
      <c r="K22" s="143" t="s">
        <v>143</v>
      </c>
    </row>
    <row r="23" spans="10:11">
      <c r="J23" s="203"/>
      <c r="K23" s="143" t="s">
        <v>144</v>
      </c>
    </row>
    <row r="24" spans="10:11">
      <c r="J24" s="203" t="s">
        <v>122</v>
      </c>
      <c r="K24" s="143" t="s">
        <v>145</v>
      </c>
    </row>
    <row r="25" spans="10:11">
      <c r="J25" s="203"/>
      <c r="K25" s="143" t="s">
        <v>134</v>
      </c>
    </row>
    <row r="26" spans="10:11">
      <c r="J26" s="203"/>
      <c r="K26" s="143" t="s">
        <v>141</v>
      </c>
    </row>
    <row r="27" spans="10:11">
      <c r="J27" s="203"/>
      <c r="K27" s="143" t="s">
        <v>142</v>
      </c>
    </row>
    <row r="28" spans="10:11">
      <c r="J28" s="203"/>
      <c r="K28" s="143" t="s">
        <v>135</v>
      </c>
    </row>
    <row r="29" spans="10:11">
      <c r="J29" s="203"/>
      <c r="K29" s="143" t="s">
        <v>136</v>
      </c>
    </row>
    <row r="30" spans="10:11">
      <c r="J30" s="203"/>
      <c r="K30" s="143" t="s">
        <v>143</v>
      </c>
    </row>
    <row r="31" spans="10:11">
      <c r="J31" s="203" t="s">
        <v>123</v>
      </c>
      <c r="K31" s="143" t="s">
        <v>146</v>
      </c>
    </row>
    <row r="32" spans="10:11">
      <c r="J32" s="203"/>
      <c r="K32" s="143" t="s">
        <v>147</v>
      </c>
    </row>
    <row r="33" spans="10:11">
      <c r="J33" s="203"/>
      <c r="K33" s="143" t="s">
        <v>145</v>
      </c>
    </row>
    <row r="34" spans="10:11">
      <c r="J34" s="203"/>
      <c r="K34" s="143" t="s">
        <v>148</v>
      </c>
    </row>
    <row r="35" spans="10:11">
      <c r="J35" s="203"/>
      <c r="K35" s="143" t="s">
        <v>149</v>
      </c>
    </row>
    <row r="36" spans="10:11">
      <c r="J36" s="203" t="s">
        <v>124</v>
      </c>
      <c r="K36" s="143" t="s">
        <v>130</v>
      </c>
    </row>
    <row r="37" spans="10:11">
      <c r="J37" s="203"/>
      <c r="K37" s="143" t="s">
        <v>131</v>
      </c>
    </row>
    <row r="38" spans="10:11">
      <c r="J38" s="203"/>
      <c r="K38" s="143" t="s">
        <v>141</v>
      </c>
    </row>
    <row r="39" spans="10:11">
      <c r="J39" s="203"/>
      <c r="K39" s="143" t="s">
        <v>142</v>
      </c>
    </row>
    <row r="40" spans="10:11">
      <c r="J40" s="203"/>
      <c r="K40" s="143" t="s">
        <v>135</v>
      </c>
    </row>
    <row r="41" spans="10:11">
      <c r="J41" s="203"/>
      <c r="K41" s="143" t="s">
        <v>132</v>
      </c>
    </row>
    <row r="42" spans="10:11">
      <c r="J42" s="203"/>
      <c r="K42" s="143" t="s">
        <v>133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Manuel</cp:lastModifiedBy>
  <cp:lastPrinted>2008-05-09T02:48:55Z</cp:lastPrinted>
  <dcterms:created xsi:type="dcterms:W3CDTF">2007-02-12T17:08:23Z</dcterms:created>
  <dcterms:modified xsi:type="dcterms:W3CDTF">2013-02-12T15:07:51Z</dcterms:modified>
</cp:coreProperties>
</file>