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U43" authorId="0">
      <text>
        <r>
          <rPr>
            <sz val="10"/>
            <color rgb="FF000000"/>
            <rFont val="Calibri"/>
            <family val="0"/>
            <charset val="1"/>
          </rPr>
          <t xml:space="preserve">invariata la tumefazione del surrene dx</t>
        </r>
      </text>
    </comment>
    <comment ref="GV36" authorId="0">
      <text>
        <r>
          <rPr>
            <sz val="10"/>
            <color rgb="FF000000"/>
            <rFont val="Calibri"/>
            <family val="0"/>
            <charset val="1"/>
          </rPr>
          <t xml:space="preserve">MULTI 28/09/21
NODULO MAMMELLA SX
	-Giovanni Favaro</t>
        </r>
      </text>
    </comment>
    <comment ref="GW37" authorId="0">
      <text>
        <r>
          <rPr>
            <sz val="10"/>
            <color rgb="FF000000"/>
            <rFont val="Calibri"/>
            <family val="0"/>
            <charset val="1"/>
          </rPr>
          <t xml:space="preserve">il soggetto non vuole più partecipare per problemi organizzativi (orari di lavoro)</t>
        </r>
      </text>
    </comment>
    <comment ref="HM36" authorId="0">
      <text>
        <r>
          <rPr>
            <sz val="10"/>
            <color rgb="FF000000"/>
            <rFont val="Calibri"/>
            <family val="0"/>
            <charset val="1"/>
          </rPr>
          <t xml:space="preserve">formazione tondeggiante a sviluppo esofitico all'apice renale dx</t>
        </r>
      </text>
    </comment>
    <comment ref="IE58" authorId="0">
      <text>
        <r>
          <rPr>
            <sz val="10"/>
            <color rgb="FF000000"/>
            <rFont val="Calibri"/>
            <family val="0"/>
            <charset val="1"/>
          </rPr>
          <t xml:space="preserve">il soggetto non vuole più partecipare per problemi famigliari( malattia-morte della madre)</t>
        </r>
      </text>
    </comment>
  </commentList>
</comments>
</file>

<file path=xl/sharedStrings.xml><?xml version="1.0" encoding="utf-8"?>
<sst xmlns="http://schemas.openxmlformats.org/spreadsheetml/2006/main" count="2556" uniqueCount="458">
  <si>
    <t xml:space="preserve">Secreting Code</t>
  </si>
  <si>
    <t xml:space="preserve">Biobank Code</t>
  </si>
  <si>
    <t xml:space="preserve">Informazioni cronologiche</t>
  </si>
  <si>
    <t xml:space="preserve">Indirizzo email</t>
  </si>
  <si>
    <t xml:space="preserve">Cognome:</t>
  </si>
  <si>
    <t xml:space="preserve">Nome:</t>
  </si>
  <si>
    <t xml:space="preserve">Recapito Telefonico:</t>
  </si>
  <si>
    <t xml:space="preserve">Indirizzo di casa (via, numero e città):</t>
  </si>
  <si>
    <t xml:space="preserve">Cognome medico di base:</t>
  </si>
  <si>
    <t xml:space="preserve">Nome medico di base</t>
  </si>
  <si>
    <t xml:space="preserve">Numero di telefono Medico di base:</t>
  </si>
  <si>
    <t xml:space="preserve">E-Mail Medico di base:</t>
  </si>
  <si>
    <t xml:space="preserve">Sesso:</t>
  </si>
  <si>
    <t xml:space="preserve">Altezza: (cm)</t>
  </si>
  <si>
    <t xml:space="preserve">Peso: (kg)</t>
  </si>
  <si>
    <t xml:space="preserve">Occupazione:</t>
  </si>
  <si>
    <t xml:space="preserve">Etnia:</t>
  </si>
  <si>
    <t xml:space="preserve">Grado di istruzione:</t>
  </si>
  <si>
    <t xml:space="preserve">Le è mai stata diagnosticata una condizione di tumore?</t>
  </si>
  <si>
    <t xml:space="preserve">Quando le è stato diagnosticato?</t>
  </si>
  <si>
    <t xml:space="preserve">Che tipologia di tumore è?</t>
  </si>
  <si>
    <t xml:space="preserve">Soffre di Asma?</t>
  </si>
  <si>
    <t xml:space="preserve">Che tipo di trattamento farmacologico attua? (farmaco- Dosaggio)</t>
  </si>
  <si>
    <t xml:space="preserve">Le è mai stata diagnosticata una condizione di polmonite durante l'infanzia?</t>
  </si>
  <si>
    <t xml:space="preserve">Le e stata diagnosticata una condizione di enfisema o bronchite cronico ostruttiva (BPCO)?</t>
  </si>
  <si>
    <t xml:space="preserve">Ha ricevuto una diagnosi di ipertensione?</t>
  </si>
  <si>
    <t xml:space="preserve">Quando le e stata diagnosticata?</t>
  </si>
  <si>
    <t xml:space="preserve">E' in trattamento farmacologico?</t>
  </si>
  <si>
    <t xml:space="preserve">Che farmaci le sono stati prescritti e in che dosaggio?</t>
  </si>
  <si>
    <t xml:space="preserve">Ha ricevuto una diagnosi di alti valori di colesterolo?</t>
  </si>
  <si>
    <t xml:space="preserve">Le sono stati prescritti farmaci?</t>
  </si>
  <si>
    <t xml:space="preserve">Quali farmaci le sono stati prescritti e in che dosaggio?</t>
  </si>
  <si>
    <t xml:space="preserve">Ha  mai avuto un Infarto Miocardico?</t>
  </si>
  <si>
    <t xml:space="preserve">Quando?</t>
  </si>
  <si>
    <t xml:space="preserve">Prende l'aspirina (Cardioaspirina)?</t>
  </si>
  <si>
    <t xml:space="preserve">Da quando?</t>
  </si>
  <si>
    <t xml:space="preserve">Dosaggio?</t>
  </si>
  <si>
    <t xml:space="preserve">Quante volte al giorno?</t>
  </si>
  <si>
    <t xml:space="preserve">Prende la Ticlopidina?</t>
  </si>
  <si>
    <t xml:space="preserve">Quante vole al giorno?</t>
  </si>
  <si>
    <t xml:space="preserve">Prende il Clopidogrel? (Plavix)</t>
  </si>
  <si>
    <t xml:space="preserve">Ha mai subito un intervento di Angioplastica o di Stent delle arterie coronariche?</t>
  </si>
  <si>
    <t xml:space="preserve">Ha mai subito un intervento di Bypass delle arterie coronarie?</t>
  </si>
  <si>
    <t xml:space="preserve">Ha sofferto di angina?</t>
  </si>
  <si>
    <t xml:space="preserve">Ha mai avuto un Ictus?</t>
  </si>
  <si>
    <t xml:space="preserve">Ha mai avuto un insufficienza cardiaca?</t>
  </si>
  <si>
    <t xml:space="preserve">Soffre di Diabete?</t>
  </si>
  <si>
    <t xml:space="preserve">Da quale eta?</t>
  </si>
  <si>
    <t xml:space="preserve">E' attualmente in trattamento?</t>
  </si>
  <si>
    <t xml:space="preserve">Soffre di patologie di tipo epatico o renali? [Epatiche]</t>
  </si>
  <si>
    <t xml:space="preserve">Soffre di patologie di tipo epatico o renali? [Renali]</t>
  </si>
  <si>
    <t xml:space="preserve">Soffre di malattie vascolari periferiche?</t>
  </si>
  <si>
    <t xml:space="preserve">Soffre di Ulcera?</t>
  </si>
  <si>
    <t xml:space="preserve">Soffre di malattie del tessuto connettivo?</t>
  </si>
  <si>
    <t xml:space="preserve">Altre malattie non sopra citate?</t>
  </si>
  <si>
    <t xml:space="preserve">Quali? (citarne il nome)</t>
  </si>
  <si>
    <t xml:space="preserve">Altri farmaci assunti non sopra citati?</t>
  </si>
  <si>
    <t xml:space="preserve">Quali altri farmaci assume? (farmaco- dosaggio)</t>
  </si>
  <si>
    <t xml:space="preserve">Senti spesso sibili al torace?</t>
  </si>
  <si>
    <t xml:space="preserve">Ti capita per più giorni o notti?</t>
  </si>
  <si>
    <t xml:space="preserve">Quando si verificano i sibili avverti anche dispnea?</t>
  </si>
  <si>
    <t xml:space="preserve">Durante le crisi dispnoiche, il respiro tra una crisi e l'altra è normale?</t>
  </si>
  <si>
    <t xml:space="preserve">Negli ultimi 3 anni ha sofferto di malattie polmonari che hanno limitato l'attività quotidiana per più di una settimana?</t>
  </si>
  <si>
    <t xml:space="preserve">Durante questi periodi ha avuto una produzione di escreato maggiore del solito?</t>
  </si>
  <si>
    <t xml:space="preserve">Ha avuto più di una di una malattia di questo genere negli ultimi 3 anni?</t>
  </si>
  <si>
    <t xml:space="preserve">Quando presenta dispnea?</t>
  </si>
  <si>
    <t xml:space="preserve">Sei stato sottoposto ad un test di funzionalità polmonare negli scorsi 5 anni?</t>
  </si>
  <si>
    <t xml:space="preserve">Vi è storia familiare di tumore al polmone?</t>
  </si>
  <si>
    <t xml:space="preserve">Parentela:</t>
  </si>
  <si>
    <t xml:space="preserve">Morto per tumore?</t>
  </si>
  <si>
    <t xml:space="preserve">Qualche DONNA della famiglia ha avuto un infarto o cardiopatia ischemica prima dei 65 anni?</t>
  </si>
  <si>
    <t xml:space="preserve">Qualche UOMO della famiglia ha avuto un infarto o cardiopatia ischemica prima dei 55 anni?</t>
  </si>
  <si>
    <t xml:space="preserve">Sei mai stato esposto all'AMIANTO?</t>
  </si>
  <si>
    <t xml:space="preserve">Anno in cui sei stato esposto per la prima volta?</t>
  </si>
  <si>
    <t xml:space="preserve">Hai mai lavorato in uno dei seguenti ambiti?</t>
  </si>
  <si>
    <t xml:space="preserve">Qualcuno in casa tua ha mai fumato?</t>
  </si>
  <si>
    <t xml:space="preserve">Per quanti anni?</t>
  </si>
  <si>
    <t xml:space="preserve">Attualmente vivi con un fumatore?</t>
  </si>
  <si>
    <t xml:space="preserve">A che età hai iniziato a fumare regolarmente?</t>
  </si>
  <si>
    <t xml:space="preserve">Mangia almeno 3 porzioni di frutta\verdura al giorno?</t>
  </si>
  <si>
    <t xml:space="preserve">Indichi il consumo giornaliero di alcol: (vino, birra, liquore)</t>
  </si>
  <si>
    <t xml:space="preserve">In generale direbbe che la sua salute è: [Scelta:]</t>
  </si>
  <si>
    <t xml:space="preserve">La sua salute ora limita lo svolgimento di queste attività? [Attività di moedrato impegno fisico (spostare tavolo, passare aspirapolvere o andare in bicicletta)]</t>
  </si>
  <si>
    <t xml:space="preserve">La sua salute ora limita lo svolgimento di queste attività? [Salire qualche piano di scale]</t>
  </si>
  <si>
    <t xml:space="preserve">Nelle ultime 4 settimane, ha avuto prolemi sul lavoro o in atre attività a causa della sua salute fisica? [Ha reso meno di quanto avrebbe voluto]</t>
  </si>
  <si>
    <t xml:space="preserve">Nelle ultime 4 settimane, ha avuto prolemi sul lavoro o in atre attività a causa della sua salute fisica? [Ha limitato alcuni tipi di lavoro o attività]</t>
  </si>
  <si>
    <t xml:space="preserve">Nelle ultime 4 settimane, ha avuto prolemi sul lavoro o in atre attività a causa del suo stato emotivo? (ansia, depressione) [Ha reso meno di quanto avrebbe voluto]</t>
  </si>
  <si>
    <t xml:space="preserve">Nelle ultime 4 settimane, ha avuto prolemi sul lavoro o in atre attività a causa del suo stato emotivo? (ansia, depressione) [Ha avuto un calo di concentrazione sul lavoro o in atre attività]</t>
  </si>
  <si>
    <t xml:space="preserve">Nelle ultime 4 settimane in che misura il dolore l'ha ostacolata nel lavoro che svolge? [Scelta:]</t>
  </si>
  <si>
    <t xml:space="preserve">Per quanto tempo nelle ultime 4 settimane si è sentito..... [Calmo e sereno]</t>
  </si>
  <si>
    <t xml:space="preserve">Per quanto tempo nelle ultime 4 settimane si è sentito..... [Pieno di energie]</t>
  </si>
  <si>
    <t xml:space="preserve">Per quanto tempo nelle ultime 4 settimane si è sentito..... [Scoraggiato e triste]</t>
  </si>
  <si>
    <t xml:space="preserve">Nelle ultime 4 sett. per quanto tempo la sua salute fisica o il suo stato emotivo hanno interferito nelle sue attività sociali, in famiglia o con gli amici? [Scelta:]</t>
  </si>
  <si>
    <t xml:space="preserve">Nelle ultime 4 settimane ha avuto paura delle conseguenze fisiche del suo fumo?</t>
  </si>
  <si>
    <t xml:space="preserve">Nelle ultime 4 settimane si è preoccupato della sua salute a causa del suo fumo?</t>
  </si>
  <si>
    <t xml:space="preserve">Nelle ultime 4 settimane ha provato ansia quando ha pensato alle possibili conseguenze del suo fumo?</t>
  </si>
  <si>
    <t xml:space="preserve">Nelle ultime 4 settimane ha meditato sulle possibili conseguenze del suo fumo?</t>
  </si>
  <si>
    <t xml:space="preserve">Attualmente è impiegato/a (percepisce uno stipendio)?</t>
  </si>
  <si>
    <t xml:space="preserve">Quante ore è stato assente dal lavoro per partecipare?</t>
  </si>
  <si>
    <t xml:space="preserve">Quanti km ha percorso per partecipare?</t>
  </si>
  <si>
    <t xml:space="preserve">Quanto ha speso per il carburante e il parcheggio (€)?</t>
  </si>
  <si>
    <t xml:space="preserve">Scriva altre spese sostenute per venire allo screening? (€)</t>
  </si>
  <si>
    <t xml:space="preserve">Ha un amico\parente che l'ha accompagnata allo screening?</t>
  </si>
  <si>
    <t xml:space="preserve">Di cosa si occupa il suo accompagnatore?</t>
  </si>
  <si>
    <t xml:space="preserve">Per quante ore è stato assente dal lavoro o altro per accompagnarla allo screening?</t>
  </si>
  <si>
    <t xml:space="preserve">Sono preoccupato per la procedura di screening:</t>
  </si>
  <si>
    <t xml:space="preserve">Il pensiero dello screening mi tormenta continuamente:</t>
  </si>
  <si>
    <t xml:space="preserve">Mi piacerebbe sapere il più possibile sulla procedura di screening:</t>
  </si>
  <si>
    <t xml:space="preserve">Vorremmo che indicasse su questa scala, secondo lei, il suo stato di salute oggi (come si sente): </t>
  </si>
  <si>
    <t xml:space="preserve">A: sintomatologia comparsa nelle ultime 2 settimane e non giustificata da pre-esenti malattie croniche note</t>
  </si>
  <si>
    <t xml:space="preserve">B: sintomatologia comparsa nelle ultime 2 settimane e non giustificata da pre-esenti malattie croniche note</t>
  </si>
  <si>
    <t xml:space="preserve">C: sintomatologia comparsa nelle ultime 2 settimane e non giustificata da pre-esenti malattie croniche note</t>
  </si>
  <si>
    <t xml:space="preserve">Nelle ultime 2 settimane è stato a contatto, senza mascherina di protezione, con casi sintomatici (sintomi sopra esposti) o accertati (tampone positivo) di soggetti con CoViD-19?</t>
  </si>
  <si>
    <t xml:space="preserve">Diag. COVID</t>
  </si>
  <si>
    <t xml:space="preserve">Il partecipante ha firmato i consensi?</t>
  </si>
  <si>
    <t xml:space="preserve">Data TAC basale:</t>
  </si>
  <si>
    <t xml:space="preserve">Consenso inail</t>
  </si>
  <si>
    <t xml:space="preserve">PA: (SYS)</t>
  </si>
  <si>
    <t xml:space="preserve">PA: (DIA)</t>
  </si>
  <si>
    <t xml:space="preserve">FC: (bpm)</t>
  </si>
  <si>
    <t xml:space="preserve">Saturimetria: (%)</t>
  </si>
  <si>
    <t xml:space="preserve">CO: (ppm)</t>
  </si>
  <si>
    <t xml:space="preserve">DATA esami ematici:</t>
  </si>
  <si>
    <t xml:space="preserve">Colesterolo TOT: (mg/dl)</t>
  </si>
  <si>
    <t xml:space="preserve">HDL: (mg/dl)</t>
  </si>
  <si>
    <t xml:space="preserve">LDL: (mg/dl)</t>
  </si>
  <si>
    <t xml:space="preserve">Trigliceridi: (mg/dl)</t>
  </si>
  <si>
    <t xml:space="preserve">FEV1(%):</t>
  </si>
  <si>
    <t xml:space="preserve">FVC:</t>
  </si>
  <si>
    <t xml:space="preserve">FEV1(l):</t>
  </si>
  <si>
    <t xml:space="preserve">FVC (l):</t>
  </si>
  <si>
    <t xml:space="preserve">PEF(l/min)</t>
  </si>
  <si>
    <t xml:space="preserve">Ratio (FEV1/FVC):</t>
  </si>
  <si>
    <t xml:space="preserve">Consenso al trattamento dei dati?</t>
  </si>
  <si>
    <t xml:space="preserve">TEST MOTIVAZIONALE</t>
  </si>
  <si>
    <t xml:space="preserve">TEST DIPENDENZA</t>
  </si>
  <si>
    <t xml:space="preserve">Apollo/eNCIRCLeD</t>
  </si>
  <si>
    <t xml:space="preserve">Data di nascita:</t>
  </si>
  <si>
    <t xml:space="preserve">Numero di telefono:</t>
  </si>
  <si>
    <t xml:space="preserve">Elegible:</t>
  </si>
  <si>
    <t xml:space="preserve">Type</t>
  </si>
  <si>
    <t xml:space="preserve">Età: (compiuta)</t>
  </si>
  <si>
    <t xml:space="preserve">Livello di educazione scolastica:</t>
  </si>
  <si>
    <t xml:space="preserve">BMI</t>
  </si>
  <si>
    <t xml:space="preserve">Altezza: (metri)</t>
  </si>
  <si>
    <t xml:space="preserve">Peso in Kg:</t>
  </si>
  <si>
    <t xml:space="preserve">Ha una delle seguenti patologie?</t>
  </si>
  <si>
    <t xml:space="preserve">Ha avuto in passato o ha attualmente un tumore?</t>
  </si>
  <si>
    <t xml:space="preserve">Qualcuno dei suoi parenti ha avuto un tumore al polmone?</t>
  </si>
  <si>
    <t xml:space="preserve">Fuma ancora o ha smesso di fumare?</t>
  </si>
  <si>
    <t xml:space="preserve">Numero medio di sigarette al giorno che fuma attualmente o ha fumato?</t>
  </si>
  <si>
    <t xml:space="preserve">Per quanti anni in totale ha fumato?</t>
  </si>
  <si>
    <t xml:space="preserve">Quanti anni fa ha smesso di fumare se ex-fumatore?</t>
  </si>
  <si>
    <t xml:space="preserve">%PLCO 6yrs</t>
  </si>
  <si>
    <t xml:space="preserve">Pack-Years</t>
  </si>
  <si>
    <t xml:space="preserve">Nodule Count</t>
  </si>
  <si>
    <t xml:space="preserve">Total Nodules</t>
  </si>
  <si>
    <t xml:space="preserve">New Nodule</t>
  </si>
  <si>
    <t xml:space="preserve">posizioneprobabile</t>
  </si>
  <si>
    <t xml:space="preserve">Long axis</t>
  </si>
  <si>
    <t xml:space="preserve">Short axis</t>
  </si>
  <si>
    <t xml:space="preserve">Max diameter</t>
  </si>
  <si>
    <t xml:space="preserve">volumetotale</t>
  </si>
  <si>
    <t xml:space="preserve">volumesolido</t>
  </si>
  <si>
    <t xml:space="preserve">volumenonsolido</t>
  </si>
  <si>
    <t xml:space="preserve">vdttotale</t>
  </si>
  <si>
    <t xml:space="preserve">vdtsolida</t>
  </si>
  <si>
    <t xml:space="preserve">consistenzanodulo</t>
  </si>
  <si>
    <t xml:space="preserve">bordiregolari</t>
  </si>
  <si>
    <t xml:space="preserve">CalcificazioneBenignità</t>
  </si>
  <si>
    <t xml:space="preserve">formaspiculata</t>
  </si>
  <si>
    <t xml:space="preserve">nodulovistoinserie</t>
  </si>
  <si>
    <t xml:space="preserve">nodulovistoinimmagine</t>
  </si>
  <si>
    <t xml:space="preserve">LUNG: Lymph nodes</t>
  </si>
  <si>
    <t xml:space="preserve">LUNG: COPD</t>
  </si>
  <si>
    <t xml:space="preserve">LUNG: Fibrosis</t>
  </si>
  <si>
    <t xml:space="preserve">LUNG: Pleural Effusion</t>
  </si>
  <si>
    <t xml:space="preserve">LUNG: Other</t>
  </si>
  <si>
    <t xml:space="preserve">HEART: Coronary Calcification</t>
  </si>
  <si>
    <t xml:space="preserve">ENFISEMA</t>
  </si>
  <si>
    <t xml:space="preserve">ENFIS: type (mild, moderate, severe)</t>
  </si>
  <si>
    <t xml:space="preserve">CTDI vol (mGy)</t>
  </si>
  <si>
    <t xml:space="preserve">PLCO/6% 1yrs</t>
  </si>
  <si>
    <t xml:space="preserve">VISCHT</t>
  </si>
  <si>
    <t xml:space="preserve">Rischio alla BASALE</t>
  </si>
  <si>
    <t xml:space="preserve">Rischio alle SUCCESSIVE</t>
  </si>
  <si>
    <t xml:space="preserve">LunRADS</t>
  </si>
  <si>
    <t xml:space="preserve">AccessionNumber</t>
  </si>
  <si>
    <t xml:space="preserve">1 FUP (months)</t>
  </si>
  <si>
    <t xml:space="preserve">1 FUP-LDCT</t>
  </si>
  <si>
    <t xml:space="preserve">VDT</t>
  </si>
  <si>
    <t xml:space="preserve">Status</t>
  </si>
  <si>
    <t xml:space="preserve">Change (Voltot%)</t>
  </si>
  <si>
    <t xml:space="preserve">2 FUP (months)</t>
  </si>
  <si>
    <t xml:space="preserve">2LDCT</t>
  </si>
  <si>
    <t xml:space="preserve">3 FUP (months)</t>
  </si>
  <si>
    <t xml:space="preserve">3LDCT</t>
  </si>
  <si>
    <t xml:space="preserve">4 FUP (months)</t>
  </si>
  <si>
    <t xml:space="preserve">4LDCT</t>
  </si>
  <si>
    <t xml:space="preserve">LungRADS</t>
  </si>
  <si>
    <t xml:space="preserve">5 FUP (months)</t>
  </si>
  <si>
    <t xml:space="preserve">5LDCT</t>
  </si>
  <si>
    <t xml:space="preserve">PET_DATE</t>
  </si>
  <si>
    <t xml:space="preserve">PET_RESULT</t>
  </si>
  <si>
    <t xml:space="preserve">BIO_DATE</t>
  </si>
  <si>
    <t xml:space="preserve">BIO_RESULT</t>
  </si>
  <si>
    <t xml:space="preserve">SGRY_DATE</t>
  </si>
  <si>
    <t xml:space="preserve">MALIGNO\MALIGNO_COLLATERALE\MALIGNO_SECONDARY</t>
  </si>
  <si>
    <t xml:space="preserve">SRGY_APPROACH</t>
  </si>
  <si>
    <t xml:space="preserve">TYPE_RESECTION</t>
  </si>
  <si>
    <t xml:space="preserve">K_TYPE</t>
  </si>
  <si>
    <t xml:space="preserve">NOTE</t>
  </si>
  <si>
    <t xml:space="preserve">Stadio sec. T 8th</t>
  </si>
  <si>
    <t xml:space="preserve">Stadio sec. N 8th</t>
  </si>
  <si>
    <t xml:space="preserve">Stadio sec. M 8th</t>
  </si>
  <si>
    <t xml:space="preserve">Stadio sec.Masaoka-Koga:</t>
  </si>
  <si>
    <t xml:space="preserve">cons.NOD</t>
  </si>
  <si>
    <t xml:space="preserve">DIAMMAX "FS"</t>
  </si>
  <si>
    <t xml:space="preserve">bpco/enfis/broC-1/0</t>
  </si>
  <si>
    <t xml:space="preserve">amianto(si/no)</t>
  </si>
  <si>
    <t xml:space="preserve">Errore0sepZok</t>
  </si>
  <si>
    <t xml:space="preserve">MODEL (TEST) SEMPRE COSTANTE PER OGNI PAZIENTE</t>
  </si>
  <si>
    <t xml:space="preserve">1 yr probability diagnosis lung cancer during first CT (SEMPRE CONSTANTE PER OGNI PAZIENTE)</t>
  </si>
  <si>
    <t xml:space="preserve">model (COSMOS)</t>
  </si>
  <si>
    <t xml:space="preserve">1 yr probability diagnosis lung cancer at repeated screening</t>
  </si>
  <si>
    <t xml:space="preserve">IC2 %</t>
  </si>
  <si>
    <t xml:space="preserve">G_MODEL</t>
  </si>
  <si>
    <t xml:space="preserve">G_BACC</t>
  </si>
  <si>
    <t xml:space="preserve">G_MOD</t>
  </si>
  <si>
    <t xml:space="preserve">LCR</t>
  </si>
  <si>
    <t xml:space="preserve">BROCK</t>
  </si>
  <si>
    <t xml:space="preserve">Brock(%)</t>
  </si>
  <si>
    <t xml:space="preserve">HSR001</t>
  </si>
  <si>
    <t xml:space="preserve">CRB0000103</t>
  </si>
  <si>
    <t xml:space="preserve">Femmina</t>
  </si>
  <si>
    <t xml:space="preserve">Dipendente</t>
  </si>
  <si>
    <t xml:space="preserve">Bianco</t>
  </si>
  <si>
    <t xml:space="preserve">Liceo (Scuole Superiori)</t>
  </si>
  <si>
    <t xml:space="preserve">No</t>
  </si>
  <si>
    <t xml:space="preserve">NO</t>
  </si>
  <si>
    <t xml:space="preserve">Si</t>
  </si>
  <si>
    <t xml:space="preserve">ipotirodismo</t>
  </si>
  <si>
    <t xml:space="preserve">eutirox 125/150</t>
  </si>
  <si>
    <t xml:space="preserve">Presento dispnea solo da sforzo</t>
  </si>
  <si>
    <t xml:space="preserve">SI</t>
  </si>
  <si>
    <t xml:space="preserve">Più di 5 bicchieri al giorno</t>
  </si>
  <si>
    <t xml:space="preserve">Buona</t>
  </si>
  <si>
    <t xml:space="preserve">No, per nulla</t>
  </si>
  <si>
    <t xml:space="preserve">Mai</t>
  </si>
  <si>
    <t xml:space="preserve">Qualche volta</t>
  </si>
  <si>
    <t xml:space="preserve">Per nulla</t>
  </si>
  <si>
    <t xml:space="preserve">Spesso</t>
  </si>
  <si>
    <t xml:space="preserve">Una parte el tempo</t>
  </si>
  <si>
    <t xml:space="preserve">D'accordo</t>
  </si>
  <si>
    <t xml:space="preserve">in completo disaccordo</t>
  </si>
  <si>
    <t xml:space="preserve">Nè d'accordo nè in disaccordo</t>
  </si>
  <si>
    <t xml:space="preserve">Nessuna</t>
  </si>
  <si>
    <t xml:space="preserve">Non Sospetto</t>
  </si>
  <si>
    <t xml:space="preserve">Acconsento al trattamento*</t>
  </si>
  <si>
    <t xml:space="preserve">ALE01</t>
  </si>
  <si>
    <t xml:space="preserve">F</t>
  </si>
  <si>
    <t xml:space="preserve">G</t>
  </si>
  <si>
    <t xml:space="preserve">Liceo</t>
  </si>
  <si>
    <t xml:space="preserve">Fumatore</t>
  </si>
  <si>
    <t xml:space="preserve">yes</t>
  </si>
  <si>
    <t xml:space="preserve">LLL</t>
  </si>
  <si>
    <t xml:space="preserve">solid</t>
  </si>
  <si>
    <t xml:space="preserve">no</t>
  </si>
  <si>
    <t xml:space="preserve">invariated</t>
  </si>
  <si>
    <t xml:space="preserve">HSR002</t>
  </si>
  <si>
    <t xml:space="preserve">CRB0000104</t>
  </si>
  <si>
    <t xml:space="preserve">Maschio</t>
  </si>
  <si>
    <t xml:space="preserve">Pensionato</t>
  </si>
  <si>
    <t xml:space="preserve">Epilessia</t>
  </si>
  <si>
    <t xml:space="preserve">depakin - 500</t>
  </si>
  <si>
    <t xml:space="preserve">Mamma</t>
  </si>
  <si>
    <t xml:space="preserve">Quasi mai</t>
  </si>
  <si>
    <t xml:space="preserve">richiesta esami ematici x mail</t>
  </si>
  <si>
    <t xml:space="preserve">ALE02</t>
  </si>
  <si>
    <t xml:space="preserve">M</t>
  </si>
  <si>
    <t xml:space="preserve">Bronchite Cronica</t>
  </si>
  <si>
    <t xml:space="preserve">LUL</t>
  </si>
  <si>
    <t xml:space="preserve">vanished</t>
  </si>
  <si>
    <t xml:space="preserve">RML</t>
  </si>
  <si>
    <t xml:space="preserve">HSR003</t>
  </si>
  <si>
    <t xml:space="preserve">CRB0000106</t>
  </si>
  <si>
    <t xml:space="preserve">Diploma (Post-Superiori)</t>
  </si>
  <si>
    <t xml:space="preserve">losartan 50mg</t>
  </si>
  <si>
    <t xml:space="preserve">3-5 bicchieri al giorno</t>
  </si>
  <si>
    <t xml:space="preserve">Per poco tempo</t>
  </si>
  <si>
    <t xml:space="preserve">ALE03</t>
  </si>
  <si>
    <t xml:space="preserve">HSR004</t>
  </si>
  <si>
    <t xml:space="preserve">CRB0000105</t>
  </si>
  <si>
    <t xml:space="preserve">olmesartan e idroclorotiazide</t>
  </si>
  <si>
    <t xml:space="preserve">statine</t>
  </si>
  <si>
    <t xml:space="preserve">fenofibrato 145mg al giorno</t>
  </si>
  <si>
    <t xml:space="preserve">1-2 bicchieri al giorno</t>
  </si>
  <si>
    <t xml:space="preserve">Disoccupato</t>
  </si>
  <si>
    <t xml:space="preserve">Diarrea</t>
  </si>
  <si>
    <t xml:space="preserve">ALE04</t>
  </si>
  <si>
    <t xml:space="preserve">miss draft</t>
  </si>
  <si>
    <t xml:space="preserve">RUL</t>
  </si>
  <si>
    <t xml:space="preserve">-</t>
  </si>
  <si>
    <t xml:space="preserve">reduced</t>
  </si>
  <si>
    <t xml:space="preserve">HSR005</t>
  </si>
  <si>
    <t xml:space="preserve">CRB0000109</t>
  </si>
  <si>
    <t xml:space="preserve">Operaio</t>
  </si>
  <si>
    <t xml:space="preserve">Elementari/Medie</t>
  </si>
  <si>
    <t xml:space="preserve">Tumore di Warthin parotide dx</t>
  </si>
  <si>
    <t xml:space="preserve">torvast - 10</t>
  </si>
  <si>
    <t xml:space="preserve">SI, Lieve</t>
  </si>
  <si>
    <t xml:space="preserve">nodulo tiroideo</t>
  </si>
  <si>
    <t xml:space="preserve">Cugino</t>
  </si>
  <si>
    <t xml:space="preserve">Aziende di costruzione o demolizione</t>
  </si>
  <si>
    <t xml:space="preserve">Si, parzialmente</t>
  </si>
  <si>
    <t xml:space="preserve">Completamente d'accordo</t>
  </si>
  <si>
    <t xml:space="preserve">ALE05</t>
  </si>
  <si>
    <t xml:space="preserve">Elementari\Medie</t>
  </si>
  <si>
    <t xml:space="preserve">increase</t>
  </si>
  <si>
    <t xml:space="preserve">sold</t>
  </si>
  <si>
    <t xml:space="preserve">undefined</t>
  </si>
  <si>
    <t xml:space="preserve">RLL</t>
  </si>
  <si>
    <t xml:space="preserve">HSR006</t>
  </si>
  <si>
    <t xml:space="preserve">CRB0000108</t>
  </si>
  <si>
    <t xml:space="preserve">Gastrite, gastroduodenite, riflusso gastrico</t>
  </si>
  <si>
    <t xml:space="preserve">Esomeprazolo, Tamsulosin</t>
  </si>
  <si>
    <t xml:space="preserve">Papà</t>
  </si>
  <si>
    <t xml:space="preserve">Faringodinia</t>
  </si>
  <si>
    <t xml:space="preserve">ALE06</t>
  </si>
  <si>
    <t xml:space="preserve">HSR007</t>
  </si>
  <si>
    <t xml:space="preserve">CRB0000110</t>
  </si>
  <si>
    <t xml:space="preserve">fibrillazione atriale 2 episodi in 6 anni. gastrite con reflusso, noduli alla tiroide</t>
  </si>
  <si>
    <t xml:space="preserve">Zio</t>
  </si>
  <si>
    <t xml:space="preserve">bibliotecaria. commerciante e restauro mobili</t>
  </si>
  <si>
    <t xml:space="preserve">Molto poco</t>
  </si>
  <si>
    <t xml:space="preserve">Altro professionista autonomo</t>
  </si>
  <si>
    <t xml:space="preserve">in disaccordo</t>
  </si>
  <si>
    <t xml:space="preserve">ALE07</t>
  </si>
  <si>
    <t xml:space="preserve">HSR008</t>
  </si>
  <si>
    <t xml:space="preserve">CRB0000107</t>
  </si>
  <si>
    <t xml:space="preserve">Blopresid - 32/25</t>
  </si>
  <si>
    <t xml:space="preserve">Poliposi intestinale</t>
  </si>
  <si>
    <t xml:space="preserve">Coumadin - 5; Sebri</t>
  </si>
  <si>
    <t xml:space="preserve">Solo quando cammino di fretta in pianura o su una piccola salita</t>
  </si>
  <si>
    <t xml:space="preserve">Passabile</t>
  </si>
  <si>
    <t xml:space="preserve">Un pò</t>
  </si>
  <si>
    <t xml:space="preserve">ALE08</t>
  </si>
  <si>
    <t xml:space="preserve">miss comparative draf</t>
  </si>
  <si>
    <t xml:space="preserve">OUT</t>
  </si>
  <si>
    <t xml:space="preserve">POS</t>
  </si>
  <si>
    <t xml:space="preserve">MALIGNO</t>
  </si>
  <si>
    <t xml:space="preserve">RATS</t>
  </si>
  <si>
    <t xml:space="preserve">SEGMENTECTOMIA</t>
  </si>
  <si>
    <t xml:space="preserve">ADENOCARCINOMA PAPILLARE</t>
  </si>
  <si>
    <t xml:space="preserve">pT4</t>
  </si>
  <si>
    <t xml:space="preserve">N1</t>
  </si>
  <si>
    <t xml:space="preserve">part-solid</t>
  </si>
  <si>
    <t xml:space="preserve">HSR009</t>
  </si>
  <si>
    <t xml:space="preserve">CRB0000112</t>
  </si>
  <si>
    <t xml:space="preserve">Professionista</t>
  </si>
  <si>
    <t xml:space="preserve">Laurea Magistrale/Specialistica</t>
  </si>
  <si>
    <t xml:space="preserve">Faccio fatica a respirare dopo 100mt o pochi minuti di cammino</t>
  </si>
  <si>
    <t xml:space="preserve">Dispnea (Difficoltà a respirare)</t>
  </si>
  <si>
    <t xml:space="preserve">ALE09</t>
  </si>
  <si>
    <t xml:space="preserve">Laurea</t>
  </si>
  <si>
    <t xml:space="preserve">HSR010</t>
  </si>
  <si>
    <t xml:space="preserve">CRB0000111</t>
  </si>
  <si>
    <t xml:space="preserve">Artigiano</t>
  </si>
  <si>
    <t xml:space="preserve">Altro...</t>
  </si>
  <si>
    <t xml:space="preserve">ALE10</t>
  </si>
  <si>
    <t xml:space="preserve">HSR011</t>
  </si>
  <si>
    <t xml:space="preserve">CRB0000115</t>
  </si>
  <si>
    <t xml:space="preserve">ALE11</t>
  </si>
  <si>
    <t xml:space="preserve">non eseguita</t>
  </si>
  <si>
    <t xml:space="preserve">HSR012</t>
  </si>
  <si>
    <t xml:space="preserve">CRB0000114</t>
  </si>
  <si>
    <t xml:space="preserve">un tumore all'utero</t>
  </si>
  <si>
    <t xml:space="preserve">armolipid plus e lo prendo tutte le sere. Il colesterolo è rientrato</t>
  </si>
  <si>
    <t xml:space="preserve">sono ipotiroidea (assumo eutirox 75 e 100), soffro di reflusso gastroesofageo ( assumo lansoprazolo 15mg 1 o 2 capsule serali, !cucchiaio di Gaviscon Advance prima di coricarmi), ho l'ansia (spesso)( assumo xanax 0,25 2 volte al giorno, mattino e sera) che si traduce in attacchi di dissenteria, sono un soggetto farmaco allergico e allergie a piante naturali( da orticaria gigante )per cui viaggio sempre con il cortisone</t>
  </si>
  <si>
    <t xml:space="preserve">l'amianto era in vasche poste vicino ai locali dove avevamo il reparto sartoria di una struttura teatrale. Poi è stato portato via</t>
  </si>
  <si>
    <t xml:space="preserve">Si, parecchio</t>
  </si>
  <si>
    <t xml:space="preserve">ALE12</t>
  </si>
  <si>
    <t xml:space="preserve">HSR013</t>
  </si>
  <si>
    <t xml:space="preserve">CRB0000122</t>
  </si>
  <si>
    <t xml:space="preserve">lercanipidina10 mg al mattino e losartan 50 mg la sera </t>
  </si>
  <si>
    <t xml:space="preserve">ipotiroidismo, </t>
  </si>
  <si>
    <t xml:space="preserve">eutirox 75, vitamina D, Bretaris Genuair 322 microgrammi (interrotto)</t>
  </si>
  <si>
    <t xml:space="preserve">Cammino più lentamente degli altri a causa della dispnea, oppure mi fermo a prendere fiato</t>
  </si>
  <si>
    <t xml:space="preserve">solo di tanto in tanto una birra o un bicchiere di vino</t>
  </si>
  <si>
    <t xml:space="preserve">4 x tangenziale </t>
  </si>
  <si>
    <t xml:space="preserve">ALE13</t>
  </si>
  <si>
    <t xml:space="preserve">Ex-Fumatore</t>
  </si>
  <si>
    <t xml:space="preserve">NON ESEGUITA</t>
  </si>
  <si>
    <t xml:space="preserve">HSR014</t>
  </si>
  <si>
    <t xml:space="preserve">CRB0000121</t>
  </si>
  <si>
    <t xml:space="preserve">Olmesartan 20 mg 1/2 compressa die</t>
  </si>
  <si>
    <t xml:space="preserve">Atorvastatina 20 mg, 1 compressa die</t>
  </si>
  <si>
    <t xml:space="preserve">pantoprazolo 40 mg, 1 compressa die</t>
  </si>
  <si>
    <t xml:space="preserve">Quasi sempre</t>
  </si>
  <si>
    <t xml:space="preserve">ALE14</t>
  </si>
  <si>
    <t xml:space="preserve">HSR015</t>
  </si>
  <si>
    <t xml:space="preserve">CRB0000123</t>
  </si>
  <si>
    <t xml:space="preserve">Amlodipina 5mg 1 volta die; Perindopril 4mg x 1 volta die; Bisoprololo 2,5mg x 1 volta die</t>
  </si>
  <si>
    <t xml:space="preserve">Rosuvastatina 10mg</t>
  </si>
  <si>
    <t xml:space="preserve">Saltuariamente 1-2 bicchieri al giorno</t>
  </si>
  <si>
    <t xml:space="preserve">Tosse</t>
  </si>
  <si>
    <t xml:space="preserve">ALE15</t>
  </si>
  <si>
    <t xml:space="preserve">HSR016</t>
  </si>
  <si>
    <t xml:space="preserve">CRB0000124</t>
  </si>
  <si>
    <t xml:space="preserve">Nonno</t>
  </si>
  <si>
    <t xml:space="preserve">divido con mia moglie 1L vino ogni 2mesi e 1 birra alla settimana</t>
  </si>
  <si>
    <t xml:space="preserve">Molto Buona</t>
  </si>
  <si>
    <t xml:space="preserve">Cefalea</t>
  </si>
  <si>
    <t xml:space="preserve">ALE16</t>
  </si>
  <si>
    <t xml:space="preserve">HSR017</t>
  </si>
  <si>
    <t xml:space="preserve">CRB0000128</t>
  </si>
  <si>
    <t xml:space="preserve">omega3  - 1000, allopurinolo, slowmet 500, vitamina D</t>
  </si>
  <si>
    <t xml:space="preserve">ALE17</t>
  </si>
  <si>
    <t xml:space="preserve">HSR018</t>
  </si>
  <si>
    <t xml:space="preserve">CRB0000127</t>
  </si>
  <si>
    <t xml:space="preserve">non ricordo</t>
  </si>
  <si>
    <t xml:space="preserve">SI, Stent</t>
  </si>
  <si>
    <t xml:space="preserve">pantoprazolo 20 mg  (1); riopan  800 mg (2); tareg 80 mg (1); esapent 1000 mg (1); crestor 20 mg (1).</t>
  </si>
  <si>
    <t xml:space="preserve">Sempre</t>
  </si>
  <si>
    <t xml:space="preserve">ALE18</t>
  </si>
  <si>
    <t xml:space="preserve">HSR019</t>
  </si>
  <si>
    <t xml:space="preserve">CRB0000126</t>
  </si>
  <si>
    <t xml:space="preserve">gastrite reflusso osteoporosi</t>
  </si>
  <si>
    <t xml:space="preserve">Omeprazen 20mg; Gaviscon advance;  Ideos (calcio vitamina D3) 500mg; Livial (Tibolone)2,5mg</t>
  </si>
  <si>
    <t xml:space="preserve">occasionalmente</t>
  </si>
  <si>
    <t xml:space="preserve">ALE19</t>
  </si>
  <si>
    <t xml:space="preserve">MISS DRAFT</t>
  </si>
  <si>
    <t xml:space="preserve">unvaried</t>
  </si>
  <si>
    <t xml:space="preserve">NEG</t>
  </si>
  <si>
    <t xml:space="preserve">HSR020</t>
  </si>
  <si>
    <t xml:space="preserve">CRB0000125</t>
  </si>
  <si>
    <t xml:space="preserve">Triatec 10 mg (1 compressa alla sera), Lobidiur 25 mg (1 compressa al mattino)</t>
  </si>
  <si>
    <t xml:space="preserve">Crestor 5 mg (1 compressa alla sera)</t>
  </si>
  <si>
    <t xml:space="preserve">Molto</t>
  </si>
  <si>
    <t xml:space="preserve">Imprenditore/Libero professionista</t>
  </si>
  <si>
    <t xml:space="preserve">ALE20</t>
  </si>
  <si>
    <t xml:space="preserve">eseguita</t>
  </si>
  <si>
    <t xml:space="preserve">HSR021</t>
  </si>
  <si>
    <t xml:space="preserve">CRB0000129</t>
  </si>
  <si>
    <t xml:space="preserve">nessuno</t>
  </si>
  <si>
    <t xml:space="preserve">calzaturificio</t>
  </si>
  <si>
    <t xml:space="preserve">Dolore e\o oppressione toracica</t>
  </si>
  <si>
    <t xml:space="preserve">ALE21</t>
  </si>
  <si>
    <t xml:space="preserve">HSR022</t>
  </si>
  <si>
    <t xml:space="preserve">CRB0000130</t>
  </si>
  <si>
    <t xml:space="preserve">lieve insufficienza valvola mitralica e valvola aortica</t>
  </si>
  <si>
    <t xml:space="preserve">saltuariamente FANS e Xanax</t>
  </si>
  <si>
    <t xml:space="preserve">consumo alcool raramente</t>
  </si>
  <si>
    <t xml:space="preserve">Mialgie (dolori muscolari)</t>
  </si>
  <si>
    <t xml:space="preserve">ALE22</t>
  </si>
  <si>
    <t xml:space="preserve">HSR023</t>
  </si>
  <si>
    <t xml:space="preserve">CRB0000133</t>
  </si>
  <si>
    <t xml:space="preserve">ALE23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</si>
</sst>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"/>
    <numFmt numFmtId="166" formatCode="0.00"/>
    <numFmt numFmtId="167" formatCode="0.000"/>
    <numFmt numFmtId="168" formatCode="0.0000"/>
    <numFmt numFmtId="169" formatCode="0.000000000000000"/>
    <numFmt numFmtId="170" formatCode="0.000000000"/>
    <numFmt numFmtId="171" formatCode="0.00000000"/>
    <numFmt numFmtId="172" formatCode="0.0000000000"/>
    <numFmt numFmtId="173" formatCode="m/d/yyyy\ h:mm:ss"/>
    <numFmt numFmtId="174" formatCode="dd/mm/yyyy"/>
    <numFmt numFmtId="175" formatCode="0%"/>
    <numFmt numFmtId="176" formatCode="d/m/yyyy"/>
    <numFmt numFmtId="177" formatCode="h\.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Calibri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F4CCCC"/>
        <bgColor rgb="FFD9D2E9"/>
      </patternFill>
    </fill>
    <fill>
      <patternFill patternType="solid">
        <fgColor rgb="FFE6B8AF"/>
        <bgColor rgb="FFD5A6BD"/>
      </patternFill>
    </fill>
    <fill>
      <patternFill patternType="solid">
        <fgColor rgb="FFB7E1CD"/>
        <bgColor rgb="FFC9DAF8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D2E9"/>
        <bgColor rgb="FFD9D9D9"/>
      </patternFill>
    </fill>
    <fill>
      <patternFill patternType="solid">
        <fgColor rgb="FFC9DAF8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D9EAD3"/>
        <bgColor rgb="FFE2EFDA"/>
      </patternFill>
    </fill>
    <fill>
      <patternFill patternType="solid">
        <fgColor rgb="FFE2EFDA"/>
        <bgColor rgb="FFD9EAD3"/>
      </patternFill>
    </fill>
    <fill>
      <patternFill patternType="solid">
        <fgColor rgb="FF999999"/>
        <bgColor rgb="FF808080"/>
      </patternFill>
    </fill>
    <fill>
      <patternFill patternType="solid">
        <fgColor rgb="FF434343"/>
        <bgColor rgb="FF3333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9900FF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0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4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D0CECE"/>
      <rgbColor rgb="FF808080"/>
      <rgbColor rgb="FFD9D2E9"/>
      <rgbColor rgb="FF993366"/>
      <rgbColor rgb="FFFFF2CC"/>
      <rgbColor rgb="FFE2EFDA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D9EAD3"/>
      <rgbColor rgb="FFFCE5CD"/>
      <rgbColor rgb="FFB7E1CD"/>
      <rgbColor rgb="FFE6B8AF"/>
      <rgbColor rgb="FFD5A6BD"/>
      <rgbColor rgb="FFF4CCCC"/>
      <rgbColor rgb="FF3366FF"/>
      <rgbColor rgb="FF33CCCC"/>
      <rgbColor rgb="FF99CC00"/>
      <rgbColor rgb="FFD9D9D9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enrico/Scrivania/home/enrico/Scrivania/home/enrico/Scrivania/home/enrico/Scrivania/HSR%20Anamnestic%20Module+%20SARS-CoV-2%20(Short)%20(Risposte)%20(3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isposte del modulo 1"/>
      <sheetName val="posssibili_valori"/>
      <sheetName val="Risposte Doppie"/>
    </sheetNames>
    <sheetDataSet>
      <sheetData sheetId="0"/>
      <sheetData sheetId="1">
        <row r="2">
          <cell r="A2" t="str">
            <v>M</v>
          </cell>
          <cell r="B2">
            <v>0</v>
          </cell>
        </row>
        <row r="3">
          <cell r="A3" t="str">
            <v>F</v>
          </cell>
          <cell r="B3">
            <v>1</v>
          </cell>
        </row>
        <row r="6">
          <cell r="A6" t="str">
            <v>No</v>
          </cell>
          <cell r="B6">
            <v>0</v>
          </cell>
        </row>
        <row r="7">
          <cell r="A7" t="str">
            <v>Si</v>
          </cell>
          <cell r="B7">
            <v>1</v>
          </cell>
        </row>
        <row r="10">
          <cell r="A10" t="str">
            <v>no</v>
          </cell>
          <cell r="B10">
            <v>0</v>
          </cell>
        </row>
        <row r="11">
          <cell r="A11" t="str">
            <v>yes</v>
          </cell>
          <cell r="B11">
            <v>1</v>
          </cell>
        </row>
        <row r="14">
          <cell r="B14">
            <v>0</v>
          </cell>
        </row>
        <row r="15">
          <cell r="A15" t="str">
            <v>solid</v>
          </cell>
          <cell r="B15">
            <v>1</v>
          </cell>
        </row>
        <row r="16">
          <cell r="A16" t="str">
            <v>part-sold</v>
          </cell>
          <cell r="B16">
            <v>2</v>
          </cell>
        </row>
        <row r="17">
          <cell r="A17" t="str">
            <v>non-solid</v>
          </cell>
          <cell r="B17">
            <v>3</v>
          </cell>
        </row>
      </sheetData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S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X2" activePane="bottomRight" state="frozen"/>
      <selection pane="topLeft" activeCell="A1" activeCellId="0" sqref="A1"/>
      <selection pane="topRight" activeCell="GX1" activeCellId="0" sqref="GX1"/>
      <selection pane="bottomLeft" activeCell="A2" activeCellId="0" sqref="A2"/>
      <selection pane="bottomRight" activeCell="GW9" activeCellId="0" sqref="GW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1.71"/>
    <col collapsed="false" customWidth="true" hidden="false" outlineLevel="0" max="3" min="3" style="0" width="22.28"/>
    <col collapsed="false" customWidth="true" hidden="false" outlineLevel="0" max="4" min="4" style="0" width="28.57"/>
    <col collapsed="false" customWidth="true" hidden="false" outlineLevel="0" max="5" min="5" style="0" width="12.14"/>
    <col collapsed="false" customWidth="true" hidden="false" outlineLevel="0" max="6" min="6" style="0" width="11.14"/>
    <col collapsed="false" customWidth="true" hidden="false" outlineLevel="0" max="8" min="7" style="0" width="11.71"/>
    <col collapsed="false" customWidth="true" hidden="false" outlineLevel="0" max="9" min="9" style="0" width="17"/>
    <col collapsed="false" customWidth="true" hidden="false" outlineLevel="0" max="10" min="10" style="0" width="36.85"/>
    <col collapsed="false" customWidth="true" hidden="false" outlineLevel="0" max="11" min="11" style="0" width="21.15"/>
    <col collapsed="false" customWidth="true" hidden="false" outlineLevel="0" max="12" min="12" style="0" width="18"/>
    <col collapsed="false" customWidth="true" hidden="false" outlineLevel="0" max="13" min="13" style="0" width="29.42"/>
    <col collapsed="false" customWidth="true" hidden="false" outlineLevel="0" max="14" min="14" style="0" width="37"/>
    <col collapsed="false" customWidth="true" hidden="false" outlineLevel="0" max="15" min="15" style="0" width="8.14"/>
    <col collapsed="false" customWidth="true" hidden="false" outlineLevel="0" max="16" min="16" style="0" width="10.71"/>
    <col collapsed="false" customWidth="true" hidden="false" outlineLevel="0" max="17" min="17" style="0" width="8.43"/>
    <col collapsed="false" customWidth="true" hidden="false" outlineLevel="0" max="18" min="18" style="0" width="12.43"/>
    <col collapsed="false" customWidth="true" hidden="false" outlineLevel="0" max="19" min="19" style="0" width="6.43"/>
    <col collapsed="false" customWidth="true" hidden="false" outlineLevel="0" max="20" min="20" style="0" width="26.72"/>
    <col collapsed="false" customWidth="true" hidden="false" outlineLevel="0" max="21" min="21" style="0" width="50.57"/>
    <col collapsed="false" customWidth="true" hidden="false" outlineLevel="0" max="22" min="22" style="0" width="27.57"/>
    <col collapsed="false" customWidth="true" hidden="false" outlineLevel="0" max="23" min="23" style="0" width="25.85"/>
    <col collapsed="false" customWidth="true" hidden="false" outlineLevel="0" max="24" min="24" style="0" width="13.28"/>
    <col collapsed="false" customWidth="true" hidden="false" outlineLevel="0" max="25" min="25" style="0" width="54.28"/>
    <col collapsed="false" customWidth="true" hidden="false" outlineLevel="0" max="26" min="26" style="0" width="63"/>
    <col collapsed="false" customWidth="true" hidden="false" outlineLevel="0" max="27" min="27" style="0" width="74.43"/>
    <col collapsed="false" customWidth="true" hidden="false" outlineLevel="0" max="28" min="28" style="0" width="34.71"/>
    <col collapsed="false" customWidth="true" hidden="false" outlineLevel="0" max="29" min="29" style="0" width="27.57"/>
    <col collapsed="false" customWidth="true" hidden="false" outlineLevel="0" max="30" min="30" style="0" width="27.3"/>
    <col collapsed="false" customWidth="true" hidden="false" outlineLevel="0" max="31" min="31" style="0" width="73.57"/>
    <col collapsed="false" customWidth="true" hidden="false" outlineLevel="0" max="32" min="32" style="0" width="44.28"/>
    <col collapsed="false" customWidth="true" hidden="false" outlineLevel="0" max="33" min="33" style="0" width="27.57"/>
    <col collapsed="false" customWidth="true" hidden="false" outlineLevel="0" max="34" min="34" style="0" width="26.57"/>
    <col collapsed="false" customWidth="true" hidden="false" outlineLevel="0" max="35" min="35" style="0" width="53"/>
    <col collapsed="false" customWidth="true" hidden="false" outlineLevel="0" max="36" min="36" style="0" width="31.29"/>
    <col collapsed="false" customWidth="true" hidden="false" outlineLevel="0" max="37" min="37" style="0" width="10.43"/>
    <col collapsed="false" customWidth="true" hidden="false" outlineLevel="0" max="38" min="38" style="0" width="29.72"/>
    <col collapsed="false" customWidth="true" hidden="false" outlineLevel="0" max="39" min="39" style="0" width="10.43"/>
    <col collapsed="false" customWidth="true" hidden="false" outlineLevel="0" max="41" min="41" style="0" width="19.71"/>
    <col collapsed="false" customWidth="true" hidden="false" outlineLevel="0" max="42" min="42" style="0" width="19"/>
    <col collapsed="false" customWidth="true" hidden="false" outlineLevel="0" max="43" min="43" style="0" width="10.43"/>
    <col collapsed="false" customWidth="true" hidden="false" outlineLevel="0" max="45" min="45" style="0" width="19.14"/>
    <col collapsed="false" customWidth="true" hidden="false" outlineLevel="0" max="46" min="46" style="0" width="25.28"/>
    <col collapsed="false" customWidth="true" hidden="false" outlineLevel="0" max="47" min="47" style="0" width="10.43"/>
    <col collapsed="false" customWidth="true" hidden="false" outlineLevel="0" max="49" min="49" style="0" width="19.71"/>
    <col collapsed="false" customWidth="true" hidden="false" outlineLevel="0" max="50" min="50" style="0" width="66.57"/>
    <col collapsed="false" customWidth="true" hidden="false" outlineLevel="0" max="51" min="51" style="0" width="10.43"/>
    <col collapsed="false" customWidth="true" hidden="false" outlineLevel="0" max="52" min="52" style="0" width="51.28"/>
    <col collapsed="false" customWidth="true" hidden="false" outlineLevel="0" max="53" min="53" style="0" width="8.14"/>
    <col collapsed="false" customWidth="true" hidden="false" outlineLevel="0" max="54" min="54" style="0" width="18.71"/>
    <col collapsed="false" customWidth="true" hidden="false" outlineLevel="0" max="55" min="55" style="0" width="10.43"/>
    <col collapsed="false" customWidth="true" hidden="false" outlineLevel="0" max="56" min="56" style="0" width="19.28"/>
    <col collapsed="false" customWidth="true" hidden="false" outlineLevel="0" max="57" min="57" style="0" width="8.14"/>
    <col collapsed="false" customWidth="true" hidden="false" outlineLevel="0" max="58" min="58" style="0" width="33.43"/>
    <col collapsed="false" customWidth="true" hidden="false" outlineLevel="0" max="59" min="59" style="0" width="8.14"/>
    <col collapsed="false" customWidth="true" hidden="false" outlineLevel="0" max="60" min="60" style="0" width="15"/>
    <col collapsed="false" customWidth="true" hidden="false" outlineLevel="0" max="61" min="61" style="0" width="11.71"/>
    <col collapsed="false" customWidth="true" hidden="false" outlineLevel="0" max="62" min="62" style="0" width="25.15"/>
    <col collapsed="false" customWidth="true" hidden="false" outlineLevel="0" max="63" min="63" style="0" width="44.14"/>
    <col collapsed="false" customWidth="true" hidden="false" outlineLevel="0" max="64" min="64" style="0" width="42.43"/>
    <col collapsed="false" customWidth="true" hidden="false" outlineLevel="0" max="65" min="65" style="0" width="33"/>
    <col collapsed="false" customWidth="true" hidden="false" outlineLevel="0" max="66" min="66" style="0" width="14.14"/>
    <col collapsed="false" customWidth="true" hidden="false" outlineLevel="0" max="67" min="67" style="0" width="34"/>
    <col collapsed="false" customWidth="true" hidden="false" outlineLevel="0" max="68" min="68" style="0" width="26.42"/>
    <col collapsed="false" customWidth="true" hidden="false" outlineLevel="0" max="69" min="69" style="0" width="255.71"/>
    <col collapsed="false" customWidth="true" hidden="false" outlineLevel="0" max="70" min="70" style="0" width="31.86"/>
    <col collapsed="false" customWidth="true" hidden="false" outlineLevel="0" max="71" min="71" style="0" width="81.28"/>
    <col collapsed="false" customWidth="true" hidden="false" outlineLevel="0" max="72" min="72" style="0" width="24"/>
    <col collapsed="false" customWidth="true" hidden="false" outlineLevel="0" max="73" min="73" style="0" width="26"/>
    <col collapsed="false" customWidth="true" hidden="false" outlineLevel="0" max="74" min="74" style="0" width="42.85"/>
    <col collapsed="false" customWidth="true" hidden="false" outlineLevel="0" max="75" min="75" style="0" width="57.85"/>
    <col collapsed="false" customWidth="true" hidden="false" outlineLevel="0" max="76" min="76" style="0" width="97.43"/>
    <col collapsed="false" customWidth="true" hidden="false" outlineLevel="0" max="77" min="77" style="0" width="66.14"/>
    <col collapsed="false" customWidth="true" hidden="false" outlineLevel="0" max="78" min="78" style="0" width="59.72"/>
    <col collapsed="false" customWidth="true" hidden="false" outlineLevel="0" max="79" min="79" style="0" width="75.57"/>
    <col collapsed="false" customWidth="true" hidden="false" outlineLevel="0" max="80" min="80" style="0" width="63.43"/>
    <col collapsed="false" customWidth="true" hidden="false" outlineLevel="0" max="81" min="81" style="0" width="35.7"/>
    <col collapsed="false" customWidth="true" hidden="false" outlineLevel="0" max="82" min="82" style="0" width="9"/>
    <col collapsed="false" customWidth="true" hidden="false" outlineLevel="0" max="83" min="83" style="0" width="15.85"/>
    <col collapsed="false" customWidth="true" hidden="false" outlineLevel="0" max="84" min="84" style="0" width="77.85"/>
    <col collapsed="false" customWidth="true" hidden="false" outlineLevel="0" max="85" min="85" style="0" width="77.43"/>
    <col collapsed="false" customWidth="true" hidden="false" outlineLevel="0" max="86" min="86" style="0" width="29.72"/>
    <col collapsed="false" customWidth="true" hidden="false" outlineLevel="0" max="87" min="87" style="0" width="40"/>
    <col collapsed="false" customWidth="true" hidden="false" outlineLevel="0" max="88" min="88" style="0" width="103.57"/>
    <col collapsed="false" customWidth="true" hidden="false" outlineLevel="0" max="89" min="89" style="0" width="31.29"/>
    <col collapsed="false" customWidth="true" hidden="false" outlineLevel="0" max="90" min="90" style="0" width="14.14"/>
    <col collapsed="false" customWidth="true" hidden="false" outlineLevel="0" max="91" min="91" style="0" width="28.42"/>
    <col collapsed="false" customWidth="true" hidden="false" outlineLevel="0" max="92" min="92" style="0" width="37.43"/>
    <col collapsed="false" customWidth="true" hidden="false" outlineLevel="0" max="93" min="93" style="0" width="45"/>
    <col collapsed="false" customWidth="true" hidden="false" outlineLevel="0" max="94" min="94" style="0" width="53.85"/>
    <col collapsed="false" customWidth="true" hidden="false" outlineLevel="0" max="95" min="95" style="0" width="39.28"/>
    <col collapsed="false" customWidth="true" hidden="false" outlineLevel="0" max="96" min="96" style="0" width="129.28"/>
    <col collapsed="false" customWidth="true" hidden="false" outlineLevel="0" max="97" min="97" style="0" width="72.7"/>
    <col collapsed="false" customWidth="true" hidden="false" outlineLevel="0" max="98" min="98" style="0" width="117.28"/>
    <col collapsed="false" customWidth="true" hidden="false" outlineLevel="0" max="99" min="99" style="0" width="119"/>
    <col collapsed="false" customWidth="true" hidden="false" outlineLevel="0" max="100" min="100" style="0" width="133.7"/>
    <col collapsed="false" customWidth="true" hidden="false" outlineLevel="0" max="101" min="101" style="0" width="152.72"/>
    <col collapsed="false" customWidth="true" hidden="false" outlineLevel="0" max="102" min="102" style="0" width="77.43"/>
    <col collapsed="false" customWidth="true" hidden="false" outlineLevel="0" max="103" min="103" style="0" width="60.57"/>
    <col collapsed="false" customWidth="true" hidden="false" outlineLevel="0" max="104" min="104" style="0" width="61.14"/>
    <col collapsed="false" customWidth="true" hidden="false" outlineLevel="0" max="105" min="105" style="0" width="63.86"/>
    <col collapsed="false" customWidth="true" hidden="false" outlineLevel="0" max="106" min="106" style="0" width="129.14"/>
    <col collapsed="false" customWidth="true" hidden="false" outlineLevel="0" max="107" min="107" style="0" width="66"/>
    <col collapsed="false" customWidth="true" hidden="false" outlineLevel="0" max="108" min="108" style="0" width="66.28"/>
    <col collapsed="false" customWidth="true" hidden="false" outlineLevel="0" max="109" min="109" style="0" width="84.57"/>
    <col collapsed="false" customWidth="true" hidden="false" outlineLevel="0" max="110" min="110" style="0" width="65.14"/>
    <col collapsed="false" customWidth="true" hidden="false" outlineLevel="0" max="112" min="111" style="0" width="45"/>
    <col collapsed="false" customWidth="true" hidden="false" outlineLevel="0" max="113" min="113" style="0" width="33.14"/>
    <col collapsed="false" customWidth="true" hidden="false" outlineLevel="0" max="114" min="114" style="0" width="44.57"/>
    <col collapsed="false" customWidth="true" hidden="false" outlineLevel="0" max="115" min="115" style="0" width="47.43"/>
    <col collapsed="false" customWidth="true" hidden="false" outlineLevel="0" max="116" min="116" style="0" width="49.85"/>
    <col collapsed="false" customWidth="true" hidden="false" outlineLevel="0" max="117" min="117" style="0" width="35"/>
    <col collapsed="false" customWidth="true" hidden="false" outlineLevel="0" max="118" min="118" style="0" width="69"/>
    <col collapsed="false" customWidth="true" hidden="false" outlineLevel="0" max="119" min="119" style="0" width="40.14"/>
    <col collapsed="false" customWidth="true" hidden="false" outlineLevel="0" max="120" min="120" style="0" width="45.57"/>
    <col collapsed="false" customWidth="true" hidden="false" outlineLevel="0" max="121" min="121" style="0" width="55.28"/>
    <col collapsed="false" customWidth="true" hidden="false" outlineLevel="0" max="122" min="122" style="0" width="78.85"/>
    <col collapsed="false" customWidth="true" hidden="false" outlineLevel="0" max="125" min="123" style="0" width="88.15"/>
    <col collapsed="false" customWidth="true" hidden="false" outlineLevel="0" max="126" min="126" style="0" width="144.57"/>
    <col collapsed="false" customWidth="true" hidden="false" outlineLevel="0" max="127" min="127" style="0" width="11.28"/>
    <col collapsed="false" customWidth="true" hidden="false" outlineLevel="0" max="128" min="128" style="0" width="31.29"/>
    <col collapsed="false" customWidth="true" hidden="false" outlineLevel="0" max="129" min="129" style="0" width="14.28"/>
    <col collapsed="false" customWidth="true" hidden="false" outlineLevel="0" max="130" min="130" style="0" width="12.71"/>
    <col collapsed="false" customWidth="true" hidden="false" outlineLevel="0" max="131" min="131" style="0" width="7.57"/>
    <col collapsed="false" customWidth="true" hidden="false" outlineLevel="0" max="132" min="132" style="0" width="7.7"/>
    <col collapsed="false" customWidth="true" hidden="false" outlineLevel="0" max="133" min="133" style="0" width="8.28"/>
    <col collapsed="false" customWidth="true" hidden="false" outlineLevel="0" max="134" min="134" style="0" width="14.28"/>
    <col collapsed="false" customWidth="true" hidden="false" outlineLevel="0" max="135" min="135" style="0" width="8.7"/>
    <col collapsed="false" customWidth="true" hidden="false" outlineLevel="0" max="136" min="136" style="0" width="25.15"/>
    <col collapsed="false" customWidth="true" hidden="false" outlineLevel="0" max="137" min="137" style="0" width="20.28"/>
    <col collapsed="false" customWidth="true" hidden="false" outlineLevel="0" max="138" min="138" style="0" width="10.57"/>
    <col collapsed="false" customWidth="true" hidden="false" outlineLevel="0" max="139" min="139" style="0" width="10.14"/>
    <col collapsed="false" customWidth="true" hidden="false" outlineLevel="0" max="140" min="140" style="0" width="16.43"/>
    <col collapsed="false" customWidth="true" hidden="false" outlineLevel="0" max="141" min="141" style="0" width="7.57"/>
    <col collapsed="false" customWidth="true" hidden="false" outlineLevel="0" max="142" min="142" style="0" width="4.28"/>
    <col collapsed="false" customWidth="true" hidden="false" outlineLevel="0" max="143" min="143" style="0" width="6.85"/>
    <col collapsed="false" customWidth="true" hidden="false" outlineLevel="0" max="144" min="144" style="0" width="6.43"/>
    <col collapsed="false" customWidth="true" hidden="false" outlineLevel="0" max="146" min="146" style="0" width="14.57"/>
    <col collapsed="false" customWidth="true" hidden="false" outlineLevel="0" max="147" min="147" style="0" width="28.14"/>
    <col collapsed="false" customWidth="true" hidden="false" outlineLevel="0" max="148" min="148" style="0" width="17.85"/>
    <col collapsed="false" customWidth="true" hidden="false" outlineLevel="0" max="149" min="149" style="0" width="14.71"/>
    <col collapsed="false" customWidth="true" hidden="false" outlineLevel="0" max="150" min="150" style="0" width="15.28"/>
    <col collapsed="false" customWidth="true" hidden="false" outlineLevel="0" max="151" min="151" style="0" width="6.57"/>
    <col collapsed="false" customWidth="true" hidden="false" outlineLevel="0" max="152" min="152" style="0" width="14.43"/>
    <col collapsed="false" customWidth="true" hidden="false" outlineLevel="0" max="153" min="153" style="0" width="19.43"/>
    <col collapsed="false" customWidth="true" hidden="false" outlineLevel="0" max="154" min="154" style="0" width="8.7"/>
    <col collapsed="false" customWidth="true" hidden="false" outlineLevel="0" max="155" min="155" style="0" width="5.28"/>
    <col collapsed="false" customWidth="true" hidden="false" outlineLevel="0" max="156" min="156" style="0" width="14.57"/>
    <col collapsed="false" customWidth="true" hidden="false" outlineLevel="0" max="157" min="157" style="0" width="29.72"/>
    <col collapsed="false" customWidth="true" hidden="false" outlineLevel="0" max="158" min="158" style="0" width="4.57"/>
    <col collapsed="false" customWidth="true" hidden="false" outlineLevel="0" max="159" min="159" style="0" width="14.85"/>
    <col collapsed="false" customWidth="true" hidden="false" outlineLevel="0" max="160" min="160" style="0" width="10.57"/>
    <col collapsed="false" customWidth="true" hidden="false" outlineLevel="0" max="161" min="161" style="0" width="30.71"/>
    <col collapsed="false" customWidth="true" hidden="false" outlineLevel="0" max="162" min="162" style="0" width="45.43"/>
    <col collapsed="false" customWidth="true" hidden="false" outlineLevel="0" max="163" min="163" style="0" width="54.28"/>
    <col collapsed="false" customWidth="true" hidden="false" outlineLevel="0" max="164" min="164" style="0" width="34.14"/>
    <col collapsed="false" customWidth="true" hidden="false" outlineLevel="0" max="165" min="165" style="0" width="67"/>
    <col collapsed="false" customWidth="true" hidden="false" outlineLevel="0" max="166" min="166" style="0" width="33.43"/>
    <col collapsed="false" customWidth="true" hidden="false" outlineLevel="0" max="167" min="167" style="0" width="48.28"/>
    <col collapsed="false" customWidth="true" hidden="false" outlineLevel="0" max="168" min="168" style="0" width="11.14"/>
    <col collapsed="false" customWidth="true" hidden="false" outlineLevel="0" max="169" min="169" style="0" width="10.43"/>
    <col collapsed="false" customWidth="true" hidden="false" outlineLevel="0" max="170" min="170" style="0" width="13.43"/>
    <col collapsed="false" customWidth="true" hidden="false" outlineLevel="0" max="171" min="171" style="0" width="11.85"/>
    <col collapsed="false" customWidth="true" hidden="false" outlineLevel="0" max="172" min="172" style="0" width="10.28"/>
    <col collapsed="false" customWidth="true" hidden="false" outlineLevel="0" max="173" min="173" style="0" width="16.43"/>
    <col collapsed="false" customWidth="true" hidden="false" outlineLevel="0" max="174" min="174" style="0" width="8.28"/>
    <col collapsed="false" customWidth="true" hidden="false" outlineLevel="0" max="175" min="175" style="0" width="8.85"/>
    <col collapsed="false" customWidth="true" hidden="false" outlineLevel="0" max="176" min="176" style="0" width="11.85"/>
    <col collapsed="false" customWidth="true" hidden="false" outlineLevel="0" max="177" min="177" style="0" width="11.28"/>
    <col collapsed="false" customWidth="true" hidden="false" outlineLevel="0" max="178" min="178" style="0" width="11.71"/>
    <col collapsed="false" customWidth="true" hidden="false" outlineLevel="0" max="179" min="179" style="0" width="14.85"/>
    <col collapsed="false" customWidth="true" hidden="false" outlineLevel="0" max="180" min="180" style="0" width="8"/>
    <col collapsed="false" customWidth="true" hidden="false" outlineLevel="0" max="181" min="181" style="0" width="8.43"/>
    <col collapsed="false" customWidth="true" hidden="false" outlineLevel="0" max="182" min="182" style="0" width="16"/>
    <col collapsed="false" customWidth="true" hidden="false" outlineLevel="0" max="183" min="183" style="0" width="11.57"/>
    <col collapsed="false" customWidth="true" hidden="false" outlineLevel="0" max="184" min="184" style="0" width="19.85"/>
    <col collapsed="false" customWidth="true" hidden="false" outlineLevel="0" max="185" min="185" style="0" width="13.28"/>
    <col collapsed="false" customWidth="true" hidden="false" outlineLevel="0" max="186" min="186" style="0" width="16"/>
    <col collapsed="false" customWidth="true" hidden="false" outlineLevel="0" max="187" min="187" style="0" width="20"/>
    <col collapsed="false" customWidth="true" hidden="false" outlineLevel="0" max="188" min="188" style="0" width="16.28"/>
    <col collapsed="false" customWidth="true" hidden="false" outlineLevel="0" max="189" min="189" style="0" width="10.43"/>
    <col collapsed="false" customWidth="true" hidden="false" outlineLevel="0" max="190" min="190" style="0" width="12.43"/>
    <col collapsed="false" customWidth="true" hidden="false" outlineLevel="0" max="191" min="191" style="0" width="18.85"/>
    <col collapsed="false" customWidth="true" hidden="false" outlineLevel="0" max="192" min="192" style="0" width="10.43"/>
    <col collapsed="false" customWidth="true" hidden="false" outlineLevel="0" max="193" min="193" style="0" width="25"/>
    <col collapsed="false" customWidth="true" hidden="false" outlineLevel="0" max="194" min="194" style="0" width="8.7"/>
    <col collapsed="false" customWidth="true" hidden="false" outlineLevel="0" max="195" min="195" style="0" width="29.29"/>
    <col collapsed="false" customWidth="true" hidden="false" outlineLevel="0" max="196" min="196" style="0" width="12.28"/>
    <col collapsed="false" customWidth="true" hidden="false" outlineLevel="0" max="197" min="197" style="0" width="11.85"/>
    <col collapsed="false" customWidth="true" hidden="false" outlineLevel="0" max="198" min="198" style="0" width="10.71"/>
    <col collapsed="false" customWidth="true" hidden="false" outlineLevel="0" max="199" min="199" style="0" width="16.43"/>
    <col collapsed="false" customWidth="true" hidden="false" outlineLevel="0" max="200" min="200" style="0" width="20"/>
    <col collapsed="false" customWidth="true" hidden="false" outlineLevel="0" max="203" min="201" style="0" width="12.85"/>
    <col collapsed="false" customWidth="true" hidden="false" outlineLevel="0" max="204" min="204" style="0" width="11"/>
    <col collapsed="false" customWidth="true" hidden="false" outlineLevel="0" max="205" min="205" style="0" width="20.71"/>
    <col collapsed="false" customWidth="true" hidden="false" outlineLevel="0" max="206" min="206" style="0" width="16.43"/>
    <col collapsed="false" customWidth="true" hidden="false" outlineLevel="0" max="207" min="207" style="0" width="8.28"/>
    <col collapsed="false" customWidth="true" hidden="false" outlineLevel="0" max="208" min="208" style="0" width="8.85"/>
    <col collapsed="false" customWidth="true" hidden="false" outlineLevel="0" max="209" min="209" style="0" width="11.85"/>
    <col collapsed="false" customWidth="true" hidden="false" outlineLevel="0" max="210" min="210" style="0" width="11.28"/>
    <col collapsed="false" customWidth="true" hidden="false" outlineLevel="0" max="211" min="211" style="0" width="16"/>
    <col collapsed="false" customWidth="true" hidden="false" outlineLevel="0" max="212" min="212" style="0" width="13.28"/>
    <col collapsed="false" customWidth="true" hidden="false" outlineLevel="0" max="213" min="213" style="0" width="16"/>
    <col collapsed="false" customWidth="true" hidden="false" outlineLevel="0" max="214" min="214" style="0" width="20"/>
    <col collapsed="false" customWidth="true" hidden="false" outlineLevel="0" max="215" min="215" style="0" width="4"/>
    <col collapsed="false" customWidth="true" hidden="false" outlineLevel="0" max="216" min="216" style="0" width="10"/>
    <col collapsed="false" customWidth="true" hidden="false" outlineLevel="0" max="217" min="217" style="0" width="14.43"/>
    <col collapsed="false" customWidth="true" hidden="false" outlineLevel="0" max="218" min="218" style="0" width="9.57"/>
    <col collapsed="false" customWidth="true" hidden="false" outlineLevel="0" max="219" min="219" style="0" width="17.43"/>
    <col collapsed="false" customWidth="true" hidden="false" outlineLevel="0" max="220" min="220" style="0" width="12.85"/>
    <col collapsed="false" customWidth="true" hidden="false" outlineLevel="0" max="221" min="221" style="0" width="10.71"/>
    <col collapsed="false" customWidth="true" hidden="false" outlineLevel="0" max="222" min="222" style="0" width="10.85"/>
    <col collapsed="false" customWidth="true" hidden="false" outlineLevel="0" max="223" min="223" style="0" width="15.85"/>
    <col collapsed="false" customWidth="true" hidden="false" outlineLevel="0" max="224" min="224" style="0" width="8"/>
    <col collapsed="false" customWidth="true" hidden="false" outlineLevel="0" max="226" min="226" style="0" width="12"/>
    <col collapsed="false" customWidth="true" hidden="false" outlineLevel="0" max="227" min="227" style="0" width="11.57"/>
    <col collapsed="false" customWidth="true" hidden="false" outlineLevel="0" max="228" min="228" style="0" width="15.43"/>
    <col collapsed="false" customWidth="true" hidden="false" outlineLevel="0" max="229" min="229" style="0" width="12.43"/>
    <col collapsed="false" customWidth="true" hidden="false" outlineLevel="0" max="230" min="230" style="0" width="15.57"/>
    <col collapsed="false" customWidth="true" hidden="false" outlineLevel="0" max="231" min="231" style="0" width="19.57"/>
    <col collapsed="false" customWidth="true" hidden="false" outlineLevel="0" max="232" min="232" style="0" width="5"/>
    <col collapsed="false" customWidth="true" hidden="false" outlineLevel="0" max="233" min="233" style="0" width="10"/>
    <col collapsed="false" customWidth="true" hidden="false" outlineLevel="0" max="234" min="234" style="0" width="14.43"/>
    <col collapsed="false" customWidth="true" hidden="false" outlineLevel="0" max="235" min="235" style="0" width="7.7"/>
    <col collapsed="false" customWidth="true" hidden="false" outlineLevel="0" max="236" min="236" style="0" width="15.14"/>
    <col collapsed="false" customWidth="true" hidden="false" outlineLevel="0" max="237" min="237" style="0" width="12.85"/>
    <col collapsed="false" customWidth="true" hidden="false" outlineLevel="0" max="238" min="238" style="0" width="11"/>
    <col collapsed="false" customWidth="true" hidden="false" outlineLevel="0" max="239" min="239" style="0" width="10.85"/>
    <col collapsed="false" customWidth="true" hidden="false" outlineLevel="0" max="240" min="240" style="0" width="15.85"/>
    <col collapsed="false" customWidth="true" hidden="false" outlineLevel="0" max="241" min="241" style="0" width="8"/>
    <col collapsed="false" customWidth="true" hidden="false" outlineLevel="0" max="243" min="243" style="0" width="12"/>
    <col collapsed="false" customWidth="true" hidden="false" outlineLevel="0" max="244" min="244" style="0" width="11.57"/>
    <col collapsed="false" customWidth="true" hidden="false" outlineLevel="0" max="245" min="245" style="0" width="15.43"/>
    <col collapsed="false" customWidth="true" hidden="false" outlineLevel="0" max="246" min="246" style="0" width="12.43"/>
    <col collapsed="false" customWidth="true" hidden="false" outlineLevel="0" max="247" min="247" style="0" width="15.57"/>
    <col collapsed="false" customWidth="true" hidden="false" outlineLevel="0" max="248" min="248" style="0" width="19.57"/>
    <col collapsed="false" customWidth="true" hidden="false" outlineLevel="0" max="249" min="249" style="0" width="4.14"/>
    <col collapsed="false" customWidth="true" hidden="false" outlineLevel="0" max="250" min="250" style="0" width="8.85"/>
    <col collapsed="false" customWidth="true" hidden="false" outlineLevel="0" max="251" min="251" style="0" width="14.43"/>
    <col collapsed="false" customWidth="true" hidden="false" outlineLevel="0" max="252" min="252" style="0" width="7.7"/>
    <col collapsed="false" customWidth="true" hidden="false" outlineLevel="0" max="253" min="253" style="0" width="15.14"/>
    <col collapsed="false" customWidth="true" hidden="false" outlineLevel="0" max="254" min="254" style="0" width="12.85"/>
    <col collapsed="false" customWidth="true" hidden="false" outlineLevel="0" max="255" min="255" style="0" width="10.71"/>
    <col collapsed="false" customWidth="true" hidden="false" outlineLevel="0" max="256" min="256" style="0" width="10.85"/>
    <col collapsed="false" customWidth="true" hidden="false" outlineLevel="0" max="257" min="257" style="0" width="15.85"/>
    <col collapsed="false" customWidth="true" hidden="false" outlineLevel="0" max="258" min="258" style="0" width="8"/>
    <col collapsed="false" customWidth="true" hidden="false" outlineLevel="0" max="260" min="260" style="0" width="12"/>
    <col collapsed="false" customWidth="true" hidden="false" outlineLevel="0" max="261" min="261" style="0" width="11.57"/>
    <col collapsed="false" customWidth="true" hidden="false" outlineLevel="0" max="262" min="262" style="0" width="15.43"/>
    <col collapsed="false" customWidth="true" hidden="false" outlineLevel="0" max="263" min="263" style="0" width="12.43"/>
    <col collapsed="false" customWidth="true" hidden="false" outlineLevel="0" max="264" min="264" style="0" width="15.57"/>
    <col collapsed="false" customWidth="true" hidden="false" outlineLevel="0" max="265" min="265" style="0" width="19.57"/>
    <col collapsed="false" customWidth="true" hidden="false" outlineLevel="0" max="266" min="266" style="0" width="4.14"/>
    <col collapsed="false" customWidth="true" hidden="false" outlineLevel="0" max="267" min="267" style="0" width="5.85"/>
    <col collapsed="false" customWidth="true" hidden="false" outlineLevel="0" max="268" min="268" style="0" width="14.43"/>
    <col collapsed="false" customWidth="true" hidden="false" outlineLevel="0" max="270" min="270" style="0" width="15.14"/>
    <col collapsed="false" customWidth="true" hidden="false" outlineLevel="0" max="271" min="271" style="0" width="12.85"/>
    <col collapsed="false" customWidth="true" hidden="false" outlineLevel="0" max="272" min="272" style="0" width="5.7"/>
    <col collapsed="false" customWidth="true" hidden="false" outlineLevel="0" max="273" min="273" style="0" width="10.85"/>
    <col collapsed="false" customWidth="true" hidden="false" outlineLevel="0" max="274" min="274" style="0" width="15.85"/>
    <col collapsed="false" customWidth="true" hidden="false" outlineLevel="0" max="275" min="275" style="0" width="8"/>
    <col collapsed="false" customWidth="true" hidden="false" outlineLevel="0" max="277" min="277" style="0" width="12"/>
    <col collapsed="false" customWidth="true" hidden="false" outlineLevel="0" max="278" min="278" style="0" width="11.57"/>
    <col collapsed="false" customWidth="true" hidden="false" outlineLevel="0" max="279" min="279" style="0" width="15.43"/>
    <col collapsed="false" customWidth="true" hidden="false" outlineLevel="0" max="280" min="280" style="0" width="12.43"/>
    <col collapsed="false" customWidth="true" hidden="false" outlineLevel="0" max="281" min="281" style="0" width="15.57"/>
    <col collapsed="false" customWidth="true" hidden="false" outlineLevel="0" max="282" min="282" style="0" width="19.57"/>
    <col collapsed="false" customWidth="true" hidden="false" outlineLevel="0" max="283" min="283" style="0" width="4.14"/>
    <col collapsed="false" customWidth="true" hidden="false" outlineLevel="0" max="284" min="284" style="0" width="5.85"/>
    <col collapsed="false" customWidth="true" hidden="false" outlineLevel="0" max="285" min="285" style="0" width="14.43"/>
    <col collapsed="false" customWidth="true" hidden="false" outlineLevel="0" max="287" min="287" style="0" width="15.14"/>
    <col collapsed="false" customWidth="true" hidden="false" outlineLevel="0" max="288" min="288" style="0" width="10.71"/>
    <col collapsed="false" customWidth="true" hidden="false" outlineLevel="0" max="289" min="289" style="0" width="10"/>
    <col collapsed="false" customWidth="true" hidden="false" outlineLevel="0" max="291" min="291" style="0" width="10.14"/>
    <col collapsed="false" customWidth="true" hidden="false" outlineLevel="0" max="292" min="292" style="0" width="10.71"/>
    <col collapsed="false" customWidth="true" hidden="false" outlineLevel="0" max="293" min="293" style="0" width="46.85"/>
    <col collapsed="false" customWidth="true" hidden="false" outlineLevel="0" max="294" min="294" style="0" width="14.28"/>
    <col collapsed="false" customWidth="true" hidden="false" outlineLevel="0" max="295" min="295" style="0" width="17.85"/>
    <col collapsed="false" customWidth="true" hidden="false" outlineLevel="0" max="296" min="296" style="0" width="28.86"/>
    <col collapsed="false" customWidth="true" hidden="false" outlineLevel="0" max="297" min="297" style="0" width="5.14"/>
    <col collapsed="false" customWidth="true" hidden="false" outlineLevel="0" max="298" min="298" style="0" width="13.85"/>
    <col collapsed="false" customWidth="true" hidden="false" outlineLevel="0" max="299" min="299" style="0" width="15.71"/>
    <col collapsed="false" customWidth="true" hidden="false" outlineLevel="0" max="300" min="300" style="0" width="16"/>
    <col collapsed="false" customWidth="true" hidden="false" outlineLevel="0" max="301" min="301" style="0" width="22"/>
    <col collapsed="false" customWidth="true" hidden="false" outlineLevel="0" max="302" min="302" style="0" width="8.7"/>
    <col collapsed="false" customWidth="true" hidden="false" outlineLevel="0" max="303" min="303" style="0" width="12.43"/>
    <col collapsed="false" customWidth="true" hidden="false" outlineLevel="0" max="304" min="304" style="0" width="17.43"/>
    <col collapsed="false" customWidth="true" hidden="false" outlineLevel="0" max="305" min="305" style="0" width="12.85"/>
    <col collapsed="false" customWidth="true" hidden="false" outlineLevel="0" max="306" min="306" style="0" width="12.28"/>
    <col collapsed="false" customWidth="true" hidden="false" outlineLevel="0" max="307" min="307" style="0" width="43"/>
    <col collapsed="false" customWidth="true" hidden="false" outlineLevel="0" max="308" min="308" style="0" width="77.43"/>
    <col collapsed="false" customWidth="true" hidden="false" outlineLevel="0" max="309" min="309" style="0" width="14.43"/>
    <col collapsed="false" customWidth="true" hidden="false" outlineLevel="0" max="310" min="310" style="0" width="49.57"/>
    <col collapsed="false" customWidth="true" hidden="false" outlineLevel="0" max="311" min="311" style="0" width="11.57"/>
    <col collapsed="false" customWidth="true" hidden="false" outlineLevel="0" max="312" min="312" style="0" width="12.28"/>
    <col collapsed="false" customWidth="true" hidden="false" outlineLevel="0" max="313" min="313" style="0" width="11.57"/>
    <col collapsed="false" customWidth="true" hidden="false" outlineLevel="0" max="314" min="314" style="0" width="12.28"/>
    <col collapsed="false" customWidth="true" hidden="false" outlineLevel="0" max="315" min="315" style="0" width="11.57"/>
    <col collapsed="false" customWidth="true" hidden="false" outlineLevel="0" max="316" min="316" style="0" width="6.28"/>
    <col collapsed="false" customWidth="true" hidden="false" outlineLevel="0" max="317" min="317" style="0" width="7.85"/>
  </cols>
  <sheetData>
    <row r="1" s="3" customFormat="true" ht="13.8" hidden="false" customHeight="false" outlineLevel="0" collapsed="false">
      <c r="A1" s="1" t="n">
        <v>0</v>
      </c>
      <c r="B1" s="2" t="n">
        <v>1</v>
      </c>
      <c r="C1" s="1" t="n">
        <v>2</v>
      </c>
      <c r="D1" s="2" t="n">
        <v>3</v>
      </c>
      <c r="E1" s="1" t="n">
        <v>4</v>
      </c>
      <c r="F1" s="2" t="n">
        <v>5</v>
      </c>
      <c r="G1" s="1" t="n">
        <v>6</v>
      </c>
      <c r="H1" s="2" t="n">
        <v>7</v>
      </c>
      <c r="I1" s="1" t="n">
        <v>8</v>
      </c>
      <c r="J1" s="2" t="n">
        <v>9</v>
      </c>
      <c r="K1" s="1" t="n">
        <v>10</v>
      </c>
      <c r="L1" s="2" t="n">
        <v>11</v>
      </c>
      <c r="M1" s="1" t="n">
        <v>12</v>
      </c>
      <c r="N1" s="2" t="n">
        <v>13</v>
      </c>
      <c r="O1" s="1" t="n">
        <v>14</v>
      </c>
      <c r="P1" s="2" t="n">
        <v>15</v>
      </c>
      <c r="Q1" s="1" t="n">
        <v>16</v>
      </c>
      <c r="R1" s="2" t="n">
        <v>17</v>
      </c>
      <c r="S1" s="1" t="n">
        <v>18</v>
      </c>
      <c r="T1" s="2" t="n">
        <v>19</v>
      </c>
      <c r="U1" s="1" t="n">
        <v>20</v>
      </c>
      <c r="V1" s="2" t="n">
        <v>21</v>
      </c>
      <c r="W1" s="1" t="n">
        <v>22</v>
      </c>
      <c r="X1" s="2" t="n">
        <v>23</v>
      </c>
      <c r="Y1" s="1" t="n">
        <v>24</v>
      </c>
      <c r="Z1" s="2" t="n">
        <v>25</v>
      </c>
      <c r="AA1" s="1" t="n">
        <v>26</v>
      </c>
      <c r="AB1" s="2" t="n">
        <v>27</v>
      </c>
      <c r="AC1" s="1" t="n">
        <v>28</v>
      </c>
      <c r="AD1" s="2" t="n">
        <v>29</v>
      </c>
      <c r="AE1" s="1" t="n">
        <v>30</v>
      </c>
      <c r="AF1" s="2" t="n">
        <v>31</v>
      </c>
      <c r="AG1" s="1" t="n">
        <v>32</v>
      </c>
      <c r="AH1" s="2" t="n">
        <v>33</v>
      </c>
      <c r="AI1" s="1" t="n">
        <v>34</v>
      </c>
      <c r="AJ1" s="2" t="n">
        <v>35</v>
      </c>
      <c r="AK1" s="1" t="n">
        <v>36</v>
      </c>
      <c r="AL1" s="2" t="n">
        <v>37</v>
      </c>
      <c r="AM1" s="1" t="n">
        <v>38</v>
      </c>
      <c r="AN1" s="2" t="n">
        <v>39</v>
      </c>
      <c r="AO1" s="1" t="n">
        <v>40</v>
      </c>
      <c r="AP1" s="2" t="n">
        <v>41</v>
      </c>
      <c r="AQ1" s="1" t="n">
        <v>42</v>
      </c>
      <c r="AR1" s="2" t="n">
        <v>43</v>
      </c>
      <c r="AS1" s="1" t="n">
        <v>44</v>
      </c>
      <c r="AT1" s="2" t="n">
        <v>45</v>
      </c>
      <c r="AU1" s="1" t="n">
        <v>46</v>
      </c>
      <c r="AV1" s="2" t="n">
        <v>47</v>
      </c>
      <c r="AW1" s="1" t="n">
        <v>48</v>
      </c>
      <c r="AX1" s="2" t="n">
        <v>49</v>
      </c>
      <c r="AY1" s="1" t="n">
        <v>50</v>
      </c>
      <c r="AZ1" s="2" t="n">
        <v>51</v>
      </c>
      <c r="BA1" s="1" t="n">
        <v>52</v>
      </c>
      <c r="BB1" s="2" t="n">
        <v>53</v>
      </c>
      <c r="BC1" s="1" t="n">
        <v>54</v>
      </c>
      <c r="BD1" s="2" t="n">
        <v>55</v>
      </c>
      <c r="BE1" s="1" t="n">
        <v>56</v>
      </c>
      <c r="BF1" s="2" t="n">
        <v>57</v>
      </c>
      <c r="BG1" s="1" t="n">
        <v>58</v>
      </c>
      <c r="BH1" s="2" t="n">
        <v>59</v>
      </c>
      <c r="BI1" s="1" t="n">
        <v>60</v>
      </c>
      <c r="BJ1" s="2" t="n">
        <v>61</v>
      </c>
      <c r="BK1" s="1" t="n">
        <v>62</v>
      </c>
      <c r="BL1" s="2" t="n">
        <v>63</v>
      </c>
      <c r="BM1" s="1" t="n">
        <v>64</v>
      </c>
      <c r="BN1" s="2" t="n">
        <v>65</v>
      </c>
      <c r="BO1" s="1" t="n">
        <v>66</v>
      </c>
      <c r="BP1" s="2" t="n">
        <v>67</v>
      </c>
      <c r="BQ1" s="1" t="n">
        <v>68</v>
      </c>
      <c r="BR1" s="2" t="n">
        <v>69</v>
      </c>
      <c r="BS1" s="1" t="n">
        <v>70</v>
      </c>
      <c r="BT1" s="2" t="n">
        <v>71</v>
      </c>
      <c r="BU1" s="1" t="n">
        <v>72</v>
      </c>
      <c r="BV1" s="2" t="n">
        <v>73</v>
      </c>
      <c r="BW1" s="1" t="n">
        <v>74</v>
      </c>
      <c r="BX1" s="2" t="n">
        <v>75</v>
      </c>
      <c r="BY1" s="1" t="n">
        <v>76</v>
      </c>
      <c r="BZ1" s="2" t="n">
        <v>77</v>
      </c>
      <c r="CA1" s="1" t="n">
        <v>78</v>
      </c>
      <c r="CB1" s="2" t="n">
        <v>79</v>
      </c>
      <c r="CC1" s="1" t="n">
        <v>80</v>
      </c>
      <c r="CD1" s="2" t="n">
        <v>81</v>
      </c>
      <c r="CE1" s="1" t="n">
        <v>82</v>
      </c>
      <c r="CF1" s="2" t="n">
        <v>83</v>
      </c>
      <c r="CG1" s="1" t="n">
        <v>84</v>
      </c>
      <c r="CH1" s="2" t="n">
        <v>85</v>
      </c>
      <c r="CI1" s="1" t="n">
        <v>86</v>
      </c>
      <c r="CJ1" s="2" t="n">
        <v>87</v>
      </c>
      <c r="CK1" s="1" t="n">
        <v>88</v>
      </c>
      <c r="CL1" s="2" t="n">
        <v>89</v>
      </c>
      <c r="CM1" s="1" t="n">
        <v>90</v>
      </c>
      <c r="CN1" s="2" t="n">
        <v>91</v>
      </c>
      <c r="CO1" s="1" t="n">
        <v>92</v>
      </c>
      <c r="CP1" s="2" t="n">
        <v>93</v>
      </c>
      <c r="CQ1" s="1" t="n">
        <v>94</v>
      </c>
      <c r="CR1" s="2" t="n">
        <v>95</v>
      </c>
      <c r="CS1" s="1" t="n">
        <v>96</v>
      </c>
      <c r="CT1" s="2" t="n">
        <v>97</v>
      </c>
      <c r="CU1" s="1" t="n">
        <v>98</v>
      </c>
      <c r="CV1" s="2" t="n">
        <v>99</v>
      </c>
      <c r="CW1" s="1" t="n">
        <v>100</v>
      </c>
      <c r="CX1" s="2" t="n">
        <v>101</v>
      </c>
      <c r="CY1" s="1" t="n">
        <v>102</v>
      </c>
      <c r="CZ1" s="2" t="n">
        <v>103</v>
      </c>
      <c r="DA1" s="1" t="n">
        <v>104</v>
      </c>
      <c r="DB1" s="2" t="n">
        <v>105</v>
      </c>
      <c r="DC1" s="1" t="n">
        <v>106</v>
      </c>
      <c r="DD1" s="2" t="n">
        <v>107</v>
      </c>
      <c r="DE1" s="1" t="n">
        <v>108</v>
      </c>
      <c r="DF1" s="2" t="n">
        <v>109</v>
      </c>
      <c r="DG1" s="1" t="n">
        <v>110</v>
      </c>
      <c r="DH1" s="2" t="n">
        <v>111</v>
      </c>
      <c r="DI1" s="1" t="n">
        <v>112</v>
      </c>
      <c r="DJ1" s="2" t="n">
        <v>113</v>
      </c>
      <c r="DK1" s="1" t="n">
        <v>114</v>
      </c>
      <c r="DL1" s="2" t="n">
        <v>115</v>
      </c>
      <c r="DM1" s="1" t="n">
        <v>116</v>
      </c>
      <c r="DN1" s="2" t="n">
        <v>117</v>
      </c>
      <c r="DO1" s="1" t="n">
        <v>118</v>
      </c>
      <c r="DP1" s="2" t="n">
        <v>119</v>
      </c>
      <c r="DQ1" s="1" t="n">
        <v>120</v>
      </c>
      <c r="DR1" s="2" t="n">
        <v>121</v>
      </c>
      <c r="DS1" s="1" t="n">
        <v>122</v>
      </c>
      <c r="DT1" s="2" t="n">
        <v>123</v>
      </c>
      <c r="DU1" s="1" t="n">
        <v>124</v>
      </c>
      <c r="DV1" s="2" t="n">
        <v>125</v>
      </c>
      <c r="DW1" s="1" t="n">
        <v>126</v>
      </c>
      <c r="DX1" s="2" t="n">
        <v>127</v>
      </c>
      <c r="DY1" s="1" t="n">
        <v>128</v>
      </c>
      <c r="DZ1" s="2" t="n">
        <v>129</v>
      </c>
      <c r="EA1" s="1" t="n">
        <v>130</v>
      </c>
      <c r="EB1" s="2" t="n">
        <v>131</v>
      </c>
      <c r="EC1" s="1" t="n">
        <v>132</v>
      </c>
      <c r="ED1" s="2" t="n">
        <v>133</v>
      </c>
      <c r="EE1" s="1" t="n">
        <v>134</v>
      </c>
      <c r="EF1" s="2" t="n">
        <v>135</v>
      </c>
      <c r="EG1" s="1" t="n">
        <v>136</v>
      </c>
      <c r="EH1" s="2" t="n">
        <v>137</v>
      </c>
      <c r="EI1" s="1" t="n">
        <v>138</v>
      </c>
      <c r="EJ1" s="2" t="n">
        <v>139</v>
      </c>
      <c r="EK1" s="1" t="n">
        <v>140</v>
      </c>
      <c r="EL1" s="2" t="n">
        <v>141</v>
      </c>
      <c r="EM1" s="1" t="n">
        <v>142</v>
      </c>
      <c r="EN1" s="2" t="n">
        <v>143</v>
      </c>
      <c r="EO1" s="1" t="n">
        <v>144</v>
      </c>
      <c r="EP1" s="2" t="n">
        <v>145</v>
      </c>
      <c r="EQ1" s="1" t="n">
        <v>146</v>
      </c>
      <c r="ER1" s="2" t="n">
        <v>147</v>
      </c>
      <c r="ES1" s="1" t="n">
        <v>148</v>
      </c>
      <c r="ET1" s="2" t="n">
        <v>149</v>
      </c>
      <c r="EU1" s="1" t="n">
        <v>150</v>
      </c>
      <c r="EV1" s="2" t="n">
        <v>151</v>
      </c>
      <c r="EW1" s="1" t="n">
        <v>152</v>
      </c>
      <c r="EX1" s="2" t="n">
        <v>153</v>
      </c>
      <c r="EY1" s="1" t="n">
        <v>154</v>
      </c>
      <c r="EZ1" s="2" t="n">
        <v>155</v>
      </c>
      <c r="FA1" s="1" t="n">
        <v>156</v>
      </c>
      <c r="FB1" s="2" t="n">
        <v>157</v>
      </c>
      <c r="FC1" s="1" t="n">
        <v>158</v>
      </c>
      <c r="FD1" s="2" t="n">
        <v>159</v>
      </c>
      <c r="FE1" s="1" t="n">
        <v>160</v>
      </c>
      <c r="FF1" s="2" t="n">
        <v>161</v>
      </c>
      <c r="FG1" s="1" t="n">
        <v>162</v>
      </c>
      <c r="FH1" s="2" t="n">
        <v>163</v>
      </c>
      <c r="FI1" s="1" t="n">
        <v>164</v>
      </c>
      <c r="FJ1" s="2" t="n">
        <v>165</v>
      </c>
      <c r="FK1" s="1" t="n">
        <v>166</v>
      </c>
      <c r="FL1" s="2" t="n">
        <v>167</v>
      </c>
      <c r="FM1" s="1" t="n">
        <v>168</v>
      </c>
      <c r="FN1" s="2" t="n">
        <v>169</v>
      </c>
      <c r="FO1" s="1" t="n">
        <v>170</v>
      </c>
      <c r="FP1" s="2" t="n">
        <v>171</v>
      </c>
      <c r="FQ1" s="1" t="n">
        <v>172</v>
      </c>
      <c r="FR1" s="2" t="n">
        <v>173</v>
      </c>
      <c r="FS1" s="1" t="n">
        <v>174</v>
      </c>
      <c r="FT1" s="2" t="n">
        <v>175</v>
      </c>
      <c r="FU1" s="1" t="n">
        <v>176</v>
      </c>
      <c r="FV1" s="2" t="n">
        <v>177</v>
      </c>
      <c r="FW1" s="1" t="n">
        <v>178</v>
      </c>
      <c r="FX1" s="2" t="n">
        <v>179</v>
      </c>
      <c r="FY1" s="1" t="n">
        <v>180</v>
      </c>
      <c r="FZ1" s="2" t="n">
        <v>181</v>
      </c>
      <c r="GA1" s="1" t="n">
        <v>182</v>
      </c>
      <c r="GB1" s="2" t="n">
        <v>183</v>
      </c>
      <c r="GC1" s="1" t="n">
        <v>184</v>
      </c>
      <c r="GD1" s="2" t="n">
        <v>185</v>
      </c>
      <c r="GE1" s="1" t="n">
        <v>186</v>
      </c>
      <c r="GF1" s="2" t="n">
        <v>187</v>
      </c>
      <c r="GG1" s="1" t="n">
        <v>188</v>
      </c>
      <c r="GH1" s="2" t="n">
        <v>189</v>
      </c>
      <c r="GI1" s="1" t="n">
        <v>190</v>
      </c>
      <c r="GJ1" s="2" t="n">
        <v>191</v>
      </c>
      <c r="GK1" s="1" t="n">
        <v>192</v>
      </c>
      <c r="GL1" s="2" t="n">
        <v>193</v>
      </c>
      <c r="GM1" s="1" t="n">
        <v>194</v>
      </c>
      <c r="GN1" s="2" t="n">
        <v>195</v>
      </c>
      <c r="GO1" s="1" t="n">
        <v>196</v>
      </c>
      <c r="GP1" s="2" t="n">
        <v>197</v>
      </c>
      <c r="GQ1" s="1" t="n">
        <v>198</v>
      </c>
      <c r="GR1" s="2" t="n">
        <v>199</v>
      </c>
      <c r="GS1" s="1" t="n">
        <v>200</v>
      </c>
      <c r="GT1" s="2" t="n">
        <v>201</v>
      </c>
      <c r="GU1" s="1" t="n">
        <v>202</v>
      </c>
      <c r="GV1" s="2" t="n">
        <v>203</v>
      </c>
      <c r="GW1" s="1" t="n">
        <v>204</v>
      </c>
      <c r="GX1" s="2" t="n">
        <v>205</v>
      </c>
      <c r="GY1" s="1" t="n">
        <v>206</v>
      </c>
      <c r="GZ1" s="2" t="n">
        <v>207</v>
      </c>
      <c r="HA1" s="1" t="n">
        <v>208</v>
      </c>
      <c r="HB1" s="2" t="n">
        <v>209</v>
      </c>
      <c r="HC1" s="1" t="n">
        <v>210</v>
      </c>
      <c r="HD1" s="2" t="n">
        <v>211</v>
      </c>
      <c r="HE1" s="1" t="n">
        <v>212</v>
      </c>
      <c r="HF1" s="2" t="n">
        <v>213</v>
      </c>
      <c r="HG1" s="1" t="n">
        <v>214</v>
      </c>
      <c r="HH1" s="2" t="n">
        <v>215</v>
      </c>
      <c r="HI1" s="1" t="n">
        <v>216</v>
      </c>
      <c r="HJ1" s="2" t="n">
        <v>217</v>
      </c>
      <c r="HK1" s="1" t="n">
        <v>218</v>
      </c>
      <c r="HL1" s="2" t="n">
        <v>219</v>
      </c>
      <c r="HM1" s="1" t="n">
        <v>220</v>
      </c>
      <c r="HN1" s="2" t="n">
        <v>221</v>
      </c>
      <c r="HO1" s="1" t="n">
        <v>222</v>
      </c>
      <c r="HP1" s="2" t="n">
        <v>223</v>
      </c>
      <c r="HQ1" s="1" t="n">
        <v>224</v>
      </c>
      <c r="HR1" s="2" t="n">
        <v>225</v>
      </c>
      <c r="HS1" s="1" t="n">
        <v>226</v>
      </c>
      <c r="HT1" s="2" t="n">
        <v>227</v>
      </c>
      <c r="HU1" s="1" t="n">
        <v>228</v>
      </c>
      <c r="HV1" s="2" t="n">
        <v>229</v>
      </c>
      <c r="HW1" s="1" t="n">
        <v>230</v>
      </c>
      <c r="HX1" s="2" t="n">
        <v>231</v>
      </c>
      <c r="HY1" s="1" t="n">
        <v>232</v>
      </c>
      <c r="HZ1" s="2" t="n">
        <v>233</v>
      </c>
      <c r="IA1" s="1" t="n">
        <v>234</v>
      </c>
      <c r="IB1" s="2" t="n">
        <v>235</v>
      </c>
      <c r="IC1" s="1" t="n">
        <v>236</v>
      </c>
      <c r="ID1" s="2" t="n">
        <v>237</v>
      </c>
      <c r="IE1" s="1" t="n">
        <v>238</v>
      </c>
      <c r="IF1" s="2" t="n">
        <v>239</v>
      </c>
      <c r="IG1" s="1" t="n">
        <v>240</v>
      </c>
      <c r="IH1" s="2" t="n">
        <v>241</v>
      </c>
      <c r="II1" s="1" t="n">
        <v>242</v>
      </c>
      <c r="IJ1" s="2" t="n">
        <v>243</v>
      </c>
      <c r="IK1" s="1" t="n">
        <v>244</v>
      </c>
      <c r="IL1" s="2" t="n">
        <v>245</v>
      </c>
      <c r="IM1" s="1" t="n">
        <v>246</v>
      </c>
      <c r="IN1" s="2" t="n">
        <v>247</v>
      </c>
      <c r="IO1" s="1" t="n">
        <v>248</v>
      </c>
      <c r="IP1" s="2" t="n">
        <v>249</v>
      </c>
      <c r="IQ1" s="1" t="n">
        <v>250</v>
      </c>
      <c r="IR1" s="2" t="n">
        <v>251</v>
      </c>
      <c r="IS1" s="1" t="n">
        <v>252</v>
      </c>
      <c r="IT1" s="2" t="n">
        <v>253</v>
      </c>
      <c r="IU1" s="1" t="n">
        <v>254</v>
      </c>
      <c r="IV1" s="2" t="n">
        <v>255</v>
      </c>
      <c r="IW1" s="1" t="n">
        <v>256</v>
      </c>
      <c r="IX1" s="2" t="n">
        <v>257</v>
      </c>
      <c r="IY1" s="1" t="n">
        <v>258</v>
      </c>
      <c r="IZ1" s="2" t="n">
        <v>259</v>
      </c>
      <c r="JA1" s="1" t="n">
        <v>260</v>
      </c>
      <c r="JB1" s="2" t="n">
        <v>261</v>
      </c>
      <c r="JC1" s="1" t="n">
        <v>262</v>
      </c>
      <c r="JD1" s="2" t="n">
        <v>263</v>
      </c>
      <c r="JE1" s="1" t="n">
        <v>264</v>
      </c>
      <c r="JF1" s="2" t="n">
        <v>265</v>
      </c>
      <c r="JG1" s="1" t="n">
        <v>266</v>
      </c>
      <c r="JH1" s="2" t="n">
        <v>267</v>
      </c>
      <c r="JI1" s="1" t="n">
        <v>268</v>
      </c>
      <c r="JJ1" s="2" t="n">
        <v>269</v>
      </c>
      <c r="JK1" s="1" t="n">
        <v>270</v>
      </c>
      <c r="JL1" s="2" t="n">
        <v>271</v>
      </c>
      <c r="JM1" s="1" t="n">
        <v>272</v>
      </c>
      <c r="JN1" s="2" t="n">
        <v>273</v>
      </c>
      <c r="JO1" s="1" t="n">
        <v>274</v>
      </c>
      <c r="JP1" s="2" t="n">
        <v>275</v>
      </c>
      <c r="JQ1" s="1" t="n">
        <v>276</v>
      </c>
      <c r="JR1" s="2" t="n">
        <v>277</v>
      </c>
      <c r="JS1" s="1" t="n">
        <v>278</v>
      </c>
      <c r="JT1" s="2" t="n">
        <v>279</v>
      </c>
      <c r="JU1" s="1" t="n">
        <v>280</v>
      </c>
      <c r="JV1" s="2" t="n">
        <v>281</v>
      </c>
      <c r="JW1" s="1" t="n">
        <v>282</v>
      </c>
      <c r="JX1" s="2" t="n">
        <v>283</v>
      </c>
      <c r="JY1" s="1" t="n">
        <v>284</v>
      </c>
      <c r="JZ1" s="2" t="n">
        <v>285</v>
      </c>
      <c r="KA1" s="1" t="n">
        <v>286</v>
      </c>
      <c r="KB1" s="2" t="n">
        <v>287</v>
      </c>
      <c r="KC1" s="1" t="n">
        <v>288</v>
      </c>
      <c r="KD1" s="2" t="n">
        <v>289</v>
      </c>
      <c r="KE1" s="1" t="n">
        <v>290</v>
      </c>
      <c r="KF1" s="2" t="n">
        <v>291</v>
      </c>
      <c r="KG1" s="1" t="n">
        <v>292</v>
      </c>
      <c r="KH1" s="2" t="n">
        <v>293</v>
      </c>
      <c r="KI1" s="1" t="n">
        <v>294</v>
      </c>
      <c r="KJ1" s="2" t="n">
        <v>295</v>
      </c>
      <c r="KK1" s="1" t="n">
        <v>296</v>
      </c>
      <c r="KL1" s="2" t="n">
        <v>297</v>
      </c>
      <c r="KM1" s="1" t="n">
        <v>298</v>
      </c>
      <c r="KN1" s="2" t="n">
        <v>299</v>
      </c>
      <c r="KO1" s="1" t="n">
        <v>300</v>
      </c>
      <c r="KP1" s="2" t="n">
        <v>301</v>
      </c>
      <c r="KQ1" s="1" t="n">
        <v>302</v>
      </c>
      <c r="KR1" s="2" t="n">
        <v>303</v>
      </c>
      <c r="KS1" s="1" t="n">
        <v>304</v>
      </c>
      <c r="KT1" s="2" t="n">
        <v>305</v>
      </c>
      <c r="KU1" s="1" t="n">
        <v>306</v>
      </c>
      <c r="KV1" s="2" t="n">
        <v>307</v>
      </c>
      <c r="KW1" s="1" t="n">
        <v>308</v>
      </c>
      <c r="KX1" s="2" t="n">
        <v>309</v>
      </c>
      <c r="KY1" s="1" t="n">
        <v>310</v>
      </c>
      <c r="KZ1" s="2" t="n">
        <v>311</v>
      </c>
      <c r="LA1" s="1" t="n">
        <v>312</v>
      </c>
      <c r="LB1" s="2" t="n">
        <v>313</v>
      </c>
      <c r="LC1" s="1" t="n">
        <v>314</v>
      </c>
      <c r="LD1" s="2" t="n">
        <v>315</v>
      </c>
      <c r="LE1" s="1" t="n">
        <v>316</v>
      </c>
      <c r="LF1" s="2" t="n">
        <v>317</v>
      </c>
      <c r="LG1" s="1" t="n">
        <v>318</v>
      </c>
      <c r="LH1" s="2"/>
      <c r="LI1" s="1"/>
      <c r="LJ1" s="2"/>
      <c r="LK1" s="1"/>
      <c r="LL1" s="2"/>
      <c r="LM1" s="1"/>
      <c r="LN1" s="2"/>
      <c r="LO1" s="1"/>
      <c r="LP1" s="2"/>
      <c r="LQ1" s="1"/>
      <c r="LR1" s="2"/>
      <c r="LS1" s="1"/>
      <c r="LT1" s="2" t="n">
        <v>329</v>
      </c>
      <c r="LU1" s="1" t="n">
        <v>330</v>
      </c>
      <c r="LV1" s="2" t="n">
        <v>331</v>
      </c>
      <c r="LW1" s="1" t="n">
        <v>332</v>
      </c>
      <c r="LX1" s="2" t="n">
        <v>333</v>
      </c>
      <c r="LY1" s="1" t="n">
        <v>334</v>
      </c>
      <c r="LZ1" s="2" t="n">
        <v>335</v>
      </c>
      <c r="MA1" s="1" t="n">
        <v>336</v>
      </c>
      <c r="MB1" s="2" t="n">
        <v>337</v>
      </c>
      <c r="MC1" s="1" t="n">
        <v>338</v>
      </c>
      <c r="MD1" s="2" t="n">
        <v>339</v>
      </c>
      <c r="ME1" s="1" t="n">
        <v>340</v>
      </c>
      <c r="MF1" s="2" t="n">
        <v>341</v>
      </c>
      <c r="MG1" s="1" t="n">
        <v>342</v>
      </c>
      <c r="MH1" s="2" t="n">
        <v>343</v>
      </c>
      <c r="MI1" s="1" t="n">
        <v>344</v>
      </c>
      <c r="MJ1" s="2" t="n">
        <v>345</v>
      </c>
      <c r="MK1" s="1" t="n">
        <v>346</v>
      </c>
      <c r="ML1" s="2" t="n">
        <v>347</v>
      </c>
      <c r="MM1" s="1" t="n">
        <v>348</v>
      </c>
      <c r="MN1" s="2" t="n">
        <v>349</v>
      </c>
      <c r="MO1" s="1" t="n">
        <v>350</v>
      </c>
      <c r="MP1" s="2" t="n">
        <v>351</v>
      </c>
      <c r="MQ1" s="1" t="n">
        <v>352</v>
      </c>
      <c r="MR1" s="2" t="n">
        <v>353</v>
      </c>
      <c r="MS1" s="1" t="n">
        <v>354</v>
      </c>
    </row>
    <row r="2" s="3" customFormat="true" ht="13.8" hidden="false" customHeight="false" outlineLevel="0" collapsed="false">
      <c r="A2" s="1" t="s">
        <v>0</v>
      </c>
      <c r="B2" s="2" t="s">
        <v>1</v>
      </c>
      <c r="C2" s="4" t="s">
        <v>2</v>
      </c>
      <c r="D2" s="4" t="s">
        <v>3</v>
      </c>
      <c r="E2" s="4"/>
      <c r="F2" s="4" t="s">
        <v>4</v>
      </c>
      <c r="G2" s="4"/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5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6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19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35</v>
      </c>
      <c r="AR2" s="4" t="s">
        <v>36</v>
      </c>
      <c r="AS2" s="4" t="s">
        <v>39</v>
      </c>
      <c r="AT2" s="4" t="s">
        <v>40</v>
      </c>
      <c r="AU2" s="4" t="s">
        <v>35</v>
      </c>
      <c r="AV2" s="4" t="s">
        <v>36</v>
      </c>
      <c r="AW2" s="4" t="s">
        <v>37</v>
      </c>
      <c r="AX2" s="4" t="s">
        <v>41</v>
      </c>
      <c r="AY2" s="4" t="s">
        <v>33</v>
      </c>
      <c r="AZ2" s="4" t="s">
        <v>42</v>
      </c>
      <c r="BA2" s="4" t="s">
        <v>33</v>
      </c>
      <c r="BB2" s="4" t="s">
        <v>43</v>
      </c>
      <c r="BC2" s="4" t="s">
        <v>33</v>
      </c>
      <c r="BD2" s="4" t="s">
        <v>44</v>
      </c>
      <c r="BE2" s="4" t="s">
        <v>33</v>
      </c>
      <c r="BF2" s="4" t="s">
        <v>45</v>
      </c>
      <c r="BG2" s="4" t="s">
        <v>33</v>
      </c>
      <c r="BH2" s="7" t="s">
        <v>46</v>
      </c>
      <c r="BI2" s="4" t="s">
        <v>47</v>
      </c>
      <c r="BJ2" s="4" t="s">
        <v>48</v>
      </c>
      <c r="BK2" s="4" t="s">
        <v>49</v>
      </c>
      <c r="BL2" s="4" t="s">
        <v>50</v>
      </c>
      <c r="BM2" s="4" t="s">
        <v>51</v>
      </c>
      <c r="BN2" s="4" t="s">
        <v>52</v>
      </c>
      <c r="BO2" s="4" t="s">
        <v>53</v>
      </c>
      <c r="BP2" s="4" t="s">
        <v>54</v>
      </c>
      <c r="BQ2" s="4" t="s">
        <v>55</v>
      </c>
      <c r="BR2" s="4" t="s">
        <v>56</v>
      </c>
      <c r="BS2" s="4" t="s">
        <v>57</v>
      </c>
      <c r="BT2" s="4" t="s">
        <v>58</v>
      </c>
      <c r="BU2" s="4" t="s">
        <v>59</v>
      </c>
      <c r="BV2" s="4" t="s">
        <v>60</v>
      </c>
      <c r="BW2" s="4" t="s">
        <v>61</v>
      </c>
      <c r="BX2" s="4" t="s">
        <v>62</v>
      </c>
      <c r="BY2" s="4" t="s">
        <v>63</v>
      </c>
      <c r="BZ2" s="4" t="s">
        <v>64</v>
      </c>
      <c r="CA2" s="4" t="s">
        <v>65</v>
      </c>
      <c r="CB2" s="4" t="s">
        <v>66</v>
      </c>
      <c r="CC2" s="8" t="s">
        <v>67</v>
      </c>
      <c r="CD2" s="8" t="s">
        <v>68</v>
      </c>
      <c r="CE2" s="8" t="s">
        <v>69</v>
      </c>
      <c r="CF2" s="4" t="s">
        <v>70</v>
      </c>
      <c r="CG2" s="4" t="s">
        <v>71</v>
      </c>
      <c r="CH2" s="9" t="s">
        <v>72</v>
      </c>
      <c r="CI2" s="4" t="s">
        <v>73</v>
      </c>
      <c r="CJ2" s="4" t="s">
        <v>74</v>
      </c>
      <c r="CK2" s="4" t="s">
        <v>75</v>
      </c>
      <c r="CL2" s="4" t="s">
        <v>76</v>
      </c>
      <c r="CM2" s="4" t="s">
        <v>77</v>
      </c>
      <c r="CN2" s="4" t="s">
        <v>78</v>
      </c>
      <c r="CO2" s="4" t="s">
        <v>79</v>
      </c>
      <c r="CP2" s="4" t="s">
        <v>80</v>
      </c>
      <c r="CQ2" s="4" t="s">
        <v>81</v>
      </c>
      <c r="CR2" s="4" t="s">
        <v>82</v>
      </c>
      <c r="CS2" s="4" t="s">
        <v>83</v>
      </c>
      <c r="CT2" s="4" t="s">
        <v>84</v>
      </c>
      <c r="CU2" s="4" t="s">
        <v>85</v>
      </c>
      <c r="CV2" s="4" t="s">
        <v>86</v>
      </c>
      <c r="CW2" s="4" t="s">
        <v>87</v>
      </c>
      <c r="CX2" s="4" t="s">
        <v>88</v>
      </c>
      <c r="CY2" s="4" t="s">
        <v>89</v>
      </c>
      <c r="CZ2" s="4" t="s">
        <v>90</v>
      </c>
      <c r="DA2" s="4" t="s">
        <v>91</v>
      </c>
      <c r="DB2" s="4" t="s">
        <v>92</v>
      </c>
      <c r="DC2" s="4" t="s">
        <v>93</v>
      </c>
      <c r="DD2" s="4" t="s">
        <v>94</v>
      </c>
      <c r="DE2" s="4" t="s">
        <v>95</v>
      </c>
      <c r="DF2" s="4" t="s">
        <v>96</v>
      </c>
      <c r="DG2" s="4" t="s">
        <v>97</v>
      </c>
      <c r="DH2" s="4" t="s">
        <v>98</v>
      </c>
      <c r="DI2" s="4" t="s">
        <v>99</v>
      </c>
      <c r="DJ2" s="4" t="s">
        <v>100</v>
      </c>
      <c r="DK2" s="4" t="s">
        <v>101</v>
      </c>
      <c r="DL2" s="4" t="s">
        <v>102</v>
      </c>
      <c r="DM2" s="4" t="s">
        <v>103</v>
      </c>
      <c r="DN2" s="4" t="s">
        <v>104</v>
      </c>
      <c r="DO2" s="4" t="s">
        <v>105</v>
      </c>
      <c r="DP2" s="4" t="s">
        <v>106</v>
      </c>
      <c r="DQ2" s="4" t="s">
        <v>107</v>
      </c>
      <c r="DR2" s="4" t="s">
        <v>108</v>
      </c>
      <c r="DS2" s="10" t="s">
        <v>109</v>
      </c>
      <c r="DT2" s="10" t="s">
        <v>110</v>
      </c>
      <c r="DU2" s="10" t="s">
        <v>111</v>
      </c>
      <c r="DV2" s="10" t="s">
        <v>112</v>
      </c>
      <c r="DW2" s="10" t="s">
        <v>113</v>
      </c>
      <c r="DX2" s="9" t="s">
        <v>114</v>
      </c>
      <c r="DY2" s="8" t="s">
        <v>115</v>
      </c>
      <c r="DZ2" s="8" t="s">
        <v>116</v>
      </c>
      <c r="EA2" s="8" t="s">
        <v>117</v>
      </c>
      <c r="EB2" s="8" t="s">
        <v>118</v>
      </c>
      <c r="EC2" s="8" t="s">
        <v>119</v>
      </c>
      <c r="ED2" s="8" t="s">
        <v>120</v>
      </c>
      <c r="EE2" s="8" t="s">
        <v>121</v>
      </c>
      <c r="EF2" s="9" t="s">
        <v>122</v>
      </c>
      <c r="EG2" s="9" t="s">
        <v>123</v>
      </c>
      <c r="EH2" s="9" t="s">
        <v>124</v>
      </c>
      <c r="EI2" s="9" t="s">
        <v>125</v>
      </c>
      <c r="EJ2" s="9" t="s">
        <v>126</v>
      </c>
      <c r="EK2" s="11" t="s">
        <v>127</v>
      </c>
      <c r="EL2" s="11" t="s">
        <v>128</v>
      </c>
      <c r="EM2" s="11" t="s">
        <v>129</v>
      </c>
      <c r="EN2" s="11" t="s">
        <v>130</v>
      </c>
      <c r="EO2" s="11" t="s">
        <v>131</v>
      </c>
      <c r="EP2" s="11" t="s">
        <v>132</v>
      </c>
      <c r="EQ2" s="4" t="s">
        <v>133</v>
      </c>
      <c r="ER2" s="12" t="s">
        <v>134</v>
      </c>
      <c r="ES2" s="12" t="s">
        <v>135</v>
      </c>
      <c r="ET2" s="4" t="s">
        <v>136</v>
      </c>
      <c r="EU2" s="13" t="s">
        <v>12</v>
      </c>
      <c r="EV2" s="13" t="s">
        <v>137</v>
      </c>
      <c r="EW2" s="13" t="s">
        <v>138</v>
      </c>
      <c r="EX2" s="13" t="s">
        <v>139</v>
      </c>
      <c r="EY2" s="13" t="s">
        <v>140</v>
      </c>
      <c r="EZ2" s="13" t="s">
        <v>141</v>
      </c>
      <c r="FA2" s="13" t="s">
        <v>142</v>
      </c>
      <c r="FB2" s="14" t="s">
        <v>143</v>
      </c>
      <c r="FC2" s="15" t="s">
        <v>144</v>
      </c>
      <c r="FD2" s="13" t="s">
        <v>145</v>
      </c>
      <c r="FE2" s="13" t="s">
        <v>146</v>
      </c>
      <c r="FF2" s="13" t="s">
        <v>147</v>
      </c>
      <c r="FG2" s="13" t="s">
        <v>148</v>
      </c>
      <c r="FH2" s="13" t="s">
        <v>149</v>
      </c>
      <c r="FI2" s="13" t="s">
        <v>150</v>
      </c>
      <c r="FJ2" s="13" t="s">
        <v>151</v>
      </c>
      <c r="FK2" s="13" t="s">
        <v>152</v>
      </c>
      <c r="FL2" s="16" t="s">
        <v>153</v>
      </c>
      <c r="FM2" s="17" t="s">
        <v>154</v>
      </c>
      <c r="FN2" s="18" t="s">
        <v>155</v>
      </c>
      <c r="FO2" s="4" t="s">
        <v>156</v>
      </c>
      <c r="FP2" s="4" t="s">
        <v>157</v>
      </c>
      <c r="FQ2" s="4" t="s">
        <v>158</v>
      </c>
      <c r="FR2" s="19" t="s">
        <v>159</v>
      </c>
      <c r="FS2" s="19" t="s">
        <v>160</v>
      </c>
      <c r="FT2" s="19" t="s">
        <v>161</v>
      </c>
      <c r="FU2" s="20" t="s">
        <v>162</v>
      </c>
      <c r="FV2" s="21" t="s">
        <v>163</v>
      </c>
      <c r="FW2" s="21" t="s">
        <v>164</v>
      </c>
      <c r="FX2" s="21" t="s">
        <v>165</v>
      </c>
      <c r="FY2" s="21" t="s">
        <v>166</v>
      </c>
      <c r="FZ2" s="22" t="s">
        <v>167</v>
      </c>
      <c r="GA2" s="21" t="s">
        <v>168</v>
      </c>
      <c r="GB2" s="21" t="s">
        <v>169</v>
      </c>
      <c r="GC2" s="21" t="s">
        <v>170</v>
      </c>
      <c r="GD2" s="4" t="s">
        <v>171</v>
      </c>
      <c r="GE2" s="4" t="s">
        <v>172</v>
      </c>
      <c r="GF2" s="23" t="s">
        <v>173</v>
      </c>
      <c r="GG2" s="23" t="s">
        <v>174</v>
      </c>
      <c r="GH2" s="23" t="s">
        <v>175</v>
      </c>
      <c r="GI2" s="23" t="s">
        <v>176</v>
      </c>
      <c r="GJ2" s="23" t="s">
        <v>177</v>
      </c>
      <c r="GK2" s="23" t="s">
        <v>178</v>
      </c>
      <c r="GL2" s="24" t="s">
        <v>179</v>
      </c>
      <c r="GM2" s="25" t="s">
        <v>180</v>
      </c>
      <c r="GN2" s="26" t="s">
        <v>181</v>
      </c>
      <c r="GO2" s="23" t="s">
        <v>182</v>
      </c>
      <c r="GP2" s="11" t="s">
        <v>183</v>
      </c>
      <c r="GQ2" s="27" t="s">
        <v>184</v>
      </c>
      <c r="GR2" s="27" t="s">
        <v>185</v>
      </c>
      <c r="GS2" s="28" t="s">
        <v>186</v>
      </c>
      <c r="GT2" s="28" t="s">
        <v>187</v>
      </c>
      <c r="GU2" s="12" t="s">
        <v>188</v>
      </c>
      <c r="GV2" s="29" t="s">
        <v>189</v>
      </c>
      <c r="GW2" s="29" t="s">
        <v>157</v>
      </c>
      <c r="GX2" s="29" t="s">
        <v>158</v>
      </c>
      <c r="GY2" s="30" t="s">
        <v>159</v>
      </c>
      <c r="GZ2" s="30" t="s">
        <v>160</v>
      </c>
      <c r="HA2" s="30" t="s">
        <v>161</v>
      </c>
      <c r="HB2" s="30" t="s">
        <v>162</v>
      </c>
      <c r="HC2" s="30" t="s">
        <v>167</v>
      </c>
      <c r="HD2" s="30" t="s">
        <v>170</v>
      </c>
      <c r="HE2" s="29" t="s">
        <v>171</v>
      </c>
      <c r="HF2" s="29" t="s">
        <v>172</v>
      </c>
      <c r="HG2" s="29" t="s">
        <v>190</v>
      </c>
      <c r="HH2" s="29" t="s">
        <v>191</v>
      </c>
      <c r="HI2" s="29" t="s">
        <v>192</v>
      </c>
      <c r="HJ2" s="31" t="s">
        <v>186</v>
      </c>
      <c r="HK2" s="31" t="s">
        <v>187</v>
      </c>
      <c r="HL2" s="12" t="s">
        <v>193</v>
      </c>
      <c r="HM2" s="4" t="s">
        <v>194</v>
      </c>
      <c r="HN2" s="32" t="s">
        <v>157</v>
      </c>
      <c r="HO2" s="32" t="s">
        <v>158</v>
      </c>
      <c r="HP2" s="33" t="s">
        <v>159</v>
      </c>
      <c r="HQ2" s="33" t="s">
        <v>160</v>
      </c>
      <c r="HR2" s="33" t="s">
        <v>161</v>
      </c>
      <c r="HS2" s="33" t="s">
        <v>162</v>
      </c>
      <c r="HT2" s="34" t="s">
        <v>167</v>
      </c>
      <c r="HU2" s="34" t="s">
        <v>170</v>
      </c>
      <c r="HV2" s="34" t="s">
        <v>171</v>
      </c>
      <c r="HW2" s="34" t="s">
        <v>172</v>
      </c>
      <c r="HX2" s="32" t="s">
        <v>190</v>
      </c>
      <c r="HY2" s="32" t="s">
        <v>191</v>
      </c>
      <c r="HZ2" s="29" t="s">
        <v>192</v>
      </c>
      <c r="IA2" s="29" t="s">
        <v>186</v>
      </c>
      <c r="IB2" s="29" t="s">
        <v>187</v>
      </c>
      <c r="IC2" s="12" t="s">
        <v>195</v>
      </c>
      <c r="ID2" s="29" t="s">
        <v>196</v>
      </c>
      <c r="IE2" s="34" t="s">
        <v>157</v>
      </c>
      <c r="IF2" s="32" t="s">
        <v>158</v>
      </c>
      <c r="IG2" s="33" t="s">
        <v>159</v>
      </c>
      <c r="IH2" s="33" t="s">
        <v>160</v>
      </c>
      <c r="II2" s="33" t="s">
        <v>161</v>
      </c>
      <c r="IJ2" s="33" t="s">
        <v>162</v>
      </c>
      <c r="IK2" s="34" t="s">
        <v>167</v>
      </c>
      <c r="IL2" s="34" t="s">
        <v>170</v>
      </c>
      <c r="IM2" s="34" t="s">
        <v>171</v>
      </c>
      <c r="IN2" s="34" t="s">
        <v>172</v>
      </c>
      <c r="IO2" s="32" t="s">
        <v>190</v>
      </c>
      <c r="IP2" s="32" t="s">
        <v>191</v>
      </c>
      <c r="IQ2" s="29" t="s">
        <v>192</v>
      </c>
      <c r="IR2" s="29" t="s">
        <v>186</v>
      </c>
      <c r="IS2" s="29" t="s">
        <v>187</v>
      </c>
      <c r="IT2" s="12" t="s">
        <v>197</v>
      </c>
      <c r="IU2" s="35" t="s">
        <v>198</v>
      </c>
      <c r="IV2" s="34" t="s">
        <v>157</v>
      </c>
      <c r="IW2" s="32" t="s">
        <v>158</v>
      </c>
      <c r="IX2" s="33" t="s">
        <v>159</v>
      </c>
      <c r="IY2" s="33" t="s">
        <v>160</v>
      </c>
      <c r="IZ2" s="33" t="s">
        <v>161</v>
      </c>
      <c r="JA2" s="33" t="s">
        <v>162</v>
      </c>
      <c r="JB2" s="34" t="s">
        <v>167</v>
      </c>
      <c r="JC2" s="34" t="s">
        <v>170</v>
      </c>
      <c r="JD2" s="34" t="s">
        <v>171</v>
      </c>
      <c r="JE2" s="34" t="s">
        <v>172</v>
      </c>
      <c r="JF2" s="32" t="s">
        <v>190</v>
      </c>
      <c r="JG2" s="32" t="s">
        <v>191</v>
      </c>
      <c r="JH2" s="29" t="s">
        <v>192</v>
      </c>
      <c r="JI2" s="29" t="s">
        <v>199</v>
      </c>
      <c r="JJ2" s="29" t="s">
        <v>187</v>
      </c>
      <c r="JK2" s="12" t="s">
        <v>200</v>
      </c>
      <c r="JL2" s="35" t="s">
        <v>201</v>
      </c>
      <c r="JM2" s="34" t="s">
        <v>157</v>
      </c>
      <c r="JN2" s="32" t="s">
        <v>158</v>
      </c>
      <c r="JO2" s="33" t="s">
        <v>159</v>
      </c>
      <c r="JP2" s="33" t="s">
        <v>160</v>
      </c>
      <c r="JQ2" s="33" t="s">
        <v>161</v>
      </c>
      <c r="JR2" s="33" t="s">
        <v>162</v>
      </c>
      <c r="JS2" s="34" t="s">
        <v>167</v>
      </c>
      <c r="JT2" s="34" t="s">
        <v>170</v>
      </c>
      <c r="JU2" s="34" t="s">
        <v>171</v>
      </c>
      <c r="JV2" s="34" t="s">
        <v>172</v>
      </c>
      <c r="JW2" s="32" t="s">
        <v>190</v>
      </c>
      <c r="JX2" s="32" t="s">
        <v>191</v>
      </c>
      <c r="JY2" s="29" t="s">
        <v>192</v>
      </c>
      <c r="JZ2" s="29" t="s">
        <v>199</v>
      </c>
      <c r="KA2" s="29" t="s">
        <v>187</v>
      </c>
      <c r="KB2" s="36" t="s">
        <v>202</v>
      </c>
      <c r="KC2" s="4" t="s">
        <v>203</v>
      </c>
      <c r="KD2" s="37" t="s">
        <v>204</v>
      </c>
      <c r="KE2" s="4" t="s">
        <v>205</v>
      </c>
      <c r="KF2" s="36" t="s">
        <v>206</v>
      </c>
      <c r="KG2" s="38" t="s">
        <v>207</v>
      </c>
      <c r="KH2" s="4" t="s">
        <v>208</v>
      </c>
      <c r="KI2" s="4" t="s">
        <v>209</v>
      </c>
      <c r="KJ2" s="8" t="s">
        <v>210</v>
      </c>
      <c r="KK2" s="8" t="s">
        <v>211</v>
      </c>
      <c r="KL2" s="10" t="s">
        <v>212</v>
      </c>
      <c r="KM2" s="39" t="s">
        <v>213</v>
      </c>
      <c r="KN2" s="39" t="s">
        <v>214</v>
      </c>
      <c r="KO2" s="10" t="s">
        <v>215</v>
      </c>
      <c r="KP2" s="35" t="s">
        <v>216</v>
      </c>
      <c r="KQ2" s="35" t="s">
        <v>217</v>
      </c>
      <c r="KR2" s="35" t="s">
        <v>218</v>
      </c>
      <c r="KS2" s="35" t="s">
        <v>219</v>
      </c>
      <c r="KT2" s="35" t="s">
        <v>220</v>
      </c>
      <c r="KU2" s="40" t="s">
        <v>221</v>
      </c>
      <c r="KV2" s="41" t="s">
        <v>222</v>
      </c>
      <c r="KW2" s="42" t="s">
        <v>223</v>
      </c>
      <c r="KX2" s="43" t="s">
        <v>224</v>
      </c>
      <c r="KY2" s="44" t="s">
        <v>225</v>
      </c>
      <c r="KZ2" s="41" t="s">
        <v>226</v>
      </c>
      <c r="LA2" s="41" t="s">
        <v>227</v>
      </c>
      <c r="LB2" s="41" t="s">
        <v>228</v>
      </c>
      <c r="LC2" s="41" t="s">
        <v>229</v>
      </c>
      <c r="LD2" s="45" t="s">
        <v>230</v>
      </c>
      <c r="LE2" s="46" t="s">
        <v>231</v>
      </c>
    </row>
    <row r="3" s="3" customFormat="true" ht="13.8" hidden="false" customHeight="false" outlineLevel="0" collapsed="false">
      <c r="A3" s="47" t="s">
        <v>232</v>
      </c>
      <c r="B3" s="48" t="s">
        <v>233</v>
      </c>
      <c r="C3" s="49" t="n">
        <v>44028.5996043171</v>
      </c>
      <c r="D3" s="50"/>
      <c r="E3" s="50"/>
      <c r="F3" s="50"/>
      <c r="G3" s="50"/>
      <c r="H3" s="50"/>
      <c r="I3" s="50"/>
      <c r="J3" s="50"/>
      <c r="K3" s="50"/>
      <c r="L3" s="50"/>
      <c r="M3" s="5"/>
      <c r="N3" s="50"/>
      <c r="O3" s="50" t="s">
        <v>234</v>
      </c>
      <c r="P3" s="19" t="n">
        <v>163</v>
      </c>
      <c r="Q3" s="19" t="n">
        <v>66</v>
      </c>
      <c r="R3" s="50" t="s">
        <v>235</v>
      </c>
      <c r="S3" s="50" t="s">
        <v>236</v>
      </c>
      <c r="T3" s="50" t="s">
        <v>237</v>
      </c>
      <c r="U3" s="51" t="s">
        <v>238</v>
      </c>
      <c r="V3" s="52"/>
      <c r="W3" s="52"/>
      <c r="X3" s="50" t="s">
        <v>238</v>
      </c>
      <c r="Y3" s="52"/>
      <c r="Z3" s="50" t="s">
        <v>238</v>
      </c>
      <c r="AA3" s="50" t="s">
        <v>238</v>
      </c>
      <c r="AB3" s="50" t="s">
        <v>238</v>
      </c>
      <c r="AC3" s="52"/>
      <c r="AD3" s="52"/>
      <c r="AE3" s="52"/>
      <c r="AF3" s="50" t="s">
        <v>238</v>
      </c>
      <c r="AG3" s="52"/>
      <c r="AH3" s="52"/>
      <c r="AI3" s="52"/>
      <c r="AJ3" s="50" t="s">
        <v>238</v>
      </c>
      <c r="AK3" s="52"/>
      <c r="AL3" s="50" t="s">
        <v>238</v>
      </c>
      <c r="AM3" s="52"/>
      <c r="AN3" s="52"/>
      <c r="AO3" s="52"/>
      <c r="AP3" s="50" t="s">
        <v>238</v>
      </c>
      <c r="AQ3" s="52"/>
      <c r="AR3" s="52"/>
      <c r="AS3" s="52"/>
      <c r="AT3" s="50" t="s">
        <v>238</v>
      </c>
      <c r="AU3" s="52"/>
      <c r="AV3" s="52"/>
      <c r="AW3" s="52"/>
      <c r="AX3" s="50" t="s">
        <v>239</v>
      </c>
      <c r="AY3" s="52"/>
      <c r="AZ3" s="50" t="s">
        <v>238</v>
      </c>
      <c r="BA3" s="52"/>
      <c r="BB3" s="50" t="s">
        <v>238</v>
      </c>
      <c r="BC3" s="52"/>
      <c r="BD3" s="50" t="s">
        <v>238</v>
      </c>
      <c r="BE3" s="52"/>
      <c r="BF3" s="50" t="s">
        <v>238</v>
      </c>
      <c r="BG3" s="52"/>
      <c r="BH3" s="53" t="s">
        <v>238</v>
      </c>
      <c r="BI3" s="52"/>
      <c r="BJ3" s="52"/>
      <c r="BK3" s="50" t="s">
        <v>239</v>
      </c>
      <c r="BL3" s="50" t="s">
        <v>239</v>
      </c>
      <c r="BM3" s="50" t="s">
        <v>238</v>
      </c>
      <c r="BN3" s="50" t="s">
        <v>238</v>
      </c>
      <c r="BO3" s="50" t="s">
        <v>238</v>
      </c>
      <c r="BP3" s="50" t="s">
        <v>240</v>
      </c>
      <c r="BQ3" s="50" t="s">
        <v>241</v>
      </c>
      <c r="BR3" s="50" t="s">
        <v>240</v>
      </c>
      <c r="BS3" s="50" t="s">
        <v>242</v>
      </c>
      <c r="BT3" s="50" t="s">
        <v>238</v>
      </c>
      <c r="BU3" s="52"/>
      <c r="BV3" s="52"/>
      <c r="BW3" s="52"/>
      <c r="BX3" s="50" t="s">
        <v>238</v>
      </c>
      <c r="BY3" s="52"/>
      <c r="BZ3" s="52"/>
      <c r="CA3" s="50" t="s">
        <v>243</v>
      </c>
      <c r="CB3" s="50" t="s">
        <v>238</v>
      </c>
      <c r="CC3" s="54" t="s">
        <v>238</v>
      </c>
      <c r="CD3" s="55"/>
      <c r="CE3" s="55"/>
      <c r="CF3" s="50" t="s">
        <v>238</v>
      </c>
      <c r="CG3" s="50" t="s">
        <v>238</v>
      </c>
      <c r="CH3" s="47" t="s">
        <v>238</v>
      </c>
      <c r="CI3" s="52"/>
      <c r="CJ3" s="50" t="s">
        <v>239</v>
      </c>
      <c r="CK3" s="50" t="s">
        <v>244</v>
      </c>
      <c r="CL3" s="50" t="n">
        <v>60</v>
      </c>
      <c r="CM3" s="50" t="s">
        <v>238</v>
      </c>
      <c r="CN3" s="50" t="n">
        <v>15</v>
      </c>
      <c r="CO3" s="50" t="s">
        <v>238</v>
      </c>
      <c r="CP3" s="50" t="s">
        <v>245</v>
      </c>
      <c r="CQ3" s="50" t="s">
        <v>246</v>
      </c>
      <c r="CR3" s="50" t="s">
        <v>247</v>
      </c>
      <c r="CS3" s="50" t="s">
        <v>247</v>
      </c>
      <c r="CT3" s="50" t="s">
        <v>248</v>
      </c>
      <c r="CU3" s="50" t="s">
        <v>248</v>
      </c>
      <c r="CV3" s="50" t="s">
        <v>249</v>
      </c>
      <c r="CW3" s="50" t="s">
        <v>249</v>
      </c>
      <c r="CX3" s="50" t="s">
        <v>250</v>
      </c>
      <c r="CY3" s="50" t="s">
        <v>251</v>
      </c>
      <c r="CZ3" s="50" t="s">
        <v>251</v>
      </c>
      <c r="DA3" s="50" t="s">
        <v>251</v>
      </c>
      <c r="DB3" s="50" t="s">
        <v>252</v>
      </c>
      <c r="DC3" s="50" t="n">
        <v>4</v>
      </c>
      <c r="DD3" s="50" t="n">
        <v>4</v>
      </c>
      <c r="DE3" s="50" t="n">
        <v>4</v>
      </c>
      <c r="DF3" s="50" t="n">
        <v>4</v>
      </c>
      <c r="DG3" s="50" t="s">
        <v>244</v>
      </c>
      <c r="DH3" s="50" t="n">
        <v>2</v>
      </c>
      <c r="DI3" s="50" t="n">
        <v>15</v>
      </c>
      <c r="DJ3" s="50" t="n">
        <v>2</v>
      </c>
      <c r="DK3" s="50" t="n">
        <v>0</v>
      </c>
      <c r="DL3" s="50" t="s">
        <v>238</v>
      </c>
      <c r="DM3" s="52"/>
      <c r="DN3" s="52"/>
      <c r="DO3" s="50" t="s">
        <v>253</v>
      </c>
      <c r="DP3" s="50" t="s">
        <v>254</v>
      </c>
      <c r="DQ3" s="50" t="s">
        <v>255</v>
      </c>
      <c r="DR3" s="50" t="n">
        <v>8</v>
      </c>
      <c r="DS3" s="56" t="s">
        <v>256</v>
      </c>
      <c r="DT3" s="56" t="s">
        <v>256</v>
      </c>
      <c r="DU3" s="56" t="s">
        <v>256</v>
      </c>
      <c r="DV3" s="56" t="s">
        <v>238</v>
      </c>
      <c r="DW3" s="56" t="s">
        <v>257</v>
      </c>
      <c r="DX3" s="9" t="s">
        <v>244</v>
      </c>
      <c r="DY3" s="57" t="n">
        <v>44029</v>
      </c>
      <c r="DZ3" s="57"/>
      <c r="EA3" s="54" t="n">
        <v>140</v>
      </c>
      <c r="EB3" s="54" t="n">
        <v>90</v>
      </c>
      <c r="EC3" s="54" t="n">
        <v>58</v>
      </c>
      <c r="ED3" s="54" t="n">
        <v>99</v>
      </c>
      <c r="EE3" s="54" t="n">
        <v>14</v>
      </c>
      <c r="EF3" s="58" t="n">
        <v>43679</v>
      </c>
      <c r="EG3" s="47" t="n">
        <v>239</v>
      </c>
      <c r="EH3" s="47" t="n">
        <v>61</v>
      </c>
      <c r="EI3" s="47" t="n">
        <v>146</v>
      </c>
      <c r="EJ3" s="47" t="n">
        <v>205</v>
      </c>
      <c r="EK3" s="59" t="n">
        <v>108</v>
      </c>
      <c r="EL3" s="59" t="n">
        <v>116</v>
      </c>
      <c r="EM3" s="59" t="n">
        <v>2.66</v>
      </c>
      <c r="EN3" s="59" t="n">
        <v>3.37</v>
      </c>
      <c r="EO3" s="59" t="n">
        <v>226</v>
      </c>
      <c r="EP3" s="60" t="n">
        <v>0.79</v>
      </c>
      <c r="EQ3" s="50" t="s">
        <v>258</v>
      </c>
      <c r="ER3" s="61" t="n">
        <v>7</v>
      </c>
      <c r="ES3" s="61" t="n">
        <v>8</v>
      </c>
      <c r="ET3" s="4" t="s">
        <v>259</v>
      </c>
      <c r="EU3" s="35" t="s">
        <v>260</v>
      </c>
      <c r="EV3" s="62" t="n">
        <v>23665</v>
      </c>
      <c r="EW3" s="13" t="n">
        <v>3493728735</v>
      </c>
      <c r="EX3" s="13" t="n">
        <v>1</v>
      </c>
      <c r="EY3" s="13" t="s">
        <v>261</v>
      </c>
      <c r="EZ3" s="13" t="n">
        <v>55</v>
      </c>
      <c r="FA3" s="13" t="s">
        <v>262</v>
      </c>
      <c r="FB3" s="14" t="n">
        <v>24.46</v>
      </c>
      <c r="FC3" s="15" t="n">
        <v>1.63</v>
      </c>
      <c r="FD3" s="13" t="n">
        <v>65</v>
      </c>
      <c r="FE3" s="13" t="s">
        <v>256</v>
      </c>
      <c r="FF3" s="13" t="s">
        <v>238</v>
      </c>
      <c r="FG3" s="13" t="s">
        <v>238</v>
      </c>
      <c r="FH3" s="13" t="s">
        <v>263</v>
      </c>
      <c r="FI3" s="13" t="n">
        <v>25</v>
      </c>
      <c r="FJ3" s="13" t="n">
        <v>35</v>
      </c>
      <c r="FK3" s="13" t="n">
        <v>0</v>
      </c>
      <c r="FL3" s="16" t="n">
        <v>1.765</v>
      </c>
      <c r="FM3" s="17" t="n">
        <v>43.75</v>
      </c>
      <c r="FN3" s="18" t="n">
        <v>1</v>
      </c>
      <c r="FO3" s="35" t="n">
        <v>2</v>
      </c>
      <c r="FP3" s="35" t="s">
        <v>264</v>
      </c>
      <c r="FQ3" s="35" t="s">
        <v>265</v>
      </c>
      <c r="FR3" s="19" t="n">
        <v>2.7</v>
      </c>
      <c r="FS3" s="19" t="n">
        <v>2.7</v>
      </c>
      <c r="FT3" s="19" t="n">
        <v>2.7</v>
      </c>
      <c r="FU3" s="20" t="n">
        <v>10.1</v>
      </c>
      <c r="FV3" s="52"/>
      <c r="FW3" s="52"/>
      <c r="FX3" s="52"/>
      <c r="FY3" s="52"/>
      <c r="FZ3" s="21" t="s">
        <v>266</v>
      </c>
      <c r="GA3" s="52"/>
      <c r="GB3" s="52"/>
      <c r="GC3" s="21" t="s">
        <v>267</v>
      </c>
      <c r="GD3" s="19" t="n">
        <v>3</v>
      </c>
      <c r="GE3" s="19" t="n">
        <v>147</v>
      </c>
      <c r="GF3" s="63"/>
      <c r="GG3" s="63"/>
      <c r="GH3" s="63"/>
      <c r="GI3" s="63"/>
      <c r="GJ3" s="63"/>
      <c r="GK3" s="63"/>
      <c r="GL3" s="64" t="s">
        <v>267</v>
      </c>
      <c r="GM3" s="65"/>
      <c r="GN3" s="66"/>
      <c r="GO3" s="66" t="n">
        <f aca="false">FL3/6</f>
        <v>0.294166666666667</v>
      </c>
      <c r="GP3" s="67"/>
      <c r="GQ3" s="15" t="n">
        <v>0.61</v>
      </c>
      <c r="GR3" s="15" t="n">
        <v>0.3</v>
      </c>
      <c r="GS3" s="15"/>
      <c r="GT3" s="15"/>
      <c r="GU3" s="68" t="n">
        <v>12</v>
      </c>
      <c r="GV3" s="69" t="n">
        <v>44407</v>
      </c>
      <c r="GW3" s="70" t="s">
        <v>267</v>
      </c>
      <c r="GX3" s="70" t="s">
        <v>265</v>
      </c>
      <c r="GY3" s="70" t="n">
        <v>2.4</v>
      </c>
      <c r="GZ3" s="70" t="n">
        <v>2.1</v>
      </c>
      <c r="HA3" s="70" t="n">
        <v>2.4</v>
      </c>
      <c r="HB3" s="70" t="n">
        <v>10.1</v>
      </c>
      <c r="HC3" s="70" t="s">
        <v>266</v>
      </c>
      <c r="HD3" s="70" t="s">
        <v>267</v>
      </c>
      <c r="HE3" s="70" t="n">
        <v>3</v>
      </c>
      <c r="HF3" s="70" t="n">
        <v>135</v>
      </c>
      <c r="HG3" s="70"/>
      <c r="HH3" s="70" t="s">
        <v>268</v>
      </c>
      <c r="HI3" s="71"/>
      <c r="HJ3" s="71"/>
      <c r="HK3" s="71"/>
      <c r="HL3" s="68" t="n">
        <v>24</v>
      </c>
      <c r="HM3" s="72" t="n">
        <v>44848</v>
      </c>
      <c r="HN3" s="13" t="s">
        <v>267</v>
      </c>
      <c r="HO3" s="13"/>
      <c r="HP3" s="73"/>
      <c r="HQ3" s="73"/>
      <c r="HR3" s="73"/>
      <c r="HS3" s="73"/>
      <c r="HT3" s="74"/>
      <c r="HU3" s="74"/>
      <c r="HV3" s="74"/>
      <c r="HW3" s="74"/>
      <c r="HX3" s="74"/>
      <c r="HY3" s="13"/>
      <c r="HZ3" s="13"/>
      <c r="IA3" s="13"/>
      <c r="IB3" s="13"/>
      <c r="IC3" s="68" t="n">
        <v>36</v>
      </c>
      <c r="ID3" s="75" t="n">
        <v>45124</v>
      </c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68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68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76"/>
      <c r="KC3" s="13"/>
      <c r="KD3" s="76"/>
      <c r="KE3" s="13"/>
      <c r="KF3" s="76"/>
      <c r="KG3" s="13"/>
      <c r="KH3" s="13"/>
      <c r="KI3" s="13"/>
      <c r="KJ3" s="77"/>
      <c r="KK3" s="77"/>
      <c r="KL3" s="39"/>
      <c r="KM3" s="39"/>
      <c r="KN3" s="39"/>
      <c r="KO3" s="39"/>
      <c r="KP3" s="13" t="n">
        <f aca="false">IF(FZ3="",0,IF(FZ3="solid",1,IF(FZ3="part-solid",2,IF(FZ3="non-solid",3))))</f>
        <v>1</v>
      </c>
      <c r="KQ3" s="13" t="n">
        <f aca="false">FT3</f>
        <v>2.7</v>
      </c>
      <c r="KR3" s="13" t="n">
        <f aca="false">IF(OR(FE3="Bronchite Cronica",FE3="BPCO",FE3="Enfisema"),1,0)</f>
        <v>0</v>
      </c>
      <c r="KS3" s="13" t="n">
        <f aca="false">IF(CH3 = "Si",1,0)</f>
        <v>0</v>
      </c>
      <c r="KT3" s="13" t="n">
        <v>0</v>
      </c>
      <c r="KU3" s="78" t="n">
        <f aca="false">IF(KT3=0, 0.060818386 *FI3         - 0.00014652216 * POWER((FI3 - 15), 3) * (FI3 &gt; 15)         + 0.00018486938 * POWER((FI3 - 20.185718), 3) * (IF(FI3 &gt; 20,1,0))         - 0.000038347226 * POWER((FI3 - 40), 3) * (IF(FI3 &gt; 40,1,0))         + 0.11425297 * FJ3         - 0.000080091477 * POWER((FJ3 - 27.6577), 3) * (IF(FJ3 &gt; 27,1,0))         + 0.00017069483 * POWER((FJ3 - 40), 3) * (IF(FJ3 &gt; 40,1,0))         - 0.000090603358 * POWER((FJ3 - 50.910335), 3) * (IF(FJ3&gt; 50,1,0))         - 0.085684793 * FK3 + 0.0065499693 * POWER((FK3 - 0), 3)         - 0.0068305845 * POWER((FK3- 0.50513347), 3) * (IF(FK3 &gt; 0,1,0))         + 0.00028061519 * POWER((FK3 - 12.295688), 3) * (IF(FK3 &gt; 12,1,0))         + 0.070322812 * EZ3  - 0.00009382122 * POWER((EZ3 - 53.459001), 3) * (IF(EZ3 &gt; 53,1,0))         + 0.00018282661 * POWER((EZ3 - 61.954825), 3) * (IF(EZ3 &gt; 61,1,0))         - 0.000089005389 * POWER((EZ3 - 70.910335), 3) * (IF(EZ3 &gt; 70,1,0))         + 0.2153936 * (IF(KS3 = 1,1,0)) - 0.05827261 * (IF(EU3 = "F",1,0))         - 9.7960571,"")</f>
        <v>-0.625200530567897</v>
      </c>
      <c r="KV3" s="79" t="n">
        <f aca="false">1-POWER(0.98869,EXP(KU3))</f>
        <v>0.00606859185968933</v>
      </c>
      <c r="KW3" s="80" t="n">
        <f aca="false">IF(KT3=0, 0.5889073*KU3+0.5625495*(IF(KR3=1,1,0))+0.5642264*SQRT(MAX(0,KQ3))*(IF(KQ3&gt;=0,1,0))*(IF(KP3&gt;0,1,0))-0.6769903*(IF(KP3=1,1,0))-0.2708885*(IF(KP3=2,1,0))+0.7210263*(IF(KP3=3,1,0))-0.5386022,"")</f>
        <v>-0.656659075955509</v>
      </c>
      <c r="KX3" s="81" t="n">
        <f aca="false">1-POWER(0.995,EXP(KW3))</f>
        <v>0.00259603332962099</v>
      </c>
      <c r="KY3" s="82" t="n">
        <f aca="false">KX3*100</f>
        <v>0.259603332962099</v>
      </c>
      <c r="KZ3" s="79" t="n">
        <f aca="false">0.060818386*FI3 -0.00014652216*POWER((FI3-15),3)*(FI3&gt;15) +0.00018486938*POWER((FI3-20.185718),3)*(FI3&gt;20.185718) -0.000038347226*POWER((FI3-40),3)*(FI3&gt;40) +0.11425297*FJ3 -0.000080091477*POWER((FJ3-27.6577),3)*(FJ3&gt;27.6577) +0.00017069483*POWER((FJ3-40),3)*(FJ3&gt;40) -0.000090603358*POWER((FJ3-50.910335),3)*(FJ3&gt;50.910335) -0.085684793*FK3 +0.0065499693*POWER((FK3-0),3)*(FK3&gt;0) -0.0068305845*POWER((FK3-0.50513347),3)*(FK3&gt;0.50513347) +0.00028061519*POWER((FK3-12.295688),3)*(FK3&gt;12.295688) +0.070322812*EZ3 -0.00009382122*POWER((EZ3-53.459001),3)*(EZ3&gt;53.459001) +0.00018282661*POWER((EZ3-61.954825),3)*(EZ3&gt;61.954825) -0.000089005389*POWER((EZ3-70.910335),3)*(EZ3&gt;70.910335) +0.2153936*(VLOOKUP(CH3,[1]posssibili_valori!A$6:B$7,2,0)=1) -0.05827261*(VLOOKUP(EU3,[1]posssibili_valori!A$2:B$3,2,0)=1) -9.7960571</f>
        <v>-0.625200530567897</v>
      </c>
      <c r="LA3" s="79" t="n">
        <f aca="false">(1-POWER(0.98869,EXP(KZ3)))*100</f>
        <v>0.606859185968933</v>
      </c>
      <c r="LB3" s="79" t="n">
        <f aca="false">0.5889073*KZ3 +0.5625495*(VLOOKUP(GL3,[1]posssibili_valori!$A$10:$B$11,2,0)=1) +0.5642264*SQRT(MAX(0,FT3))*(FT3&gt;=0)*(IFERROR(VLOOKUP(FZ3,[1]posssibili_valori!$A$14:$B$17,2,0),0)&gt;0) -0.6769903*(IFERROR(VLOOKUP(FZ3,[1]posssibili_valori!$A$14:$B$17,2,0),0)=1) -0.2708885*(IFERROR(VLOOKUP(FZ3,[1]posssibili_valori!$A$14:$B$17,2,0),0)=2) +0.7210263*(IFERROR(VLOOKUP(FZ3,[1]posssibili_valori!$A$14:$B$17,2,0),0)=3) -0.5386022</f>
        <v>-0.656659075955509</v>
      </c>
      <c r="LC3" s="79" t="n">
        <f aca="false">(1-POWER(0.995,EXP(LB3)))*100</f>
        <v>0.259603332962099</v>
      </c>
      <c r="LD3" s="45"/>
      <c r="LE3" s="46"/>
    </row>
    <row r="4" s="3" customFormat="true" ht="13.8" hidden="false" customHeight="false" outlineLevel="0" collapsed="false">
      <c r="A4" s="47"/>
      <c r="B4" s="2"/>
      <c r="C4" s="49"/>
      <c r="D4" s="50"/>
      <c r="E4" s="50"/>
      <c r="F4" s="50"/>
      <c r="G4" s="50"/>
      <c r="H4" s="50"/>
      <c r="I4" s="50"/>
      <c r="J4" s="50"/>
      <c r="K4" s="50"/>
      <c r="L4" s="50"/>
      <c r="M4" s="5"/>
      <c r="N4" s="50"/>
      <c r="O4" s="50"/>
      <c r="P4" s="19"/>
      <c r="Q4" s="19"/>
      <c r="R4" s="50"/>
      <c r="S4" s="50"/>
      <c r="T4" s="50"/>
      <c r="U4" s="53"/>
      <c r="V4" s="52"/>
      <c r="W4" s="52"/>
      <c r="X4" s="50"/>
      <c r="Y4" s="52"/>
      <c r="Z4" s="50"/>
      <c r="AA4" s="50"/>
      <c r="AB4" s="50"/>
      <c r="AC4" s="52"/>
      <c r="AD4" s="52"/>
      <c r="AE4" s="52"/>
      <c r="AF4" s="50"/>
      <c r="AG4" s="52"/>
      <c r="AH4" s="52"/>
      <c r="AI4" s="52"/>
      <c r="AJ4" s="50"/>
      <c r="AK4" s="52"/>
      <c r="AL4" s="50"/>
      <c r="AM4" s="52"/>
      <c r="AN4" s="52"/>
      <c r="AO4" s="52"/>
      <c r="AP4" s="50"/>
      <c r="AQ4" s="52"/>
      <c r="AR4" s="52"/>
      <c r="AS4" s="52"/>
      <c r="AT4" s="50"/>
      <c r="AU4" s="52"/>
      <c r="AV4" s="52"/>
      <c r="AW4" s="52"/>
      <c r="AX4" s="50"/>
      <c r="AY4" s="52"/>
      <c r="AZ4" s="50"/>
      <c r="BA4" s="52"/>
      <c r="BB4" s="50"/>
      <c r="BC4" s="52"/>
      <c r="BD4" s="50"/>
      <c r="BE4" s="52"/>
      <c r="BF4" s="50"/>
      <c r="BG4" s="52"/>
      <c r="BH4" s="53"/>
      <c r="BI4" s="52"/>
      <c r="BJ4" s="52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2"/>
      <c r="BV4" s="52"/>
      <c r="BW4" s="52"/>
      <c r="BX4" s="50"/>
      <c r="BY4" s="52"/>
      <c r="BZ4" s="52"/>
      <c r="CA4" s="50"/>
      <c r="CB4" s="50"/>
      <c r="CC4" s="54"/>
      <c r="CD4" s="55"/>
      <c r="CE4" s="55"/>
      <c r="CF4" s="50"/>
      <c r="CG4" s="50"/>
      <c r="CH4" s="47"/>
      <c r="CI4" s="52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2"/>
      <c r="DN4" s="52"/>
      <c r="DO4" s="50"/>
      <c r="DP4" s="50"/>
      <c r="DQ4" s="50"/>
      <c r="DR4" s="50"/>
      <c r="DS4" s="56"/>
      <c r="DT4" s="56"/>
      <c r="DU4" s="56"/>
      <c r="DV4" s="56"/>
      <c r="DW4" s="56"/>
      <c r="DX4" s="9"/>
      <c r="DY4" s="57"/>
      <c r="DZ4" s="57"/>
      <c r="EA4" s="54"/>
      <c r="EB4" s="54"/>
      <c r="EC4" s="54"/>
      <c r="ED4" s="54"/>
      <c r="EE4" s="54"/>
      <c r="EF4" s="58"/>
      <c r="EG4" s="47"/>
      <c r="EH4" s="47"/>
      <c r="EI4" s="47"/>
      <c r="EJ4" s="47"/>
      <c r="EK4" s="83"/>
      <c r="EL4" s="83"/>
      <c r="EM4" s="59"/>
      <c r="EN4" s="59"/>
      <c r="EO4" s="59"/>
      <c r="EP4" s="60"/>
      <c r="EQ4" s="50"/>
      <c r="ER4" s="61"/>
      <c r="ES4" s="61"/>
      <c r="ET4" s="4"/>
      <c r="EU4" s="35"/>
      <c r="EV4" s="62"/>
      <c r="EW4" s="13"/>
      <c r="EX4" s="13"/>
      <c r="EY4" s="13"/>
      <c r="EZ4" s="13"/>
      <c r="FA4" s="13"/>
      <c r="FB4" s="14"/>
      <c r="FC4" s="15"/>
      <c r="FD4" s="13"/>
      <c r="FE4" s="13"/>
      <c r="FF4" s="13"/>
      <c r="FG4" s="13"/>
      <c r="FH4" s="13"/>
      <c r="FI4" s="13"/>
      <c r="FJ4" s="13"/>
      <c r="FK4" s="13"/>
      <c r="FL4" s="16"/>
      <c r="FM4" s="17"/>
      <c r="FN4" s="18" t="n">
        <v>2</v>
      </c>
      <c r="FO4" s="35"/>
      <c r="FP4" s="35" t="s">
        <v>264</v>
      </c>
      <c r="FQ4" s="35" t="s">
        <v>265</v>
      </c>
      <c r="FR4" s="19" t="n">
        <v>3.7</v>
      </c>
      <c r="FS4" s="19" t="n">
        <v>3.1</v>
      </c>
      <c r="FT4" s="19" t="n">
        <v>3.7</v>
      </c>
      <c r="FU4" s="20" t="n">
        <v>23.7</v>
      </c>
      <c r="FV4" s="52"/>
      <c r="FW4" s="52"/>
      <c r="FX4" s="52"/>
      <c r="FY4" s="52"/>
      <c r="FZ4" s="21" t="s">
        <v>266</v>
      </c>
      <c r="GA4" s="52"/>
      <c r="GB4" s="52"/>
      <c r="GC4" s="21" t="s">
        <v>267</v>
      </c>
      <c r="GD4" s="19" t="n">
        <v>3</v>
      </c>
      <c r="GE4" s="19" t="n">
        <v>222</v>
      </c>
      <c r="GF4" s="66"/>
      <c r="GG4" s="66"/>
      <c r="GH4" s="66"/>
      <c r="GI4" s="66"/>
      <c r="GJ4" s="66"/>
      <c r="GK4" s="66"/>
      <c r="GL4" s="64"/>
      <c r="GM4" s="65"/>
      <c r="GN4" s="66"/>
      <c r="GO4" s="66"/>
      <c r="GP4" s="67"/>
      <c r="GQ4" s="15"/>
      <c r="GR4" s="15"/>
      <c r="GS4" s="15"/>
      <c r="GT4" s="15"/>
      <c r="GU4" s="68"/>
      <c r="GV4" s="70"/>
      <c r="GW4" s="70" t="s">
        <v>267</v>
      </c>
      <c r="GX4" s="70" t="s">
        <v>265</v>
      </c>
      <c r="GY4" s="70" t="n">
        <v>3.7</v>
      </c>
      <c r="GZ4" s="70" t="n">
        <v>3</v>
      </c>
      <c r="HA4" s="70" t="n">
        <v>3.7</v>
      </c>
      <c r="HB4" s="70" t="n">
        <v>24.2</v>
      </c>
      <c r="HC4" s="70" t="s">
        <v>266</v>
      </c>
      <c r="HD4" s="70" t="s">
        <v>267</v>
      </c>
      <c r="HE4" s="70" t="n">
        <v>3</v>
      </c>
      <c r="HF4" s="70" t="n">
        <v>195</v>
      </c>
      <c r="HG4" s="70"/>
      <c r="HH4" s="70" t="s">
        <v>268</v>
      </c>
      <c r="HI4" s="71"/>
      <c r="HJ4" s="71"/>
      <c r="HK4" s="71"/>
      <c r="HL4" s="68"/>
      <c r="HM4" s="13"/>
      <c r="HN4" s="13" t="s">
        <v>267</v>
      </c>
      <c r="HO4" s="13"/>
      <c r="HP4" s="73"/>
      <c r="HQ4" s="73"/>
      <c r="HR4" s="73"/>
      <c r="HS4" s="73"/>
      <c r="HT4" s="74"/>
      <c r="HU4" s="74"/>
      <c r="HV4" s="74"/>
      <c r="HW4" s="74"/>
      <c r="HX4" s="74"/>
      <c r="HY4" s="13"/>
      <c r="HZ4" s="13"/>
      <c r="IA4" s="13"/>
      <c r="IB4" s="13"/>
      <c r="IC4" s="68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68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68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76"/>
      <c r="KC4" s="13"/>
      <c r="KD4" s="76"/>
      <c r="KE4" s="13"/>
      <c r="KF4" s="76"/>
      <c r="KG4" s="13"/>
      <c r="KH4" s="13"/>
      <c r="KI4" s="13"/>
      <c r="KJ4" s="77"/>
      <c r="KK4" s="77"/>
      <c r="KL4" s="39"/>
      <c r="KM4" s="39"/>
      <c r="KN4" s="39"/>
      <c r="KO4" s="39"/>
      <c r="KP4" s="13" t="n">
        <f aca="false">IF(FZ4="",0,IF(FZ4="solid",1,IF(FZ4="part-solid",2,IF(FZ4="non-solid",3))))</f>
        <v>1</v>
      </c>
      <c r="KQ4" s="13" t="n">
        <f aca="false">FT4</f>
        <v>3.7</v>
      </c>
      <c r="KR4" s="13" t="n">
        <f aca="false">IF(OR(FE4="Bronchite Cronica",FE4="BPCO",FE4="Enfisema"),1,0)</f>
        <v>0</v>
      </c>
      <c r="KS4" s="13" t="n">
        <f aca="false">IF(CH4 = "Si",1,0)</f>
        <v>0</v>
      </c>
      <c r="KT4" s="13" t="n">
        <v>0</v>
      </c>
      <c r="KU4" s="78" t="n">
        <v>-0.625200530567897</v>
      </c>
      <c r="KV4" s="84"/>
      <c r="KW4" s="80" t="n">
        <f aca="false">IF(KT4=0, 0.5889073*KU4+0.5625495*(IF(KR4=1,1,0))+0.5642264*SQRT(MAX(0,KQ4))*(IF(KQ4&gt;=0,1,0))*(IF(KP4&gt;0,1,0))-0.6769903*(IF(KP4=1,1,0))-0.2708885*(IF(KP4=2,1,0))+0.7210263*(IF(KP4=3,1,0))-0.5386022,"")</f>
        <v>-0.498466506241887</v>
      </c>
      <c r="KX4" s="81" t="n">
        <f aca="false">1-POWER(0.995,EXP(KW4))</f>
        <v>0.00304029500999992</v>
      </c>
      <c r="KY4" s="82" t="n">
        <f aca="false">KX4*100</f>
        <v>0.304029500999992</v>
      </c>
      <c r="KZ4" s="79" t="e">
        <f aca="false">0.060818386*FI4 -0.00014652216*POWER(FI4-15,3)*(FI4&gt;15) +0.00018486938*POWER(FI4-20.185718,3)*(FI4&gt;20.185718) -0.000038347226*POWER(FI4-40,3)*(FI4&gt;40) +0.11425297*FJ4 -0.000080091477*POWER(FJ4-27.6577,3)*(FJ4&gt;27.6577) +0.00017069483*POWER(FJ4-40,3)*(FJ4&gt;40) -0.000090603358*POWER(FJ4-50.910335,3)*(FJ4&gt;50.910335) -0.085684793*FK4 +0.0065499693*POWER(FK4-0,3)*(FK4&gt;0) -0.0068305845*POWER(FK4-0.50513347,3)*(FK4&gt;0.50513347) +0.00028061519*POWER(FK4-12.295688,3)*(FK4&gt;12.295688) +0.070322812*EZ4 -0.00009382122*POWER(EZ4-53.459001,3)*(EZ4&gt;53.459001) +0.00018282661*POWER(EZ4-61.954825,3)*(EZ4&gt;61.954825) -0.000089005389*POWER(EZ4-70.910335,3)*(EZ4&gt;70.910335) +0.2153936*(VLOOKUP(CH4,[1]posssibili_valori!A$6:B$7,2,0)=1) -0.05827261*(VLOOKUP(EU4,[1]posssibili_valori!$A$2:$B$3,2,0)=1) -9.7960571</f>
        <v>#N/A</v>
      </c>
      <c r="LA4" s="79" t="e">
        <f aca="false">(1-POWER(0.98869,EXP(KZ4)))*100</f>
        <v>#N/A</v>
      </c>
      <c r="LB4" s="79" t="e">
        <f aca="false">0.5889073*KZ4 +0.5625495*(VLOOKUP(GL4,[1]posssibili_valori!$A$10:$B$11,2,0)=1) +0.5642264*SQRT(MAX(0,FT4))*(FT4&gt;=0)*(IFERROR(VLOOKUP(FZ4,[1]posssibili_valori!$A$14:$B$17,2,0),0)&gt;0) -0.6769903*(IFERROR(VLOOKUP(FZ4,[1]posssibili_valori!$A$14:$B$17,2,0),0)=1) -0.2708885*(IFERROR(VLOOKUP(FZ4,[1]posssibili_valori!$A$14:$B$17,2,0),0)=2) +0.7210263*(IFERROR(VLOOKUP(FZ4,[1]posssibili_valori!$A$14:$B$17,2,0),0)=3) -0.5386022</f>
        <v>#N/A</v>
      </c>
      <c r="LC4" s="79" t="e">
        <f aca="false">(1-POWER(0.995,EXP(LB4)))*100</f>
        <v>#N/A</v>
      </c>
      <c r="LD4" s="45"/>
      <c r="LE4" s="46"/>
    </row>
    <row r="5" s="3" customFormat="true" ht="13.8" hidden="false" customHeight="false" outlineLevel="0" collapsed="false">
      <c r="A5" s="47" t="s">
        <v>269</v>
      </c>
      <c r="B5" s="48" t="s">
        <v>270</v>
      </c>
      <c r="C5" s="49" t="n">
        <v>44029.4215335417</v>
      </c>
      <c r="D5" s="50"/>
      <c r="E5" s="50"/>
      <c r="F5" s="50"/>
      <c r="G5" s="50"/>
      <c r="H5" s="50"/>
      <c r="I5" s="50"/>
      <c r="J5" s="50"/>
      <c r="K5" s="50"/>
      <c r="L5" s="50"/>
      <c r="M5" s="5"/>
      <c r="N5" s="52"/>
      <c r="O5" s="50" t="s">
        <v>271</v>
      </c>
      <c r="P5" s="19" t="n">
        <v>179</v>
      </c>
      <c r="Q5" s="19" t="n">
        <v>68</v>
      </c>
      <c r="R5" s="50" t="s">
        <v>272</v>
      </c>
      <c r="S5" s="50" t="s">
        <v>236</v>
      </c>
      <c r="T5" s="50" t="s">
        <v>237</v>
      </c>
      <c r="U5" s="51" t="s">
        <v>238</v>
      </c>
      <c r="V5" s="52"/>
      <c r="W5" s="52"/>
      <c r="X5" s="50" t="s">
        <v>238</v>
      </c>
      <c r="Y5" s="52"/>
      <c r="Z5" s="50" t="s">
        <v>238</v>
      </c>
      <c r="AA5" s="50" t="s">
        <v>240</v>
      </c>
      <c r="AB5" s="50" t="s">
        <v>238</v>
      </c>
      <c r="AC5" s="52"/>
      <c r="AD5" s="52"/>
      <c r="AE5" s="52"/>
      <c r="AF5" s="50" t="s">
        <v>238</v>
      </c>
      <c r="AG5" s="52"/>
      <c r="AH5" s="52"/>
      <c r="AI5" s="52"/>
      <c r="AJ5" s="50" t="s">
        <v>238</v>
      </c>
      <c r="AK5" s="52"/>
      <c r="AL5" s="50" t="s">
        <v>240</v>
      </c>
      <c r="AM5" s="85" t="n">
        <v>40179</v>
      </c>
      <c r="AN5" s="50" t="n">
        <v>100</v>
      </c>
      <c r="AO5" s="50" t="n">
        <v>1</v>
      </c>
      <c r="AP5" s="50" t="s">
        <v>238</v>
      </c>
      <c r="AQ5" s="52"/>
      <c r="AR5" s="52"/>
      <c r="AS5" s="52"/>
      <c r="AT5" s="50" t="s">
        <v>238</v>
      </c>
      <c r="AU5" s="52"/>
      <c r="AV5" s="52"/>
      <c r="AW5" s="52"/>
      <c r="AX5" s="50" t="s">
        <v>239</v>
      </c>
      <c r="AY5" s="52"/>
      <c r="AZ5" s="50" t="s">
        <v>238</v>
      </c>
      <c r="BA5" s="52"/>
      <c r="BB5" s="50" t="s">
        <v>238</v>
      </c>
      <c r="BC5" s="52"/>
      <c r="BD5" s="50" t="s">
        <v>238</v>
      </c>
      <c r="BE5" s="52"/>
      <c r="BF5" s="50" t="s">
        <v>238</v>
      </c>
      <c r="BG5" s="52"/>
      <c r="BH5" s="53" t="s">
        <v>238</v>
      </c>
      <c r="BI5" s="52"/>
      <c r="BJ5" s="52"/>
      <c r="BK5" s="50" t="s">
        <v>239</v>
      </c>
      <c r="BL5" s="50" t="s">
        <v>239</v>
      </c>
      <c r="BM5" s="50" t="s">
        <v>238</v>
      </c>
      <c r="BN5" s="50" t="s">
        <v>238</v>
      </c>
      <c r="BO5" s="50" t="s">
        <v>238</v>
      </c>
      <c r="BP5" s="50" t="s">
        <v>240</v>
      </c>
      <c r="BQ5" s="50" t="s">
        <v>273</v>
      </c>
      <c r="BR5" s="50" t="s">
        <v>240</v>
      </c>
      <c r="BS5" s="50" t="s">
        <v>274</v>
      </c>
      <c r="BT5" s="50" t="s">
        <v>240</v>
      </c>
      <c r="BU5" s="50" t="s">
        <v>240</v>
      </c>
      <c r="BV5" s="50" t="s">
        <v>238</v>
      </c>
      <c r="BW5" s="52"/>
      <c r="BX5" s="50" t="s">
        <v>238</v>
      </c>
      <c r="BY5" s="52"/>
      <c r="BZ5" s="52"/>
      <c r="CA5" s="50" t="s">
        <v>243</v>
      </c>
      <c r="CB5" s="50" t="s">
        <v>238</v>
      </c>
      <c r="CC5" s="54" t="s">
        <v>240</v>
      </c>
      <c r="CD5" s="54" t="s">
        <v>275</v>
      </c>
      <c r="CE5" s="54" t="s">
        <v>240</v>
      </c>
      <c r="CF5" s="50" t="s">
        <v>238</v>
      </c>
      <c r="CG5" s="50" t="s">
        <v>238</v>
      </c>
      <c r="CH5" s="47" t="s">
        <v>238</v>
      </c>
      <c r="CI5" s="52"/>
      <c r="CJ5" s="50" t="s">
        <v>239</v>
      </c>
      <c r="CK5" s="50" t="s">
        <v>244</v>
      </c>
      <c r="CL5" s="50" t="n">
        <v>20</v>
      </c>
      <c r="CM5" s="50" t="s">
        <v>238</v>
      </c>
      <c r="CN5" s="50" t="n">
        <v>18</v>
      </c>
      <c r="CO5" s="50" t="s">
        <v>238</v>
      </c>
      <c r="CP5" s="50" t="s">
        <v>248</v>
      </c>
      <c r="CQ5" s="50" t="s">
        <v>246</v>
      </c>
      <c r="CR5" s="50" t="s">
        <v>247</v>
      </c>
      <c r="CS5" s="50" t="s">
        <v>247</v>
      </c>
      <c r="CT5" s="50" t="s">
        <v>248</v>
      </c>
      <c r="CU5" s="50" t="s">
        <v>248</v>
      </c>
      <c r="CV5" s="50" t="s">
        <v>248</v>
      </c>
      <c r="CW5" s="50" t="s">
        <v>248</v>
      </c>
      <c r="CX5" s="50" t="s">
        <v>250</v>
      </c>
      <c r="CY5" s="50" t="s">
        <v>249</v>
      </c>
      <c r="CZ5" s="50" t="s">
        <v>249</v>
      </c>
      <c r="DA5" s="50" t="s">
        <v>248</v>
      </c>
      <c r="DB5" s="50" t="s">
        <v>276</v>
      </c>
      <c r="DC5" s="50" t="n">
        <v>1</v>
      </c>
      <c r="DD5" s="50" t="n">
        <v>1</v>
      </c>
      <c r="DE5" s="50" t="n">
        <v>1</v>
      </c>
      <c r="DF5" s="50" t="n">
        <v>1</v>
      </c>
      <c r="DG5" s="50" t="s">
        <v>238</v>
      </c>
      <c r="DH5" s="50" t="n">
        <v>0</v>
      </c>
      <c r="DI5" s="50" t="n">
        <v>7</v>
      </c>
      <c r="DJ5" s="50" t="n">
        <v>1</v>
      </c>
      <c r="DK5" s="50" t="n">
        <v>0</v>
      </c>
      <c r="DL5" s="50" t="s">
        <v>238</v>
      </c>
      <c r="DM5" s="52"/>
      <c r="DN5" s="52"/>
      <c r="DO5" s="50" t="s">
        <v>254</v>
      </c>
      <c r="DP5" s="50" t="s">
        <v>254</v>
      </c>
      <c r="DQ5" s="50" t="s">
        <v>253</v>
      </c>
      <c r="DR5" s="50" t="n">
        <v>7</v>
      </c>
      <c r="DS5" s="56" t="s">
        <v>256</v>
      </c>
      <c r="DT5" s="56" t="s">
        <v>256</v>
      </c>
      <c r="DU5" s="56" t="s">
        <v>256</v>
      </c>
      <c r="DV5" s="56" t="s">
        <v>238</v>
      </c>
      <c r="DW5" s="56" t="s">
        <v>257</v>
      </c>
      <c r="DX5" s="9" t="s">
        <v>244</v>
      </c>
      <c r="DY5" s="57" t="n">
        <v>44029</v>
      </c>
      <c r="DZ5" s="57"/>
      <c r="EA5" s="54" t="n">
        <v>120</v>
      </c>
      <c r="EB5" s="54" t="n">
        <v>80</v>
      </c>
      <c r="EC5" s="54" t="n">
        <v>68</v>
      </c>
      <c r="ED5" s="54" t="n">
        <v>98</v>
      </c>
      <c r="EE5" s="54" t="n">
        <v>27</v>
      </c>
      <c r="EF5" s="47" t="s">
        <v>277</v>
      </c>
      <c r="EG5" s="86"/>
      <c r="EH5" s="86"/>
      <c r="EI5" s="86"/>
      <c r="EJ5" s="86"/>
      <c r="EK5" s="59" t="n">
        <v>61</v>
      </c>
      <c r="EL5" s="59" t="n">
        <v>89</v>
      </c>
      <c r="EM5" s="59" t="n">
        <v>2.05</v>
      </c>
      <c r="EN5" s="59" t="n">
        <v>3.67</v>
      </c>
      <c r="EO5" s="59" t="n">
        <v>176</v>
      </c>
      <c r="EP5" s="60" t="n">
        <v>0.56</v>
      </c>
      <c r="EQ5" s="50" t="s">
        <v>258</v>
      </c>
      <c r="ER5" s="61" t="n">
        <v>14</v>
      </c>
      <c r="ES5" s="61" t="n">
        <v>11</v>
      </c>
      <c r="ET5" s="4" t="s">
        <v>278</v>
      </c>
      <c r="EU5" s="35" t="s">
        <v>279</v>
      </c>
      <c r="EV5" s="72" t="n">
        <v>20869</v>
      </c>
      <c r="EW5" s="13" t="n">
        <v>3467574123</v>
      </c>
      <c r="EX5" s="13" t="n">
        <v>1</v>
      </c>
      <c r="EY5" s="13" t="s">
        <v>261</v>
      </c>
      <c r="EZ5" s="13" t="n">
        <v>63</v>
      </c>
      <c r="FA5" s="13" t="s">
        <v>262</v>
      </c>
      <c r="FB5" s="14" t="n">
        <v>21.15</v>
      </c>
      <c r="FC5" s="15" t="n">
        <v>1.78</v>
      </c>
      <c r="FD5" s="13" t="n">
        <v>67</v>
      </c>
      <c r="FE5" s="13" t="s">
        <v>280</v>
      </c>
      <c r="FF5" s="13" t="s">
        <v>238</v>
      </c>
      <c r="FG5" s="13" t="s">
        <v>240</v>
      </c>
      <c r="FH5" s="13" t="s">
        <v>263</v>
      </c>
      <c r="FI5" s="13" t="n">
        <v>30</v>
      </c>
      <c r="FJ5" s="13" t="n">
        <v>40</v>
      </c>
      <c r="FK5" s="13" t="n">
        <v>0</v>
      </c>
      <c r="FL5" s="16" t="n">
        <v>11.077</v>
      </c>
      <c r="FM5" s="17" t="n">
        <v>60</v>
      </c>
      <c r="FN5" s="18" t="n">
        <v>1</v>
      </c>
      <c r="FO5" s="13" t="n">
        <v>3</v>
      </c>
      <c r="FP5" s="35" t="s">
        <v>264</v>
      </c>
      <c r="FQ5" s="13" t="s">
        <v>281</v>
      </c>
      <c r="FR5" s="73" t="n">
        <v>5.4</v>
      </c>
      <c r="FS5" s="73" t="n">
        <v>3.2</v>
      </c>
      <c r="FT5" s="73" t="n">
        <v>5.4</v>
      </c>
      <c r="FU5" s="87" t="n">
        <v>40.3</v>
      </c>
      <c r="FV5" s="13"/>
      <c r="FW5" s="13"/>
      <c r="FX5" s="13"/>
      <c r="FY5" s="13"/>
      <c r="FZ5" s="74" t="s">
        <v>266</v>
      </c>
      <c r="GA5" s="13"/>
      <c r="GB5" s="13"/>
      <c r="GC5" s="74" t="s">
        <v>267</v>
      </c>
      <c r="GD5" s="73" t="n">
        <v>3</v>
      </c>
      <c r="GE5" s="73" t="n">
        <v>73</v>
      </c>
      <c r="GF5" s="66"/>
      <c r="GG5" s="66"/>
      <c r="GH5" s="66"/>
      <c r="GI5" s="66"/>
      <c r="GJ5" s="66"/>
      <c r="GK5" s="66"/>
      <c r="GL5" s="64" t="s">
        <v>267</v>
      </c>
      <c r="GM5" s="65"/>
      <c r="GN5" s="66"/>
      <c r="GO5" s="66" t="n">
        <f aca="false">FL5/6</f>
        <v>1.84616666666667</v>
      </c>
      <c r="GP5" s="67"/>
      <c r="GQ5" s="15" t="n">
        <v>0.73</v>
      </c>
      <c r="GR5" s="15" t="n">
        <v>0.42</v>
      </c>
      <c r="GS5" s="15"/>
      <c r="GT5" s="15"/>
      <c r="GU5" s="68" t="n">
        <v>12</v>
      </c>
      <c r="GV5" s="69" t="n">
        <v>44393</v>
      </c>
      <c r="GW5" s="70" t="s">
        <v>267</v>
      </c>
      <c r="GX5" s="70" t="s">
        <v>281</v>
      </c>
      <c r="GY5" s="70" t="n">
        <v>5.3</v>
      </c>
      <c r="GZ5" s="70" t="n">
        <v>4.6</v>
      </c>
      <c r="HA5" s="70" t="n">
        <v>5.3</v>
      </c>
      <c r="HB5" s="70" t="n">
        <v>44.5</v>
      </c>
      <c r="HC5" s="70" t="s">
        <v>266</v>
      </c>
      <c r="HD5" s="70" t="s">
        <v>267</v>
      </c>
      <c r="HE5" s="70" t="n">
        <v>3</v>
      </c>
      <c r="HF5" s="70" t="n">
        <v>74</v>
      </c>
      <c r="HG5" s="70"/>
      <c r="HH5" s="70" t="s">
        <v>268</v>
      </c>
      <c r="HI5" s="71"/>
      <c r="HJ5" s="71"/>
      <c r="HK5" s="71"/>
      <c r="HL5" s="68" t="n">
        <v>24</v>
      </c>
      <c r="HM5" s="72" t="n">
        <v>44827</v>
      </c>
      <c r="HN5" s="13" t="s">
        <v>267</v>
      </c>
      <c r="HO5" s="13"/>
      <c r="HP5" s="73"/>
      <c r="HQ5" s="73"/>
      <c r="HR5" s="73"/>
      <c r="HS5" s="73"/>
      <c r="HT5" s="74"/>
      <c r="HU5" s="74"/>
      <c r="HV5" s="74"/>
      <c r="HW5" s="74"/>
      <c r="HX5" s="74"/>
      <c r="HY5" s="13"/>
      <c r="HZ5" s="13"/>
      <c r="IA5" s="13"/>
      <c r="IB5" s="13"/>
      <c r="IC5" s="68" t="n">
        <v>36</v>
      </c>
      <c r="ID5" s="75" t="n">
        <v>45124</v>
      </c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68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68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76"/>
      <c r="KC5" s="13"/>
      <c r="KD5" s="76"/>
      <c r="KE5" s="13"/>
      <c r="KF5" s="76"/>
      <c r="KG5" s="13"/>
      <c r="KH5" s="13"/>
      <c r="KI5" s="13"/>
      <c r="KJ5" s="77"/>
      <c r="KK5" s="77"/>
      <c r="KL5" s="39"/>
      <c r="KM5" s="39"/>
      <c r="KN5" s="39"/>
      <c r="KO5" s="39"/>
      <c r="KP5" s="13" t="n">
        <f aca="false">IF(FZ5="",0,IF(FZ5="solid",1,IF(FZ5="part-solid",2,IF(FZ5="non-solid",3))))</f>
        <v>1</v>
      </c>
      <c r="KQ5" s="13" t="n">
        <f aca="false">FT5</f>
        <v>5.4</v>
      </c>
      <c r="KR5" s="13" t="n">
        <f aca="false">IF(OR(FE5="Bronchite Cronica",FE5="BPCO",FE5="Enfisema"),1,0)</f>
        <v>1</v>
      </c>
      <c r="KS5" s="13" t="n">
        <f aca="false">IF(CH5 = "Si",1,0)</f>
        <v>0</v>
      </c>
      <c r="KT5" s="13" t="n">
        <v>0</v>
      </c>
      <c r="KU5" s="78" t="n">
        <f aca="false">IF(KT5=0, 0.060818386 *FI5         - 0.00014652216 * POWER((FI5 - 15), 3) * (FI5 &gt; 15)         + 0.00018486938 * POWER((FI5 - 20.185718), 3) * (IF(FI5 &gt; 20,1,0))         - 0.000038347226 * POWER((FI5 - 40), 3) * (IF(FI5 &gt; 40,1,0))         + 0.11425297 * FJ5         - 0.000080091477 * POWER((FJ5 - 27.6577), 3) * (IF(FJ5 &gt; 27,1,0))         + 0.00017069483 * POWER((FJ5 - 40), 3) * (IF(FJ5 &gt; 40,1,0))         - 0.000090603358 * POWER((FJ5 - 50.910335), 3) * (IF(FJ5&gt; 50,1,0))         - 0.085684793 * FK5 + 0.0065499693 * POWER((FK5 - 0), 3)         - 0.0068305845 * POWER((FK5- 0.50513347), 3) * (IF(FK5 &gt; 0,1,0))         + 0.00028061519 * POWER((FK5 - 12.295688), 3) * (IF(FK5 &gt; 12,1,0))         + 0.070322812 * EZ5  - 0.00009382122 * POWER((EZ5 - 53.459001), 3) * (IF(EZ5 &gt; 53,1,0))         + 0.00018282661 * POWER((EZ5 - 61.954825), 3) * (IF(EZ5 &gt; 61,1,0))         - 0.000089005389 * POWER((EZ5 - 70.910335), 3) * (IF(EZ5 &gt; 70,1,0))         + 0.2153936 * (IF(KS5 = 1,1,0)) - 0.05827261 * (IF(EU5 = "F",1,0))         - 9.7960571,"")</f>
        <v>0.477337838556272</v>
      </c>
      <c r="KV5" s="79" t="n">
        <f aca="false">1-POWER(0.98869,EXP(KU5))</f>
        <v>0.0181660492363663</v>
      </c>
      <c r="KW5" s="80" t="n">
        <f aca="false">IF(KT5=0, 0.5889073*KU5+0.5625495*(IF(KR5=1,1,0))+0.5642264*SQRT(MAX(0,KQ5))*(IF(KQ5&gt;=0,1,0))*(IF(KP5&gt;0,1,0))-0.6769903*(IF(KP5=1,1,0))-0.2708885*(IF(KP5=2,1,0))+0.7210263*(IF(KP5=3,1,0))-0.5386022,"")</f>
        <v>0.939208408106349</v>
      </c>
      <c r="KX5" s="81" t="n">
        <f aca="false">1-POWER(0.995,EXP(KW5))</f>
        <v>0.0127400103740616</v>
      </c>
      <c r="KY5" s="82" t="n">
        <f aca="false">KX5*100</f>
        <v>1.27400103740616</v>
      </c>
      <c r="KZ5" s="79" t="n">
        <f aca="false">0.060818386*FI5 -0.00014652216*POWER(FI5-15,3)*(FI5&gt;15) +0.00018486938*POWER(FI5-20.185718,3)*(FI5&gt;20.185718) -0.000038347226*POWER(FI5-40,3)*(FI5&gt;40) +0.11425297*FJ5 -0.000080091477*POWER(FJ5-27.6577,3)*(FJ5&gt;27.6577) +0.00017069483*POWER(FJ5-40,3)*(FJ5&gt;40) -0.000090603358*POWER(FJ5-50.910335,3)*(FJ5&gt;50.910335) -0.085684793*FK5 +0.0065499693*POWER(FK5-0,3)*(FK5&gt;0) -0.0068305845*POWER(FK5-0.50513347,3)*(FK5&gt;0.50513347) +0.00028061519*POWER(FK5-12.295688,3)*(FK5&gt;12.295688) +0.070322812*EZ5 -0.00009382122*POWER(EZ5-53.459001,3)*(EZ5&gt;53.459001) +0.00018282661*POWER(EZ5-61.954825,3)*(EZ5&gt;61.954825) -0.000089005389*POWER(EZ5-70.910335,3)*(EZ5&gt;70.910335) +0.2153936*(VLOOKUP(CH5,[1]posssibili_valori!A$6:B$7,2,0)=1) -0.05827261*(VLOOKUP(EU5,[1]posssibili_valori!$A$2:$B$3,2,0)=1) -9.7960571</f>
        <v>0.477337838556272</v>
      </c>
      <c r="LA5" s="79" t="n">
        <f aca="false">(1-POWER(0.98869,EXP(KZ5)))*100</f>
        <v>1.81660492363661</v>
      </c>
      <c r="LB5" s="79" t="n">
        <f aca="false">0.5889073*KZ5 +0.5625495*(VLOOKUP(GL5,[1]posssibili_valori!$A$10:$B$11,2,0)=1) +0.5642264*SQRT(MAX(0,FT5))*(FT5&gt;=0)*(IFERROR(VLOOKUP(FZ5,[1]posssibili_valori!$A$14:$B$17,2,0),0)&gt;0) -0.6769903*(IFERROR(VLOOKUP(FZ5,[1]posssibili_valori!$A$14:$B$17,2,0),0)=1) -0.2708885*(IFERROR(VLOOKUP(FZ5,[1]posssibili_valori!$A$14:$B$17,2,0),0)=2) +0.7210263*(IFERROR(VLOOKUP(FZ5,[1]posssibili_valori!$A$14:$B$17,2,0),0)=3) -0.5386022</f>
        <v>0.376658908106349</v>
      </c>
      <c r="LC5" s="79" t="n">
        <f aca="false">(1-POWER(0.995,EXP(LB5)))*100</f>
        <v>0.727869516920354</v>
      </c>
      <c r="LD5" s="45"/>
      <c r="LE5" s="46"/>
    </row>
    <row r="6" s="3" customFormat="true" ht="13.8" hidden="false" customHeight="false" outlineLevel="0" collapsed="false">
      <c r="A6" s="47"/>
      <c r="B6" s="2"/>
      <c r="C6" s="49"/>
      <c r="D6" s="50"/>
      <c r="E6" s="50"/>
      <c r="F6" s="50"/>
      <c r="G6" s="50"/>
      <c r="H6" s="50"/>
      <c r="I6" s="50"/>
      <c r="J6" s="50"/>
      <c r="K6" s="50"/>
      <c r="L6" s="50"/>
      <c r="M6" s="5"/>
      <c r="N6" s="52"/>
      <c r="O6" s="50"/>
      <c r="P6" s="19"/>
      <c r="Q6" s="19"/>
      <c r="R6" s="50"/>
      <c r="S6" s="50"/>
      <c r="T6" s="50"/>
      <c r="U6" s="53"/>
      <c r="V6" s="52"/>
      <c r="W6" s="52"/>
      <c r="X6" s="50"/>
      <c r="Y6" s="52"/>
      <c r="Z6" s="50"/>
      <c r="AA6" s="50"/>
      <c r="AB6" s="50"/>
      <c r="AC6" s="52"/>
      <c r="AD6" s="52"/>
      <c r="AE6" s="52"/>
      <c r="AF6" s="50"/>
      <c r="AG6" s="52"/>
      <c r="AH6" s="52"/>
      <c r="AI6" s="52"/>
      <c r="AJ6" s="50"/>
      <c r="AK6" s="52"/>
      <c r="AL6" s="50"/>
      <c r="AM6" s="85"/>
      <c r="AN6" s="50"/>
      <c r="AO6" s="50"/>
      <c r="AP6" s="50"/>
      <c r="AQ6" s="52"/>
      <c r="AR6" s="52"/>
      <c r="AS6" s="52"/>
      <c r="AT6" s="50"/>
      <c r="AU6" s="52"/>
      <c r="AV6" s="52"/>
      <c r="AW6" s="52"/>
      <c r="AX6" s="50"/>
      <c r="AY6" s="52"/>
      <c r="AZ6" s="50"/>
      <c r="BA6" s="52"/>
      <c r="BB6" s="50"/>
      <c r="BC6" s="52"/>
      <c r="BD6" s="50"/>
      <c r="BE6" s="52"/>
      <c r="BF6" s="50"/>
      <c r="BG6" s="52"/>
      <c r="BH6" s="53"/>
      <c r="BI6" s="52"/>
      <c r="BJ6" s="52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2"/>
      <c r="BX6" s="50"/>
      <c r="BY6" s="52"/>
      <c r="BZ6" s="52"/>
      <c r="CA6" s="50"/>
      <c r="CB6" s="50"/>
      <c r="CC6" s="54"/>
      <c r="CD6" s="54"/>
      <c r="CE6" s="54"/>
      <c r="CF6" s="50"/>
      <c r="CG6" s="50"/>
      <c r="CH6" s="47"/>
      <c r="CI6" s="52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2"/>
      <c r="DN6" s="52"/>
      <c r="DO6" s="50"/>
      <c r="DP6" s="50"/>
      <c r="DQ6" s="50"/>
      <c r="DR6" s="50"/>
      <c r="DS6" s="56"/>
      <c r="DT6" s="56"/>
      <c r="DU6" s="56"/>
      <c r="DV6" s="56"/>
      <c r="DW6" s="56"/>
      <c r="DX6" s="9"/>
      <c r="DY6" s="57"/>
      <c r="DZ6" s="57"/>
      <c r="EA6" s="54"/>
      <c r="EB6" s="54"/>
      <c r="EC6" s="54"/>
      <c r="ED6" s="54"/>
      <c r="EE6" s="54"/>
      <c r="EF6" s="47"/>
      <c r="EG6" s="86"/>
      <c r="EH6" s="86"/>
      <c r="EI6" s="86"/>
      <c r="EJ6" s="86"/>
      <c r="EK6" s="83"/>
      <c r="EL6" s="83"/>
      <c r="EM6" s="59"/>
      <c r="EN6" s="59"/>
      <c r="EO6" s="59"/>
      <c r="EP6" s="60"/>
      <c r="EQ6" s="50"/>
      <c r="ER6" s="61"/>
      <c r="ES6" s="61"/>
      <c r="ET6" s="4"/>
      <c r="EU6" s="35"/>
      <c r="EV6" s="72"/>
      <c r="EW6" s="13"/>
      <c r="EX6" s="13"/>
      <c r="EY6" s="13"/>
      <c r="EZ6" s="13"/>
      <c r="FA6" s="13"/>
      <c r="FB6" s="14"/>
      <c r="FC6" s="15"/>
      <c r="FD6" s="13"/>
      <c r="FE6" s="13"/>
      <c r="FF6" s="13"/>
      <c r="FG6" s="13"/>
      <c r="FH6" s="13"/>
      <c r="FI6" s="13"/>
      <c r="FJ6" s="13"/>
      <c r="FK6" s="13"/>
      <c r="FL6" s="16"/>
      <c r="FM6" s="17"/>
      <c r="FN6" s="18" t="n">
        <v>2</v>
      </c>
      <c r="FO6" s="13"/>
      <c r="FP6" s="35" t="s">
        <v>264</v>
      </c>
      <c r="FQ6" s="13" t="s">
        <v>281</v>
      </c>
      <c r="FR6" s="73" t="n">
        <v>4.7</v>
      </c>
      <c r="FS6" s="73" t="n">
        <v>4.2</v>
      </c>
      <c r="FT6" s="73" t="n">
        <v>4.7</v>
      </c>
      <c r="FU6" s="87" t="n">
        <v>34.8</v>
      </c>
      <c r="FV6" s="13"/>
      <c r="FW6" s="13"/>
      <c r="FX6" s="13"/>
      <c r="FY6" s="13"/>
      <c r="FZ6" s="74" t="s">
        <v>266</v>
      </c>
      <c r="GA6" s="13"/>
      <c r="GB6" s="13"/>
      <c r="GC6" s="74" t="s">
        <v>267</v>
      </c>
      <c r="GD6" s="73" t="n">
        <v>3</v>
      </c>
      <c r="GE6" s="73" t="n">
        <v>81</v>
      </c>
      <c r="GF6" s="66"/>
      <c r="GG6" s="66"/>
      <c r="GH6" s="66"/>
      <c r="GI6" s="66"/>
      <c r="GJ6" s="66"/>
      <c r="GK6" s="66"/>
      <c r="GL6" s="64"/>
      <c r="GM6" s="65"/>
      <c r="GN6" s="66"/>
      <c r="GO6" s="66"/>
      <c r="GP6" s="67"/>
      <c r="GQ6" s="15"/>
      <c r="GR6" s="15"/>
      <c r="GS6" s="15"/>
      <c r="GT6" s="15"/>
      <c r="GU6" s="68"/>
      <c r="GV6" s="70"/>
      <c r="GW6" s="70"/>
      <c r="GX6" s="70"/>
      <c r="GY6" s="70"/>
      <c r="GZ6" s="70"/>
      <c r="HA6" s="70"/>
      <c r="HB6" s="70"/>
      <c r="HC6" s="70"/>
      <c r="HD6" s="70"/>
      <c r="HE6" s="70"/>
      <c r="HF6" s="70"/>
      <c r="HG6" s="70"/>
      <c r="HH6" s="70" t="s">
        <v>282</v>
      </c>
      <c r="HI6" s="71"/>
      <c r="HJ6" s="71"/>
      <c r="HK6" s="71"/>
      <c r="HL6" s="68"/>
      <c r="HM6" s="13"/>
      <c r="HN6" s="13"/>
      <c r="HO6" s="13"/>
      <c r="HP6" s="73"/>
      <c r="HQ6" s="73"/>
      <c r="HR6" s="73"/>
      <c r="HS6" s="73"/>
      <c r="HT6" s="74"/>
      <c r="HU6" s="74"/>
      <c r="HV6" s="74"/>
      <c r="HW6" s="74"/>
      <c r="HX6" s="74"/>
      <c r="HY6" s="13"/>
      <c r="HZ6" s="13"/>
      <c r="IA6" s="13"/>
      <c r="IB6" s="13"/>
      <c r="IC6" s="68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68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68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76"/>
      <c r="KC6" s="13"/>
      <c r="KD6" s="76"/>
      <c r="KE6" s="13"/>
      <c r="KF6" s="76"/>
      <c r="KG6" s="13"/>
      <c r="KH6" s="13"/>
      <c r="KI6" s="13"/>
      <c r="KJ6" s="77"/>
      <c r="KK6" s="77"/>
      <c r="KL6" s="39"/>
      <c r="KM6" s="39"/>
      <c r="KN6" s="39"/>
      <c r="KO6" s="39"/>
      <c r="KP6" s="13" t="n">
        <f aca="false">IF(FZ6="",0,IF(FZ6="solid",1,IF(FZ6="part-solid",2,IF(FZ6="non-solid",3))))</f>
        <v>1</v>
      </c>
      <c r="KQ6" s="13" t="n">
        <f aca="false">FT6</f>
        <v>4.7</v>
      </c>
      <c r="KR6" s="13" t="n">
        <f aca="false">IF(OR(FE6="Bronchite Cronica",FE6="BPCO",FE6="Enfisema"),1,0)</f>
        <v>0</v>
      </c>
      <c r="KS6" s="13" t="n">
        <f aca="false">IF(CH6 = "Si",1,0)</f>
        <v>0</v>
      </c>
      <c r="KT6" s="13" t="n">
        <v>0</v>
      </c>
      <c r="KU6" s="78" t="n">
        <f aca="false">IF(KT6=0, 0.060818386 *FI6         - 0.00014652216 * POWER((FI6 - 15), 3) * (FI6 &gt; 15)         + 0.00018486938 * POWER((FI6 - 20.185718), 3) * (IF(FI6 &gt; 20,1,0))         - 0.000038347226 * POWER((FI6 - 40), 3) * (IF(FI6 &gt; 40,1,0))         + 0.11425297 * FJ6         - 0.000080091477 * POWER((FJ6 - 27.6577), 3) * (IF(FJ6 &gt; 27,1,0))         + 0.00017069483 * POWER((FJ6 - 40), 3) * (IF(FJ6 &gt; 40,1,0))         - 0.000090603358 * POWER((FJ6 - 50.910335), 3) * (IF(FJ6&gt; 50,1,0))         - 0.085684793 * FK6 + 0.0065499693 * POWER((FK6 - 0), 3)         - 0.0068305845 * POWER((FK6- 0.50513347), 3) * (IF(FK6 &gt; 0,1,0))         + 0.00028061519 * POWER((FK6 - 12.295688), 3) * (IF(FK6 &gt; 12,1,0))         + 0.070322812 * EZ6  - 0.00009382122 * POWER((EZ6 - 53.459001), 3) * (IF(EZ6 &gt; 53,1,0))         + 0.00018282661 * POWER((EZ6 - 61.954825), 3) * (IF(EZ6 &gt; 61,1,0))         - 0.000089005389 * POWER((EZ6 - 70.910335), 3) * (IF(EZ6 &gt; 70,1,0))         + 0.2153936 * (IF(KS6 = 1,1,0)) - 0.05827261 * (IF(EU6 = "F",1,0))         - 9.7960571,"")</f>
        <v>-9.7960571</v>
      </c>
      <c r="KV6" s="84"/>
      <c r="KW6" s="80" t="n">
        <f aca="false">IF(KT6=0, 0.5889073*KU6+0.5625495*(IF(KR6=1,1,0))+0.5642264*SQRT(MAX(0,KQ6))*(IF(KQ6&gt;=0,1,0))*(IF(KP6&gt;0,1,0))-0.6769903*(IF(KP6=1,1,0))-0.2708885*(IF(KP6=2,1,0))+0.7210263*(IF(KP6=3,1,0))-0.5386022,"")</f>
        <v>-5.76134835078143</v>
      </c>
      <c r="KX6" s="81" t="n">
        <f aca="false">1-POWER(0.995,EXP(KW6))</f>
        <v>1.57736713172207E-005</v>
      </c>
      <c r="KY6" s="82" t="n">
        <f aca="false">KX6*100</f>
        <v>0.00157736713172207</v>
      </c>
      <c r="KZ6" s="79"/>
      <c r="LA6" s="79"/>
      <c r="LB6" s="79"/>
      <c r="LC6" s="79"/>
      <c r="LD6" s="45"/>
      <c r="LE6" s="46"/>
    </row>
    <row r="7" s="3" customFormat="true" ht="13.8" hidden="false" customHeight="false" outlineLevel="0" collapsed="false">
      <c r="A7" s="47"/>
      <c r="B7" s="2"/>
      <c r="C7" s="49"/>
      <c r="D7" s="50"/>
      <c r="E7" s="50"/>
      <c r="F7" s="50"/>
      <c r="G7" s="50"/>
      <c r="H7" s="50"/>
      <c r="I7" s="50"/>
      <c r="J7" s="50"/>
      <c r="K7" s="50"/>
      <c r="L7" s="50"/>
      <c r="M7" s="5"/>
      <c r="N7" s="52"/>
      <c r="O7" s="50"/>
      <c r="P7" s="19"/>
      <c r="Q7" s="19"/>
      <c r="R7" s="50"/>
      <c r="S7" s="50"/>
      <c r="T7" s="50"/>
      <c r="U7" s="53"/>
      <c r="V7" s="52"/>
      <c r="W7" s="52"/>
      <c r="X7" s="50"/>
      <c r="Y7" s="52"/>
      <c r="Z7" s="50"/>
      <c r="AA7" s="50"/>
      <c r="AB7" s="50"/>
      <c r="AC7" s="52"/>
      <c r="AD7" s="52"/>
      <c r="AE7" s="52"/>
      <c r="AF7" s="50"/>
      <c r="AG7" s="52"/>
      <c r="AH7" s="52"/>
      <c r="AI7" s="52"/>
      <c r="AJ7" s="50"/>
      <c r="AK7" s="52"/>
      <c r="AL7" s="50"/>
      <c r="AM7" s="85"/>
      <c r="AN7" s="50"/>
      <c r="AO7" s="50"/>
      <c r="AP7" s="50"/>
      <c r="AQ7" s="52"/>
      <c r="AR7" s="52"/>
      <c r="AS7" s="52"/>
      <c r="AT7" s="50"/>
      <c r="AU7" s="52"/>
      <c r="AV7" s="52"/>
      <c r="AW7" s="52"/>
      <c r="AX7" s="50"/>
      <c r="AY7" s="52"/>
      <c r="AZ7" s="50"/>
      <c r="BA7" s="52"/>
      <c r="BB7" s="50"/>
      <c r="BC7" s="52"/>
      <c r="BD7" s="50"/>
      <c r="BE7" s="52"/>
      <c r="BF7" s="50"/>
      <c r="BG7" s="52"/>
      <c r="BH7" s="53"/>
      <c r="BI7" s="52"/>
      <c r="BJ7" s="52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2"/>
      <c r="BX7" s="50"/>
      <c r="BY7" s="52"/>
      <c r="BZ7" s="52"/>
      <c r="CA7" s="50"/>
      <c r="CB7" s="50"/>
      <c r="CC7" s="54"/>
      <c r="CD7" s="54"/>
      <c r="CE7" s="54"/>
      <c r="CF7" s="50"/>
      <c r="CG7" s="50"/>
      <c r="CH7" s="47"/>
      <c r="CI7" s="52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2"/>
      <c r="DN7" s="52"/>
      <c r="DO7" s="50"/>
      <c r="DP7" s="50"/>
      <c r="DQ7" s="50"/>
      <c r="DR7" s="50"/>
      <c r="DS7" s="56"/>
      <c r="DT7" s="56"/>
      <c r="DU7" s="56"/>
      <c r="DV7" s="56"/>
      <c r="DW7" s="56"/>
      <c r="DX7" s="9"/>
      <c r="DY7" s="57"/>
      <c r="DZ7" s="57"/>
      <c r="EA7" s="54"/>
      <c r="EB7" s="54"/>
      <c r="EC7" s="54"/>
      <c r="ED7" s="54"/>
      <c r="EE7" s="54"/>
      <c r="EF7" s="47"/>
      <c r="EG7" s="86"/>
      <c r="EH7" s="86"/>
      <c r="EI7" s="86"/>
      <c r="EJ7" s="86"/>
      <c r="EK7" s="83"/>
      <c r="EL7" s="83"/>
      <c r="EM7" s="59"/>
      <c r="EN7" s="59"/>
      <c r="EO7" s="59"/>
      <c r="EP7" s="60"/>
      <c r="EQ7" s="50"/>
      <c r="ER7" s="61"/>
      <c r="ES7" s="61"/>
      <c r="ET7" s="4"/>
      <c r="EU7" s="35"/>
      <c r="EV7" s="72"/>
      <c r="EW7" s="13"/>
      <c r="EX7" s="13"/>
      <c r="EY7" s="13"/>
      <c r="EZ7" s="13"/>
      <c r="FA7" s="13"/>
      <c r="FB7" s="14"/>
      <c r="FC7" s="15"/>
      <c r="FD7" s="13"/>
      <c r="FE7" s="13"/>
      <c r="FF7" s="13"/>
      <c r="FG7" s="13"/>
      <c r="FH7" s="13"/>
      <c r="FI7" s="13"/>
      <c r="FJ7" s="13"/>
      <c r="FK7" s="13"/>
      <c r="FL7" s="16"/>
      <c r="FM7" s="17"/>
      <c r="FN7" s="18" t="n">
        <v>3</v>
      </c>
      <c r="FO7" s="13"/>
      <c r="FP7" s="35" t="s">
        <v>264</v>
      </c>
      <c r="FQ7" s="13" t="s">
        <v>283</v>
      </c>
      <c r="FR7" s="73" t="n">
        <v>5.3</v>
      </c>
      <c r="FS7" s="73" t="n">
        <v>4.4</v>
      </c>
      <c r="FT7" s="73" t="n">
        <v>5.3</v>
      </c>
      <c r="FU7" s="87" t="n">
        <v>55.8</v>
      </c>
      <c r="FV7" s="13"/>
      <c r="FW7" s="13"/>
      <c r="FX7" s="13"/>
      <c r="FY7" s="13"/>
      <c r="FZ7" s="74" t="s">
        <v>266</v>
      </c>
      <c r="GA7" s="13"/>
      <c r="GB7" s="13"/>
      <c r="GC7" s="74" t="s">
        <v>267</v>
      </c>
      <c r="GD7" s="73" t="n">
        <v>3</v>
      </c>
      <c r="GE7" s="73" t="n">
        <v>189</v>
      </c>
      <c r="GF7" s="66"/>
      <c r="GG7" s="66"/>
      <c r="GH7" s="66"/>
      <c r="GI7" s="66"/>
      <c r="GJ7" s="66"/>
      <c r="GK7" s="66"/>
      <c r="GL7" s="64"/>
      <c r="GM7" s="65"/>
      <c r="GN7" s="66"/>
      <c r="GO7" s="66"/>
      <c r="GP7" s="67"/>
      <c r="GQ7" s="15"/>
      <c r="GR7" s="15"/>
      <c r="GS7" s="15"/>
      <c r="GT7" s="15"/>
      <c r="GU7" s="68"/>
      <c r="GV7" s="70"/>
      <c r="GW7" s="70"/>
      <c r="GX7" s="70"/>
      <c r="GY7" s="70"/>
      <c r="GZ7" s="70"/>
      <c r="HA7" s="70"/>
      <c r="HB7" s="70"/>
      <c r="HC7" s="70"/>
      <c r="HD7" s="70"/>
      <c r="HE7" s="70"/>
      <c r="HF7" s="70"/>
      <c r="HG7" s="70"/>
      <c r="HH7" s="70" t="s">
        <v>282</v>
      </c>
      <c r="HI7" s="71"/>
      <c r="HJ7" s="71"/>
      <c r="HK7" s="71"/>
      <c r="HL7" s="68"/>
      <c r="HM7" s="13"/>
      <c r="HN7" s="13"/>
      <c r="HO7" s="13"/>
      <c r="HP7" s="73"/>
      <c r="HQ7" s="73"/>
      <c r="HR7" s="73"/>
      <c r="HS7" s="73"/>
      <c r="HT7" s="74"/>
      <c r="HU7" s="74"/>
      <c r="HV7" s="74"/>
      <c r="HW7" s="74"/>
      <c r="HX7" s="74"/>
      <c r="HY7" s="13"/>
      <c r="HZ7" s="13"/>
      <c r="IA7" s="13"/>
      <c r="IB7" s="13"/>
      <c r="IC7" s="68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68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68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76"/>
      <c r="KC7" s="13"/>
      <c r="KD7" s="76"/>
      <c r="KE7" s="13"/>
      <c r="KF7" s="76"/>
      <c r="KG7" s="13"/>
      <c r="KH7" s="13"/>
      <c r="KI7" s="13"/>
      <c r="KJ7" s="77"/>
      <c r="KK7" s="77"/>
      <c r="KL7" s="39"/>
      <c r="KM7" s="39"/>
      <c r="KN7" s="39"/>
      <c r="KO7" s="39"/>
      <c r="KP7" s="13" t="n">
        <f aca="false">IF(FZ7="",0,IF(FZ7="solid",1,IF(FZ7="part-solid",2,IF(FZ7="non-solid",3))))</f>
        <v>1</v>
      </c>
      <c r="KQ7" s="13" t="n">
        <f aca="false">FT7</f>
        <v>5.3</v>
      </c>
      <c r="KR7" s="13" t="n">
        <f aca="false">IF(OR(FE7="Bronchite Cronica",FE7="BPCO",FE7="Enfisema"),1,0)</f>
        <v>0</v>
      </c>
      <c r="KS7" s="13" t="n">
        <f aca="false">IF(CH7 = "Si",1,0)</f>
        <v>0</v>
      </c>
      <c r="KT7" s="13" t="n">
        <v>0</v>
      </c>
      <c r="KU7" s="78" t="n">
        <f aca="false">IF(KT7=0, 0.060818386 *FI7         - 0.00014652216 * POWER((FI7 - 15), 3) * (FI7 &gt; 15)         + 0.00018486938 * POWER((FI7 - 20.185718), 3) * (IF(FI7 &gt; 20,1,0))         - 0.000038347226 * POWER((FI7 - 40), 3) * (IF(FI7 &gt; 40,1,0))         + 0.11425297 * FJ7         - 0.000080091477 * POWER((FJ7 - 27.6577), 3) * (IF(FJ7 &gt; 27,1,0))         + 0.00017069483 * POWER((FJ7 - 40), 3) * (IF(FJ7 &gt; 40,1,0))         - 0.000090603358 * POWER((FJ7 - 50.910335), 3) * (IF(FJ7&gt; 50,1,0))         - 0.085684793 * FK7 + 0.0065499693 * POWER((FK7 - 0), 3)         - 0.0068305845 * POWER((FK7- 0.50513347), 3) * (IF(FK7 &gt; 0,1,0))         + 0.00028061519 * POWER((FK7 - 12.295688), 3) * (IF(FK7 &gt; 12,1,0))         + 0.070322812 * EZ7  - 0.00009382122 * POWER((EZ7 - 53.459001), 3) * (IF(EZ7 &gt; 53,1,0))         + 0.00018282661 * POWER((EZ7 - 61.954825), 3) * (IF(EZ7 &gt; 61,1,0))         - 0.000089005389 * POWER((EZ7 - 70.910335), 3) * (IF(EZ7 &gt; 70,1,0))         + 0.2153936 * (IF(KS7 = 1,1,0)) - 0.05827261 * (IF(EU7 = "F",1,0))         - 9.7960571,"")</f>
        <v>-9.7960571</v>
      </c>
      <c r="KV7" s="84"/>
      <c r="KW7" s="80" t="n">
        <f aca="false">IF(KT7=0, 0.5889073*KU7+0.5625495*(IF(KR7=1,1,0))+0.5642264*SQRT(MAX(0,KQ7))*(IF(KQ7&gt;=0,1,0))*(IF(KP7&gt;0,1,0))-0.6769903*(IF(KP7=1,1,0))-0.2708885*(IF(KP7=2,1,0))+0.7210263*(IF(KP7=3,1,0))-0.5386022,"")</f>
        <v>-5.68561531739793</v>
      </c>
      <c r="KX7" s="81" t="n">
        <f aca="false">1-POWER(0.995,EXP(KW7))</f>
        <v>1.70146474987032E-005</v>
      </c>
      <c r="KY7" s="82" t="n">
        <f aca="false">KX7*100</f>
        <v>0.00170146474987032</v>
      </c>
      <c r="KZ7" s="79"/>
      <c r="LA7" s="79"/>
      <c r="LB7" s="79"/>
      <c r="LC7" s="79"/>
      <c r="LD7" s="45"/>
      <c r="LE7" s="46"/>
    </row>
    <row r="8" s="3" customFormat="true" ht="13.8" hidden="false" customHeight="false" outlineLevel="0" collapsed="false">
      <c r="A8" s="47" t="s">
        <v>284</v>
      </c>
      <c r="B8" s="48" t="s">
        <v>285</v>
      </c>
      <c r="C8" s="49" t="n">
        <v>44028.7787394792</v>
      </c>
      <c r="D8" s="50"/>
      <c r="E8" s="50"/>
      <c r="F8" s="50"/>
      <c r="G8" s="50"/>
      <c r="H8" s="50"/>
      <c r="I8" s="50"/>
      <c r="J8" s="50"/>
      <c r="K8" s="50"/>
      <c r="L8" s="50"/>
      <c r="M8" s="5"/>
      <c r="N8" s="52"/>
      <c r="O8" s="50" t="s">
        <v>271</v>
      </c>
      <c r="P8" s="19" t="n">
        <v>174</v>
      </c>
      <c r="Q8" s="19" t="n">
        <v>75</v>
      </c>
      <c r="R8" s="50" t="s">
        <v>272</v>
      </c>
      <c r="S8" s="50" t="s">
        <v>236</v>
      </c>
      <c r="T8" s="50" t="s">
        <v>286</v>
      </c>
      <c r="U8" s="51" t="s">
        <v>238</v>
      </c>
      <c r="V8" s="52"/>
      <c r="W8" s="52"/>
      <c r="X8" s="50" t="s">
        <v>238</v>
      </c>
      <c r="Y8" s="52"/>
      <c r="Z8" s="50" t="s">
        <v>238</v>
      </c>
      <c r="AA8" s="50" t="s">
        <v>238</v>
      </c>
      <c r="AB8" s="50" t="s">
        <v>240</v>
      </c>
      <c r="AC8" s="85" t="n">
        <v>40734</v>
      </c>
      <c r="AD8" s="50" t="s">
        <v>240</v>
      </c>
      <c r="AE8" s="50" t="s">
        <v>287</v>
      </c>
      <c r="AF8" s="50" t="s">
        <v>238</v>
      </c>
      <c r="AG8" s="52"/>
      <c r="AH8" s="52"/>
      <c r="AI8" s="52"/>
      <c r="AJ8" s="50" t="s">
        <v>238</v>
      </c>
      <c r="AK8" s="52"/>
      <c r="AL8" s="50" t="s">
        <v>238</v>
      </c>
      <c r="AM8" s="52"/>
      <c r="AN8" s="52"/>
      <c r="AO8" s="52"/>
      <c r="AP8" s="50" t="s">
        <v>238</v>
      </c>
      <c r="AQ8" s="52"/>
      <c r="AR8" s="52"/>
      <c r="AS8" s="52"/>
      <c r="AT8" s="50" t="s">
        <v>238</v>
      </c>
      <c r="AU8" s="52"/>
      <c r="AV8" s="52"/>
      <c r="AW8" s="52"/>
      <c r="AX8" s="50" t="s">
        <v>239</v>
      </c>
      <c r="AY8" s="52"/>
      <c r="AZ8" s="50" t="s">
        <v>238</v>
      </c>
      <c r="BA8" s="52"/>
      <c r="BB8" s="50" t="s">
        <v>238</v>
      </c>
      <c r="BC8" s="52"/>
      <c r="BD8" s="50" t="s">
        <v>238</v>
      </c>
      <c r="BE8" s="52"/>
      <c r="BF8" s="50" t="s">
        <v>238</v>
      </c>
      <c r="BG8" s="52"/>
      <c r="BH8" s="53" t="s">
        <v>238</v>
      </c>
      <c r="BI8" s="52"/>
      <c r="BJ8" s="52"/>
      <c r="BK8" s="50" t="s">
        <v>239</v>
      </c>
      <c r="BL8" s="50" t="s">
        <v>239</v>
      </c>
      <c r="BM8" s="50" t="s">
        <v>238</v>
      </c>
      <c r="BN8" s="50" t="s">
        <v>238</v>
      </c>
      <c r="BO8" s="50" t="s">
        <v>238</v>
      </c>
      <c r="BP8" s="50" t="s">
        <v>238</v>
      </c>
      <c r="BQ8" s="52"/>
      <c r="BR8" s="50" t="s">
        <v>238</v>
      </c>
      <c r="BS8" s="52"/>
      <c r="BT8" s="50" t="s">
        <v>238</v>
      </c>
      <c r="BU8" s="52"/>
      <c r="BV8" s="52"/>
      <c r="BW8" s="52"/>
      <c r="BX8" s="50" t="s">
        <v>238</v>
      </c>
      <c r="BY8" s="52"/>
      <c r="BZ8" s="52"/>
      <c r="CA8" s="50" t="s">
        <v>243</v>
      </c>
      <c r="CB8" s="50" t="s">
        <v>238</v>
      </c>
      <c r="CC8" s="54" t="s">
        <v>238</v>
      </c>
      <c r="CD8" s="55"/>
      <c r="CE8" s="55"/>
      <c r="CF8" s="50" t="s">
        <v>238</v>
      </c>
      <c r="CG8" s="50" t="s">
        <v>238</v>
      </c>
      <c r="CH8" s="47" t="s">
        <v>238</v>
      </c>
      <c r="CI8" s="52"/>
      <c r="CJ8" s="50" t="s">
        <v>239</v>
      </c>
      <c r="CK8" s="50" t="s">
        <v>244</v>
      </c>
      <c r="CL8" s="50" t="n">
        <v>40</v>
      </c>
      <c r="CM8" s="50" t="s">
        <v>238</v>
      </c>
      <c r="CN8" s="50" t="n">
        <v>15</v>
      </c>
      <c r="CO8" s="50" t="s">
        <v>238</v>
      </c>
      <c r="CP8" s="50" t="s">
        <v>288</v>
      </c>
      <c r="CQ8" s="50" t="s">
        <v>246</v>
      </c>
      <c r="CR8" s="50" t="s">
        <v>247</v>
      </c>
      <c r="CS8" s="50" t="s">
        <v>247</v>
      </c>
      <c r="CT8" s="50" t="s">
        <v>248</v>
      </c>
      <c r="CU8" s="50" t="s">
        <v>248</v>
      </c>
      <c r="CV8" s="50" t="s">
        <v>248</v>
      </c>
      <c r="CW8" s="50" t="s">
        <v>248</v>
      </c>
      <c r="CX8" s="50" t="s">
        <v>250</v>
      </c>
      <c r="CY8" s="50" t="s">
        <v>251</v>
      </c>
      <c r="CZ8" s="50" t="s">
        <v>249</v>
      </c>
      <c r="DA8" s="50" t="s">
        <v>289</v>
      </c>
      <c r="DB8" s="50" t="s">
        <v>276</v>
      </c>
      <c r="DC8" s="50" t="n">
        <v>4</v>
      </c>
      <c r="DD8" s="50" t="n">
        <v>4</v>
      </c>
      <c r="DE8" s="50" t="n">
        <v>4</v>
      </c>
      <c r="DF8" s="50" t="n">
        <v>4</v>
      </c>
      <c r="DG8" s="50" t="s">
        <v>238</v>
      </c>
      <c r="DH8" s="50" t="n">
        <v>0</v>
      </c>
      <c r="DI8" s="50" t="n">
        <v>25</v>
      </c>
      <c r="DJ8" s="50" t="n">
        <v>10</v>
      </c>
      <c r="DK8" s="50" t="n">
        <v>0</v>
      </c>
      <c r="DL8" s="50" t="s">
        <v>238</v>
      </c>
      <c r="DM8" s="52"/>
      <c r="DN8" s="52"/>
      <c r="DO8" s="50" t="s">
        <v>255</v>
      </c>
      <c r="DP8" s="50" t="s">
        <v>255</v>
      </c>
      <c r="DQ8" s="50" t="s">
        <v>255</v>
      </c>
      <c r="DR8" s="50" t="n">
        <v>7</v>
      </c>
      <c r="DS8" s="56" t="s">
        <v>256</v>
      </c>
      <c r="DT8" s="56" t="s">
        <v>256</v>
      </c>
      <c r="DU8" s="56" t="s">
        <v>256</v>
      </c>
      <c r="DV8" s="56" t="s">
        <v>238</v>
      </c>
      <c r="DW8" s="56" t="s">
        <v>257</v>
      </c>
      <c r="DX8" s="9" t="s">
        <v>244</v>
      </c>
      <c r="DY8" s="57" t="n">
        <v>44029</v>
      </c>
      <c r="DZ8" s="57"/>
      <c r="EA8" s="54" t="n">
        <v>120</v>
      </c>
      <c r="EB8" s="54" t="n">
        <v>70</v>
      </c>
      <c r="EC8" s="54" t="n">
        <v>65</v>
      </c>
      <c r="ED8" s="54" t="n">
        <v>99</v>
      </c>
      <c r="EE8" s="54" t="n">
        <v>17</v>
      </c>
      <c r="EF8" s="58" t="n">
        <v>43845</v>
      </c>
      <c r="EG8" s="47" t="n">
        <v>225</v>
      </c>
      <c r="EH8" s="47" t="n">
        <v>51</v>
      </c>
      <c r="EI8" s="86"/>
      <c r="EJ8" s="47" t="n">
        <v>184</v>
      </c>
      <c r="EK8" s="59" t="n">
        <v>100</v>
      </c>
      <c r="EL8" s="59" t="n">
        <v>88</v>
      </c>
      <c r="EM8" s="59" t="n">
        <v>3.1</v>
      </c>
      <c r="EN8" s="59" t="n">
        <v>3.5</v>
      </c>
      <c r="EO8" s="59" t="n">
        <v>513</v>
      </c>
      <c r="EP8" s="60" t="n">
        <v>0.89</v>
      </c>
      <c r="EQ8" s="50" t="s">
        <v>258</v>
      </c>
      <c r="ER8" s="61" t="n">
        <v>17</v>
      </c>
      <c r="ES8" s="61" t="n">
        <v>6</v>
      </c>
      <c r="ET8" s="4" t="s">
        <v>290</v>
      </c>
      <c r="EU8" s="35" t="s">
        <v>279</v>
      </c>
      <c r="EV8" s="72" t="n">
        <v>20034</v>
      </c>
      <c r="EW8" s="13" t="n">
        <v>3498440106</v>
      </c>
      <c r="EX8" s="13" t="n">
        <v>1</v>
      </c>
      <c r="EY8" s="13" t="s">
        <v>261</v>
      </c>
      <c r="EZ8" s="13" t="n">
        <v>65</v>
      </c>
      <c r="FA8" s="13" t="s">
        <v>262</v>
      </c>
      <c r="FB8" s="14" t="n">
        <v>24.77</v>
      </c>
      <c r="FC8" s="15" t="n">
        <v>1.74</v>
      </c>
      <c r="FD8" s="13" t="n">
        <v>75</v>
      </c>
      <c r="FE8" s="13" t="s">
        <v>280</v>
      </c>
      <c r="FF8" s="13" t="s">
        <v>238</v>
      </c>
      <c r="FG8" s="13" t="s">
        <v>238</v>
      </c>
      <c r="FH8" s="13" t="s">
        <v>263</v>
      </c>
      <c r="FI8" s="13" t="n">
        <v>20</v>
      </c>
      <c r="FJ8" s="13" t="n">
        <v>50</v>
      </c>
      <c r="FK8" s="13" t="n">
        <v>0</v>
      </c>
      <c r="FL8" s="16" t="n">
        <v>6.926</v>
      </c>
      <c r="FM8" s="17" t="n">
        <v>50</v>
      </c>
      <c r="FN8" s="18" t="n">
        <v>0</v>
      </c>
      <c r="FO8" s="13" t="n">
        <v>0</v>
      </c>
      <c r="FP8" s="13"/>
      <c r="FQ8" s="13"/>
      <c r="FR8" s="73"/>
      <c r="FS8" s="73"/>
      <c r="FT8" s="73"/>
      <c r="FU8" s="87"/>
      <c r="FV8" s="13"/>
      <c r="FW8" s="13"/>
      <c r="FX8" s="13"/>
      <c r="FY8" s="13"/>
      <c r="FZ8" s="74"/>
      <c r="GA8" s="13"/>
      <c r="GB8" s="13"/>
      <c r="GC8" s="74"/>
      <c r="GD8" s="73"/>
      <c r="GE8" s="73"/>
      <c r="GF8" s="66"/>
      <c r="GG8" s="66"/>
      <c r="GH8" s="66"/>
      <c r="GI8" s="66"/>
      <c r="GJ8" s="66"/>
      <c r="GK8" s="66"/>
      <c r="GL8" s="64" t="s">
        <v>267</v>
      </c>
      <c r="GM8" s="65"/>
      <c r="GN8" s="66"/>
      <c r="GO8" s="66" t="n">
        <f aca="false">FL8/6</f>
        <v>1.15433333333333</v>
      </c>
      <c r="GP8" s="67"/>
      <c r="GQ8" s="15" t="n">
        <v>2.56</v>
      </c>
      <c r="GR8" s="15" t="n">
        <v>0.47</v>
      </c>
      <c r="GS8" s="15"/>
      <c r="GT8" s="15"/>
      <c r="GU8" s="68" t="n">
        <v>12</v>
      </c>
      <c r="GV8" s="69" t="n">
        <v>44407</v>
      </c>
      <c r="GW8" s="70" t="s">
        <v>267</v>
      </c>
      <c r="GX8" s="70"/>
      <c r="GY8" s="70"/>
      <c r="GZ8" s="70"/>
      <c r="HA8" s="70"/>
      <c r="HB8" s="70"/>
      <c r="HC8" s="70"/>
      <c r="HD8" s="70"/>
      <c r="HE8" s="70"/>
      <c r="HF8" s="70"/>
      <c r="HG8" s="70"/>
      <c r="HH8" s="70"/>
      <c r="HI8" s="71"/>
      <c r="HJ8" s="71"/>
      <c r="HK8" s="71"/>
      <c r="HL8" s="68" t="n">
        <v>24</v>
      </c>
      <c r="HM8" s="72" t="n">
        <v>44827</v>
      </c>
      <c r="HN8" s="13" t="s">
        <v>267</v>
      </c>
      <c r="HO8" s="13"/>
      <c r="HP8" s="73"/>
      <c r="HQ8" s="73"/>
      <c r="HR8" s="73"/>
      <c r="HS8" s="73"/>
      <c r="HT8" s="74"/>
      <c r="HU8" s="74"/>
      <c r="HV8" s="74"/>
      <c r="HW8" s="74"/>
      <c r="HX8" s="74"/>
      <c r="HY8" s="13"/>
      <c r="HZ8" s="13"/>
      <c r="IA8" s="13"/>
      <c r="IB8" s="13"/>
      <c r="IC8" s="68" t="n">
        <v>36</v>
      </c>
      <c r="ID8" s="75" t="n">
        <v>45124</v>
      </c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68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68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76"/>
      <c r="KC8" s="13"/>
      <c r="KD8" s="76"/>
      <c r="KE8" s="13"/>
      <c r="KF8" s="76"/>
      <c r="KG8" s="13"/>
      <c r="KH8" s="13"/>
      <c r="KI8" s="13"/>
      <c r="KJ8" s="77"/>
      <c r="KK8" s="77"/>
      <c r="KL8" s="39"/>
      <c r="KM8" s="39"/>
      <c r="KN8" s="39"/>
      <c r="KO8" s="39"/>
      <c r="KP8" s="13" t="n">
        <f aca="false">IF(FZ8="",0,IF(FZ8="solid",1,IF(FZ8="part-solid",2,IF(FZ8="non-solid",3))))</f>
        <v>0</v>
      </c>
      <c r="KQ8" s="13" t="n">
        <f aca="false">FT8</f>
        <v>0</v>
      </c>
      <c r="KR8" s="13" t="n">
        <f aca="false">IF(OR(FE8="Bronchite Cronica",FE8="BPCO",FE8="Enfisema"),1,0)</f>
        <v>1</v>
      </c>
      <c r="KS8" s="13" t="n">
        <f aca="false">IF(CH8 = "Si",1,0)</f>
        <v>0</v>
      </c>
      <c r="KT8" s="13" t="n">
        <v>0</v>
      </c>
      <c r="KU8" s="78" t="n">
        <f aca="false">IF(KT8=0, 0.060818386 *FI8         - 0.00014652216 * POWER((FI8 - 15), 3) * (FI8 &gt; 15)         + 0.00018486938 * POWER((FI8 - 20.185718), 3) * (IF(FI8 &gt; 20,1,0))         - 0.000038347226 * POWER((FI8 - 40), 3) * (IF(FI8 &gt; 40,1,0))         + 0.11425297 * FJ8         - 0.000080091477 * POWER((FJ8 - 27.6577), 3) * (IF(FJ8 &gt; 27,1,0))         + 0.00017069483 * POWER((FJ8 - 40), 3) * (IF(FJ8 &gt; 40,1,0))         - 0.000090603358 * POWER((FJ8 - 50.910335), 3) * (IF(FJ8&gt; 50,1,0))         - 0.085684793 * FK8 + 0.0065499693 * POWER((FK8 - 0), 3)         - 0.0068305845 * POWER((FK8- 0.50513347), 3) * (IF(FK8 &gt; 0,1,0))         + 0.00028061519 * POWER((FK8 - 12.295688), 3) * (IF(FK8 &gt; 12,1,0))         + 0.070322812 * EZ8  - 0.00009382122 * POWER((EZ8 - 53.459001), 3) * (IF(EZ8 &gt; 53,1,0))         + 0.00018282661 * POWER((EZ8 - 61.954825), 3) * (IF(EZ8 &gt; 61,1,0))         - 0.000089005389 * POWER((EZ8 - 70.910335), 3) * (IF(EZ8 &gt; 70,1,0))         + 0.2153936 * (IF(KS8 = 1,1,0)) - 0.05827261 * (IF(EU8 = "F",1,0))         - 9.7960571,"")</f>
        <v>0.824018572654303</v>
      </c>
      <c r="KV8" s="79" t="n">
        <f aca="false">1-POWER(0.98869,EXP(KU8))</f>
        <v>0.0255963784809352</v>
      </c>
      <c r="KW8" s="80" t="n">
        <f aca="false">IF(KT8=0, 0.5889073*KU8+0.5625495*(IF(KR8=1,1,0))+0.5642264*SQRT(MAX(0,KQ8))*(IF(KQ8&gt;=0,1,0))*(IF(KP8&gt;0,1,0))-0.6769903*(IF(KP8=1,1,0))-0.2708885*(IF(KP8=2,1,0))+0.7210263*(IF(KP8=3,1,0))-0.5386022,"")</f>
        <v>0.509217852771699</v>
      </c>
      <c r="KX8" s="81" t="n">
        <f aca="false">1-POWER(0.995,EXP(KW8))</f>
        <v>0.00830612737342551</v>
      </c>
      <c r="KY8" s="82" t="n">
        <f aca="false">KX8*100</f>
        <v>0.830612737342551</v>
      </c>
      <c r="KZ8" s="79"/>
      <c r="LA8" s="79"/>
      <c r="LB8" s="79"/>
      <c r="LC8" s="79"/>
      <c r="LD8" s="45"/>
      <c r="LE8" s="46"/>
    </row>
    <row r="9" s="3" customFormat="true" ht="13.8" hidden="false" customHeight="false" outlineLevel="0" collapsed="false">
      <c r="A9" s="47" t="s">
        <v>291</v>
      </c>
      <c r="B9" s="48" t="s">
        <v>292</v>
      </c>
      <c r="C9" s="49" t="n">
        <v>44029.4344027315</v>
      </c>
      <c r="D9" s="50"/>
      <c r="E9" s="50"/>
      <c r="F9" s="50"/>
      <c r="G9" s="50"/>
      <c r="H9" s="50"/>
      <c r="I9" s="50"/>
      <c r="J9" s="50"/>
      <c r="K9" s="50"/>
      <c r="L9" s="50"/>
      <c r="M9" s="5"/>
      <c r="N9" s="50"/>
      <c r="O9" s="50" t="s">
        <v>234</v>
      </c>
      <c r="P9" s="19" t="n">
        <v>160</v>
      </c>
      <c r="Q9" s="19" t="n">
        <v>59</v>
      </c>
      <c r="R9" s="50" t="s">
        <v>272</v>
      </c>
      <c r="S9" s="50" t="s">
        <v>236</v>
      </c>
      <c r="T9" s="50" t="s">
        <v>286</v>
      </c>
      <c r="U9" s="51" t="s">
        <v>238</v>
      </c>
      <c r="V9" s="52"/>
      <c r="W9" s="52"/>
      <c r="X9" s="50" t="s">
        <v>238</v>
      </c>
      <c r="Y9" s="52"/>
      <c r="Z9" s="50" t="s">
        <v>238</v>
      </c>
      <c r="AA9" s="50" t="s">
        <v>238</v>
      </c>
      <c r="AB9" s="50" t="s">
        <v>240</v>
      </c>
      <c r="AC9" s="85" t="n">
        <v>36526</v>
      </c>
      <c r="AD9" s="50" t="s">
        <v>240</v>
      </c>
      <c r="AE9" s="50" t="s">
        <v>293</v>
      </c>
      <c r="AF9" s="50" t="s">
        <v>240</v>
      </c>
      <c r="AG9" s="85" t="n">
        <v>40179</v>
      </c>
      <c r="AH9" s="50" t="s">
        <v>240</v>
      </c>
      <c r="AI9" s="50" t="s">
        <v>294</v>
      </c>
      <c r="AJ9" s="50" t="s">
        <v>238</v>
      </c>
      <c r="AK9" s="52"/>
      <c r="AL9" s="50" t="s">
        <v>240</v>
      </c>
      <c r="AM9" s="85" t="n">
        <v>41275</v>
      </c>
      <c r="AN9" s="50" t="n">
        <v>1</v>
      </c>
      <c r="AO9" s="50" t="n">
        <v>1</v>
      </c>
      <c r="AP9" s="50" t="s">
        <v>238</v>
      </c>
      <c r="AQ9" s="52"/>
      <c r="AR9" s="52"/>
      <c r="AS9" s="52"/>
      <c r="AT9" s="50" t="s">
        <v>238</v>
      </c>
      <c r="AU9" s="52"/>
      <c r="AV9" s="52"/>
      <c r="AW9" s="52"/>
      <c r="AX9" s="50" t="s">
        <v>239</v>
      </c>
      <c r="AY9" s="52"/>
      <c r="AZ9" s="50" t="s">
        <v>238</v>
      </c>
      <c r="BA9" s="52"/>
      <c r="BB9" s="50" t="s">
        <v>238</v>
      </c>
      <c r="BC9" s="52"/>
      <c r="BD9" s="50" t="s">
        <v>238</v>
      </c>
      <c r="BE9" s="52"/>
      <c r="BF9" s="50" t="s">
        <v>238</v>
      </c>
      <c r="BG9" s="52"/>
      <c r="BH9" s="53" t="s">
        <v>238</v>
      </c>
      <c r="BI9" s="52"/>
      <c r="BJ9" s="52"/>
      <c r="BK9" s="50" t="s">
        <v>239</v>
      </c>
      <c r="BL9" s="50" t="s">
        <v>239</v>
      </c>
      <c r="BM9" s="50" t="s">
        <v>238</v>
      </c>
      <c r="BN9" s="50" t="s">
        <v>238</v>
      </c>
      <c r="BO9" s="50" t="s">
        <v>238</v>
      </c>
      <c r="BP9" s="50" t="s">
        <v>238</v>
      </c>
      <c r="BQ9" s="52"/>
      <c r="BR9" s="50" t="s">
        <v>240</v>
      </c>
      <c r="BS9" s="50" t="s">
        <v>295</v>
      </c>
      <c r="BT9" s="50" t="s">
        <v>240</v>
      </c>
      <c r="BU9" s="50" t="s">
        <v>238</v>
      </c>
      <c r="BV9" s="52"/>
      <c r="BW9" s="52"/>
      <c r="BX9" s="50" t="s">
        <v>238</v>
      </c>
      <c r="BY9" s="52"/>
      <c r="BZ9" s="52"/>
      <c r="CA9" s="50" t="s">
        <v>243</v>
      </c>
      <c r="CB9" s="50" t="s">
        <v>240</v>
      </c>
      <c r="CC9" s="54" t="s">
        <v>238</v>
      </c>
      <c r="CD9" s="55"/>
      <c r="CE9" s="55"/>
      <c r="CF9" s="50" t="s">
        <v>238</v>
      </c>
      <c r="CG9" s="50" t="s">
        <v>238</v>
      </c>
      <c r="CH9" s="47" t="s">
        <v>238</v>
      </c>
      <c r="CI9" s="52"/>
      <c r="CJ9" s="50" t="s">
        <v>239</v>
      </c>
      <c r="CK9" s="50" t="s">
        <v>244</v>
      </c>
      <c r="CL9" s="50" t="n">
        <v>25</v>
      </c>
      <c r="CM9" s="50" t="s">
        <v>238</v>
      </c>
      <c r="CN9" s="50" t="n">
        <v>18</v>
      </c>
      <c r="CO9" s="50" t="s">
        <v>238</v>
      </c>
      <c r="CP9" s="50" t="s">
        <v>296</v>
      </c>
      <c r="CQ9" s="50" t="s">
        <v>246</v>
      </c>
      <c r="CR9" s="50" t="s">
        <v>247</v>
      </c>
      <c r="CS9" s="50" t="s">
        <v>247</v>
      </c>
      <c r="CT9" s="50" t="s">
        <v>248</v>
      </c>
      <c r="CU9" s="50" t="s">
        <v>248</v>
      </c>
      <c r="CV9" s="50" t="s">
        <v>248</v>
      </c>
      <c r="CW9" s="50" t="s">
        <v>248</v>
      </c>
      <c r="CX9" s="50" t="s">
        <v>250</v>
      </c>
      <c r="CY9" s="50" t="s">
        <v>249</v>
      </c>
      <c r="CZ9" s="50" t="s">
        <v>251</v>
      </c>
      <c r="DA9" s="50" t="s">
        <v>249</v>
      </c>
      <c r="DB9" s="50" t="s">
        <v>248</v>
      </c>
      <c r="DC9" s="50" t="n">
        <v>5</v>
      </c>
      <c r="DD9" s="50" t="n">
        <v>5</v>
      </c>
      <c r="DE9" s="50" t="n">
        <v>5</v>
      </c>
      <c r="DF9" s="50" t="n">
        <v>5</v>
      </c>
      <c r="DG9" s="50" t="s">
        <v>244</v>
      </c>
      <c r="DH9" s="50" t="n">
        <v>0</v>
      </c>
      <c r="DI9" s="50" t="n">
        <v>30</v>
      </c>
      <c r="DJ9" s="50" t="n">
        <v>10</v>
      </c>
      <c r="DK9" s="50" t="n">
        <v>3</v>
      </c>
      <c r="DL9" s="50" t="s">
        <v>244</v>
      </c>
      <c r="DM9" s="50" t="s">
        <v>297</v>
      </c>
      <c r="DN9" s="50" t="n">
        <v>0</v>
      </c>
      <c r="DO9" s="50" t="s">
        <v>254</v>
      </c>
      <c r="DP9" s="50" t="s">
        <v>254</v>
      </c>
      <c r="DQ9" s="50" t="s">
        <v>254</v>
      </c>
      <c r="DR9" s="50" t="n">
        <v>8</v>
      </c>
      <c r="DS9" s="56" t="s">
        <v>256</v>
      </c>
      <c r="DT9" s="56" t="s">
        <v>256</v>
      </c>
      <c r="DU9" s="56" t="s">
        <v>298</v>
      </c>
      <c r="DV9" s="56" t="s">
        <v>238</v>
      </c>
      <c r="DW9" s="56" t="s">
        <v>257</v>
      </c>
      <c r="DX9" s="9" t="s">
        <v>244</v>
      </c>
      <c r="DY9" s="57" t="n">
        <v>44029</v>
      </c>
      <c r="DZ9" s="57"/>
      <c r="EA9" s="54" t="n">
        <v>140</v>
      </c>
      <c r="EB9" s="54" t="n">
        <v>85</v>
      </c>
      <c r="EC9" s="54" t="n">
        <v>75</v>
      </c>
      <c r="ED9" s="54" t="n">
        <v>99</v>
      </c>
      <c r="EE9" s="54" t="n">
        <v>7</v>
      </c>
      <c r="EF9" s="47" t="s">
        <v>277</v>
      </c>
      <c r="EG9" s="86"/>
      <c r="EH9" s="86"/>
      <c r="EI9" s="86"/>
      <c r="EJ9" s="86"/>
      <c r="EK9" s="59" t="n">
        <v>85</v>
      </c>
      <c r="EL9" s="59" t="n">
        <v>97</v>
      </c>
      <c r="EM9" s="59" t="n">
        <v>1.78</v>
      </c>
      <c r="EN9" s="59" t="n">
        <v>2.44</v>
      </c>
      <c r="EO9" s="59" t="n">
        <v>236</v>
      </c>
      <c r="EP9" s="60" t="n">
        <v>0.73</v>
      </c>
      <c r="EQ9" s="50" t="s">
        <v>258</v>
      </c>
      <c r="ER9" s="61" t="n">
        <v>21</v>
      </c>
      <c r="ES9" s="61" t="n">
        <v>4</v>
      </c>
      <c r="ET9" s="4" t="s">
        <v>299</v>
      </c>
      <c r="EU9" s="35" t="s">
        <v>260</v>
      </c>
      <c r="EV9" s="72" t="n">
        <v>20124</v>
      </c>
      <c r="EW9" s="13" t="n">
        <v>3334945676</v>
      </c>
      <c r="EX9" s="13" t="n">
        <v>1</v>
      </c>
      <c r="EY9" s="13" t="s">
        <v>261</v>
      </c>
      <c r="EZ9" s="13" t="n">
        <v>65</v>
      </c>
      <c r="FA9" s="13" t="s">
        <v>262</v>
      </c>
      <c r="FB9" s="14" t="n">
        <v>23.05</v>
      </c>
      <c r="FC9" s="15" t="n">
        <v>1.6</v>
      </c>
      <c r="FD9" s="13" t="n">
        <v>59</v>
      </c>
      <c r="FE9" s="13" t="s">
        <v>256</v>
      </c>
      <c r="FF9" s="13" t="s">
        <v>238</v>
      </c>
      <c r="FG9" s="13" t="s">
        <v>238</v>
      </c>
      <c r="FH9" s="13" t="s">
        <v>263</v>
      </c>
      <c r="FI9" s="13" t="n">
        <v>20</v>
      </c>
      <c r="FJ9" s="13" t="n">
        <v>40</v>
      </c>
      <c r="FK9" s="13" t="n">
        <v>0</v>
      </c>
      <c r="FL9" s="16" t="n">
        <v>3.822</v>
      </c>
      <c r="FM9" s="17" t="n">
        <v>40</v>
      </c>
      <c r="FN9" s="88" t="s">
        <v>300</v>
      </c>
      <c r="FO9" s="13"/>
      <c r="FP9" s="35"/>
      <c r="FQ9" s="13"/>
      <c r="FR9" s="73"/>
      <c r="FS9" s="73"/>
      <c r="FT9" s="73"/>
      <c r="FU9" s="87"/>
      <c r="FV9" s="13"/>
      <c r="FW9" s="13"/>
      <c r="FX9" s="13"/>
      <c r="FY9" s="13"/>
      <c r="FZ9" s="74"/>
      <c r="GA9" s="13"/>
      <c r="GB9" s="13"/>
      <c r="GC9" s="74"/>
      <c r="GD9" s="73"/>
      <c r="GE9" s="73"/>
      <c r="GF9" s="66"/>
      <c r="GG9" s="66"/>
      <c r="GH9" s="66"/>
      <c r="GI9" s="66"/>
      <c r="GJ9" s="66"/>
      <c r="GK9" s="66"/>
      <c r="GL9" s="64" t="s">
        <v>267</v>
      </c>
      <c r="GM9" s="65"/>
      <c r="GN9" s="66"/>
      <c r="GO9" s="66" t="n">
        <f aca="false">FL9/6</f>
        <v>0.637</v>
      </c>
      <c r="GP9" s="67"/>
      <c r="GQ9" s="15" t="n">
        <v>1.37</v>
      </c>
      <c r="GR9" s="15" t="n">
        <v>0.52</v>
      </c>
      <c r="GS9" s="15"/>
      <c r="GT9" s="15"/>
      <c r="GU9" s="68" t="n">
        <v>12</v>
      </c>
      <c r="GV9" s="69" t="n">
        <v>44407</v>
      </c>
      <c r="GW9" s="70" t="s">
        <v>267</v>
      </c>
      <c r="GX9" s="70" t="s">
        <v>301</v>
      </c>
      <c r="GY9" s="70" t="n">
        <v>4.3</v>
      </c>
      <c r="GZ9" s="70" t="n">
        <v>4.2</v>
      </c>
      <c r="HA9" s="70" t="n">
        <v>4.3</v>
      </c>
      <c r="HB9" s="70" t="n">
        <v>41.4</v>
      </c>
      <c r="HC9" s="70" t="s">
        <v>266</v>
      </c>
      <c r="HD9" s="70" t="s">
        <v>267</v>
      </c>
      <c r="HE9" s="70" t="n">
        <v>3</v>
      </c>
      <c r="HF9" s="70" t="n">
        <v>77</v>
      </c>
      <c r="HG9" s="70"/>
      <c r="HH9" s="70" t="s">
        <v>268</v>
      </c>
      <c r="HI9" s="71"/>
      <c r="HJ9" s="71"/>
      <c r="HK9" s="71"/>
      <c r="HL9" s="68" t="n">
        <v>24</v>
      </c>
      <c r="HM9" s="72" t="n">
        <v>44834</v>
      </c>
      <c r="HN9" s="13" t="s">
        <v>267</v>
      </c>
      <c r="HO9" s="13" t="s">
        <v>301</v>
      </c>
      <c r="HP9" s="73" t="n">
        <v>4.4</v>
      </c>
      <c r="HQ9" s="73" t="n">
        <v>4.3</v>
      </c>
      <c r="HR9" s="73" t="n">
        <v>4.4</v>
      </c>
      <c r="HS9" s="73" t="n">
        <v>38.8</v>
      </c>
      <c r="HT9" s="74" t="s">
        <v>266</v>
      </c>
      <c r="HU9" s="74" t="s">
        <v>267</v>
      </c>
      <c r="HV9" s="74"/>
      <c r="HW9" s="74"/>
      <c r="HX9" s="74" t="s">
        <v>302</v>
      </c>
      <c r="HY9" s="13" t="s">
        <v>303</v>
      </c>
      <c r="HZ9" s="13" t="n">
        <v>6.3</v>
      </c>
      <c r="IA9" s="13"/>
      <c r="IB9" s="13"/>
      <c r="IC9" s="68" t="n">
        <v>36</v>
      </c>
      <c r="ID9" s="75" t="n">
        <v>45124</v>
      </c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68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68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76"/>
      <c r="KC9" s="13"/>
      <c r="KD9" s="76"/>
      <c r="KE9" s="13"/>
      <c r="KF9" s="76"/>
      <c r="KG9" s="13"/>
      <c r="KH9" s="13"/>
      <c r="KI9" s="13"/>
      <c r="KJ9" s="77"/>
      <c r="KK9" s="77"/>
      <c r="KL9" s="39"/>
      <c r="KM9" s="39"/>
      <c r="KN9" s="39"/>
      <c r="KO9" s="39"/>
      <c r="KP9" s="13" t="n">
        <f aca="false">IF(FZ9="",0,IF(FZ9="solid",1,IF(FZ9="part-solid",2,IF(FZ9="non-solid",3))))</f>
        <v>0</v>
      </c>
      <c r="KQ9" s="13" t="n">
        <f aca="false">FT9</f>
        <v>0</v>
      </c>
      <c r="KR9" s="13" t="n">
        <f aca="false">IF(OR(FE9="Bronchite Cronica",FE9="BPCO",FE9="Enfisema"),1,0)</f>
        <v>0</v>
      </c>
      <c r="KS9" s="13" t="n">
        <f aca="false">IF(CH9 = "Si",1,0)</f>
        <v>0</v>
      </c>
      <c r="KT9" s="13" t="n">
        <v>0</v>
      </c>
      <c r="KU9" s="78" t="n">
        <f aca="false">IF(KT9=0, 0.060818386 *FI9         - 0.00014652216 * POWER((FI9 - 15), 3) * (FI9 &gt; 15)         + 0.00018486938 * POWER((FI9 - 20.185718), 3) * (IF(FI9 &gt; 20,1,0))         - 0.000038347226 * POWER((FI9 - 40), 3) * (IF(FI9 &gt; 40,1,0))         + 0.11425297 * FJ9         - 0.000080091477 * POWER((FJ9 - 27.6577), 3) * (IF(FJ9 &gt; 27,1,0))         + 0.00017069483 * POWER((FJ9 - 40), 3) * (IF(FJ9 &gt; 40,1,0))         - 0.000090603358 * POWER((FJ9 - 50.910335), 3) * (IF(FJ9&gt; 50,1,0))         - 0.085684793 * FK9 + 0.0065499693 * POWER((FK9 - 0), 3)         - 0.0068305845 * POWER((FK9- 0.50513347), 3) * (IF(FK9 &gt; 0,1,0))         + 0.00028061519 * POWER((FK9 - 12.295688), 3) * (IF(FK9 &gt; 12,1,0))         + 0.070322812 * EZ9  - 0.00009382122 * POWER((EZ9 - 53.459001), 3) * (IF(EZ9 &gt; 53,1,0))         + 0.00018282661 * POWER((EZ9 - 61.954825), 3) * (IF(EZ9 &gt; 61,1,0))         - 0.000089005389 * POWER((EZ9 - 70.910335), 3) * (IF(EZ9 &gt; 70,1,0))         + 0.2153936 * (IF(KS9 = 1,1,0)) - 0.05827261 * (IF(EU9 = "F",1,0))         - 9.7960571,"")</f>
        <v>0.195182554167797</v>
      </c>
      <c r="KV9" s="79" t="n">
        <f aca="false">1-POWER(0.98869,EXP(KU9))</f>
        <v>0.0137308707209561</v>
      </c>
      <c r="KW9" s="80" t="n">
        <f aca="false">IF(KT9=0, 0.5889073*KU9+0.5625495*(IF(KR9=1,1,0))+0.5642264*SQRT(MAX(0,KQ9))*(IF(KQ9&gt;=0,1,0))*(IF(KP9&gt;0,1,0))-0.6769903*(IF(KP9=1,1,0))-0.2708885*(IF(KP9=2,1,0))+0.7210263*(IF(KP9=3,1,0))-0.5386022,"")</f>
        <v>-0.423657769017939</v>
      </c>
      <c r="KX9" s="81" t="n">
        <f aca="false">1-POWER(0.995,EXP(KW9))</f>
        <v>0.00327607182758316</v>
      </c>
      <c r="KY9" s="82" t="n">
        <f aca="false">KX9*100</f>
        <v>0.327607182758316</v>
      </c>
      <c r="KZ9" s="79"/>
      <c r="LA9" s="79"/>
      <c r="LB9" s="79"/>
      <c r="LC9" s="79"/>
      <c r="LD9" s="45"/>
      <c r="LE9" s="46"/>
    </row>
    <row r="10" s="3" customFormat="true" ht="13.8" hidden="false" customHeight="false" outlineLevel="0" collapsed="false">
      <c r="A10" s="47"/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"/>
      <c r="N10" s="50"/>
      <c r="O10" s="50"/>
      <c r="P10" s="19"/>
      <c r="Q10" s="19"/>
      <c r="R10" s="50"/>
      <c r="S10" s="50"/>
      <c r="T10" s="50"/>
      <c r="U10" s="51"/>
      <c r="V10" s="52"/>
      <c r="W10" s="52"/>
      <c r="X10" s="50"/>
      <c r="Y10" s="52"/>
      <c r="Z10" s="50"/>
      <c r="AA10" s="50"/>
      <c r="AB10" s="50"/>
      <c r="AC10" s="85"/>
      <c r="AD10" s="50"/>
      <c r="AE10" s="50"/>
      <c r="AF10" s="50"/>
      <c r="AG10" s="85"/>
      <c r="AH10" s="50"/>
      <c r="AI10" s="50"/>
      <c r="AJ10" s="50"/>
      <c r="AK10" s="52"/>
      <c r="AL10" s="50"/>
      <c r="AM10" s="85"/>
      <c r="AN10" s="50"/>
      <c r="AO10" s="50"/>
      <c r="AP10" s="50"/>
      <c r="AQ10" s="52"/>
      <c r="AR10" s="52"/>
      <c r="AS10" s="52"/>
      <c r="AT10" s="50"/>
      <c r="AU10" s="52"/>
      <c r="AV10" s="52"/>
      <c r="AW10" s="52"/>
      <c r="AX10" s="50"/>
      <c r="AY10" s="52"/>
      <c r="AZ10" s="50"/>
      <c r="BA10" s="52"/>
      <c r="BB10" s="50"/>
      <c r="BC10" s="52"/>
      <c r="BD10" s="50"/>
      <c r="BE10" s="52"/>
      <c r="BF10" s="50"/>
      <c r="BG10" s="52"/>
      <c r="BH10" s="53"/>
      <c r="BI10" s="52"/>
      <c r="BJ10" s="52"/>
      <c r="BK10" s="50"/>
      <c r="BL10" s="50"/>
      <c r="BM10" s="50"/>
      <c r="BN10" s="50"/>
      <c r="BO10" s="50"/>
      <c r="BP10" s="50"/>
      <c r="BQ10" s="52"/>
      <c r="BR10" s="50"/>
      <c r="BS10" s="50"/>
      <c r="BT10" s="50"/>
      <c r="BU10" s="50"/>
      <c r="BV10" s="52"/>
      <c r="BW10" s="52"/>
      <c r="BX10" s="50"/>
      <c r="BY10" s="52"/>
      <c r="BZ10" s="52"/>
      <c r="CA10" s="50"/>
      <c r="CB10" s="50"/>
      <c r="CC10" s="54"/>
      <c r="CD10" s="55"/>
      <c r="CE10" s="55"/>
      <c r="CF10" s="50"/>
      <c r="CG10" s="50"/>
      <c r="CH10" s="47"/>
      <c r="CI10" s="52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6"/>
      <c r="DT10" s="56"/>
      <c r="DU10" s="56"/>
      <c r="DV10" s="56"/>
      <c r="DW10" s="56"/>
      <c r="DX10" s="9"/>
      <c r="DY10" s="57"/>
      <c r="DZ10" s="57"/>
      <c r="EA10" s="54"/>
      <c r="EB10" s="54"/>
      <c r="EC10" s="54"/>
      <c r="ED10" s="54"/>
      <c r="EE10" s="54"/>
      <c r="EF10" s="47"/>
      <c r="EG10" s="86"/>
      <c r="EH10" s="86"/>
      <c r="EI10" s="86"/>
      <c r="EJ10" s="86"/>
      <c r="EK10" s="83"/>
      <c r="EL10" s="83"/>
      <c r="EM10" s="59"/>
      <c r="EN10" s="59"/>
      <c r="EO10" s="59"/>
      <c r="EP10" s="60"/>
      <c r="EQ10" s="50"/>
      <c r="ER10" s="61"/>
      <c r="ES10" s="61"/>
      <c r="ET10" s="4"/>
      <c r="EU10" s="35"/>
      <c r="EV10" s="72"/>
      <c r="EW10" s="13"/>
      <c r="EX10" s="13"/>
      <c r="EY10" s="13"/>
      <c r="EZ10" s="13"/>
      <c r="FA10" s="13"/>
      <c r="FB10" s="14"/>
      <c r="FC10" s="15"/>
      <c r="FD10" s="13"/>
      <c r="FE10" s="13"/>
      <c r="FF10" s="13"/>
      <c r="FG10" s="13"/>
      <c r="FH10" s="13"/>
      <c r="FI10" s="13"/>
      <c r="FJ10" s="13"/>
      <c r="FK10" s="13"/>
      <c r="FL10" s="16"/>
      <c r="FM10" s="17"/>
      <c r="FN10" s="18"/>
      <c r="FO10" s="13"/>
      <c r="FP10" s="35"/>
      <c r="FQ10" s="13"/>
      <c r="FR10" s="73"/>
      <c r="FS10" s="73"/>
      <c r="FT10" s="73"/>
      <c r="FU10" s="87"/>
      <c r="FV10" s="13"/>
      <c r="FW10" s="13"/>
      <c r="FX10" s="13"/>
      <c r="FY10" s="13"/>
      <c r="FZ10" s="74"/>
      <c r="GA10" s="13"/>
      <c r="GB10" s="13"/>
      <c r="GC10" s="74"/>
      <c r="GD10" s="73"/>
      <c r="GE10" s="73"/>
      <c r="GF10" s="66"/>
      <c r="GG10" s="66"/>
      <c r="GH10" s="66"/>
      <c r="GI10" s="66"/>
      <c r="GJ10" s="66"/>
      <c r="GK10" s="66"/>
      <c r="GL10" s="64"/>
      <c r="GM10" s="65"/>
      <c r="GN10" s="66"/>
      <c r="GO10" s="66"/>
      <c r="GP10" s="67"/>
      <c r="GQ10" s="15"/>
      <c r="GR10" s="15"/>
      <c r="GS10" s="15"/>
      <c r="GT10" s="15"/>
      <c r="GU10" s="68"/>
      <c r="GV10" s="69"/>
      <c r="GW10" s="70" t="s">
        <v>264</v>
      </c>
      <c r="GX10" s="70" t="s">
        <v>301</v>
      </c>
      <c r="GY10" s="70" t="n">
        <v>3.5</v>
      </c>
      <c r="GZ10" s="70" t="n">
        <v>2.8</v>
      </c>
      <c r="HA10" s="70" t="n">
        <v>3.5</v>
      </c>
      <c r="HB10" s="70" t="n">
        <v>16.1</v>
      </c>
      <c r="HC10" s="70" t="s">
        <v>266</v>
      </c>
      <c r="HD10" s="70" t="s">
        <v>267</v>
      </c>
      <c r="HE10" s="70" t="n">
        <v>3</v>
      </c>
      <c r="HF10" s="70" t="n">
        <v>67</v>
      </c>
      <c r="HG10" s="70"/>
      <c r="HH10" s="70" t="s">
        <v>268</v>
      </c>
      <c r="HI10" s="71"/>
      <c r="HJ10" s="71"/>
      <c r="HK10" s="71"/>
      <c r="HL10" s="68"/>
      <c r="HM10" s="13"/>
      <c r="HN10" s="13" t="s">
        <v>267</v>
      </c>
      <c r="HO10" s="13" t="s">
        <v>301</v>
      </c>
      <c r="HP10" s="73" t="n">
        <v>3.4</v>
      </c>
      <c r="HQ10" s="73" t="n">
        <v>2.4</v>
      </c>
      <c r="HR10" s="73" t="n">
        <v>3.4</v>
      </c>
      <c r="HS10" s="73" t="n">
        <v>11.3</v>
      </c>
      <c r="HT10" s="74" t="s">
        <v>266</v>
      </c>
      <c r="HU10" s="74" t="s">
        <v>267</v>
      </c>
      <c r="HV10" s="74"/>
      <c r="HW10" s="74"/>
      <c r="HX10" s="74" t="s">
        <v>302</v>
      </c>
      <c r="HY10" s="13" t="s">
        <v>303</v>
      </c>
      <c r="HZ10" s="13" t="n">
        <v>29.8</v>
      </c>
      <c r="IA10" s="13"/>
      <c r="IB10" s="13"/>
      <c r="IC10" s="68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68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68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76"/>
      <c r="KC10" s="13"/>
      <c r="KD10" s="76"/>
      <c r="KE10" s="13"/>
      <c r="KF10" s="76"/>
      <c r="KG10" s="13"/>
      <c r="KH10" s="13"/>
      <c r="KI10" s="13"/>
      <c r="KJ10" s="77"/>
      <c r="KK10" s="77"/>
      <c r="KL10" s="39"/>
      <c r="KM10" s="39"/>
      <c r="KN10" s="39"/>
      <c r="KO10" s="39"/>
      <c r="KP10" s="13"/>
      <c r="KQ10" s="13"/>
      <c r="KR10" s="13"/>
      <c r="KS10" s="13"/>
      <c r="KT10" s="13"/>
      <c r="KU10" s="78"/>
      <c r="KV10" s="79"/>
      <c r="KW10" s="80"/>
      <c r="KX10" s="81"/>
      <c r="KY10" s="82"/>
      <c r="KZ10" s="79"/>
      <c r="LA10" s="79"/>
      <c r="LB10" s="79"/>
      <c r="LC10" s="79"/>
      <c r="LD10" s="45"/>
      <c r="LE10" s="46"/>
    </row>
    <row r="11" s="3" customFormat="true" ht="13.8" hidden="false" customHeight="false" outlineLevel="0" collapsed="false">
      <c r="A11" s="47"/>
      <c r="B11" s="48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"/>
      <c r="N11" s="50"/>
      <c r="O11" s="50"/>
      <c r="P11" s="19"/>
      <c r="Q11" s="19"/>
      <c r="R11" s="50"/>
      <c r="S11" s="50"/>
      <c r="T11" s="50"/>
      <c r="U11" s="51"/>
      <c r="V11" s="52"/>
      <c r="W11" s="52"/>
      <c r="X11" s="50"/>
      <c r="Y11" s="52"/>
      <c r="Z11" s="50"/>
      <c r="AA11" s="50"/>
      <c r="AB11" s="50"/>
      <c r="AC11" s="85"/>
      <c r="AD11" s="50"/>
      <c r="AE11" s="50"/>
      <c r="AF11" s="50"/>
      <c r="AG11" s="85"/>
      <c r="AH11" s="50"/>
      <c r="AI11" s="50"/>
      <c r="AJ11" s="50"/>
      <c r="AK11" s="52"/>
      <c r="AL11" s="50"/>
      <c r="AM11" s="85"/>
      <c r="AN11" s="50"/>
      <c r="AO11" s="50"/>
      <c r="AP11" s="50"/>
      <c r="AQ11" s="52"/>
      <c r="AR11" s="52"/>
      <c r="AS11" s="52"/>
      <c r="AT11" s="50"/>
      <c r="AU11" s="52"/>
      <c r="AV11" s="52"/>
      <c r="AW11" s="52"/>
      <c r="AX11" s="50"/>
      <c r="AY11" s="52"/>
      <c r="AZ11" s="50"/>
      <c r="BA11" s="52"/>
      <c r="BB11" s="50"/>
      <c r="BC11" s="52"/>
      <c r="BD11" s="50"/>
      <c r="BE11" s="52"/>
      <c r="BF11" s="50"/>
      <c r="BG11" s="52"/>
      <c r="BH11" s="53"/>
      <c r="BI11" s="52"/>
      <c r="BJ11" s="52"/>
      <c r="BK11" s="50"/>
      <c r="BL11" s="50"/>
      <c r="BM11" s="50"/>
      <c r="BN11" s="50"/>
      <c r="BO11" s="50"/>
      <c r="BP11" s="50"/>
      <c r="BQ11" s="52"/>
      <c r="BR11" s="50"/>
      <c r="BS11" s="50"/>
      <c r="BT11" s="50"/>
      <c r="BU11" s="50"/>
      <c r="BV11" s="52"/>
      <c r="BW11" s="52"/>
      <c r="BX11" s="50"/>
      <c r="BY11" s="52"/>
      <c r="BZ11" s="52"/>
      <c r="CA11" s="50"/>
      <c r="CB11" s="50"/>
      <c r="CC11" s="54"/>
      <c r="CD11" s="55"/>
      <c r="CE11" s="55"/>
      <c r="CF11" s="50"/>
      <c r="CG11" s="50"/>
      <c r="CH11" s="47"/>
      <c r="CI11" s="52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6"/>
      <c r="DT11" s="56"/>
      <c r="DU11" s="56"/>
      <c r="DV11" s="56"/>
      <c r="DW11" s="56"/>
      <c r="DX11" s="9"/>
      <c r="DY11" s="57"/>
      <c r="DZ11" s="57"/>
      <c r="EA11" s="54"/>
      <c r="EB11" s="54"/>
      <c r="EC11" s="54"/>
      <c r="ED11" s="54"/>
      <c r="EE11" s="54"/>
      <c r="EF11" s="47"/>
      <c r="EG11" s="86"/>
      <c r="EH11" s="86"/>
      <c r="EI11" s="86"/>
      <c r="EJ11" s="86"/>
      <c r="EK11" s="83"/>
      <c r="EL11" s="83"/>
      <c r="EM11" s="59"/>
      <c r="EN11" s="59"/>
      <c r="EO11" s="59"/>
      <c r="EP11" s="60"/>
      <c r="EQ11" s="50"/>
      <c r="ER11" s="61"/>
      <c r="ES11" s="61"/>
      <c r="ET11" s="4"/>
      <c r="EU11" s="35"/>
      <c r="EV11" s="72"/>
      <c r="EW11" s="13"/>
      <c r="EX11" s="13"/>
      <c r="EY11" s="13"/>
      <c r="EZ11" s="13"/>
      <c r="FA11" s="13"/>
      <c r="FB11" s="14"/>
      <c r="FC11" s="15"/>
      <c r="FD11" s="13"/>
      <c r="FE11" s="13"/>
      <c r="FF11" s="13"/>
      <c r="FG11" s="13"/>
      <c r="FH11" s="13"/>
      <c r="FI11" s="13"/>
      <c r="FJ11" s="13"/>
      <c r="FK11" s="13"/>
      <c r="FL11" s="16"/>
      <c r="FM11" s="17"/>
      <c r="FN11" s="18"/>
      <c r="FO11" s="13"/>
      <c r="FP11" s="35"/>
      <c r="FQ11" s="13"/>
      <c r="FR11" s="73"/>
      <c r="FS11" s="73"/>
      <c r="FT11" s="73"/>
      <c r="FU11" s="87"/>
      <c r="FV11" s="13"/>
      <c r="FW11" s="13"/>
      <c r="FX11" s="13"/>
      <c r="FY11" s="13"/>
      <c r="FZ11" s="74"/>
      <c r="GA11" s="13"/>
      <c r="GB11" s="13"/>
      <c r="GC11" s="74"/>
      <c r="GD11" s="73"/>
      <c r="GE11" s="73"/>
      <c r="GF11" s="66"/>
      <c r="GG11" s="66"/>
      <c r="GH11" s="66"/>
      <c r="GI11" s="66"/>
      <c r="GJ11" s="66"/>
      <c r="GK11" s="66"/>
      <c r="GL11" s="64"/>
      <c r="GM11" s="65"/>
      <c r="GN11" s="66"/>
      <c r="GO11" s="66"/>
      <c r="GP11" s="67"/>
      <c r="GQ11" s="15"/>
      <c r="GR11" s="15"/>
      <c r="GS11" s="15"/>
      <c r="GT11" s="15"/>
      <c r="GU11" s="68"/>
      <c r="GV11" s="69"/>
      <c r="GW11" s="70" t="s">
        <v>264</v>
      </c>
      <c r="GX11" s="70" t="s">
        <v>281</v>
      </c>
      <c r="GY11" s="70" t="n">
        <v>3.1</v>
      </c>
      <c r="GZ11" s="70" t="n">
        <v>2.6</v>
      </c>
      <c r="HA11" s="70" t="n">
        <v>3.1</v>
      </c>
      <c r="HB11" s="70" t="n">
        <v>14.2</v>
      </c>
      <c r="HC11" s="70" t="s">
        <v>266</v>
      </c>
      <c r="HD11" s="70" t="s">
        <v>267</v>
      </c>
      <c r="HE11" s="70" t="n">
        <v>3</v>
      </c>
      <c r="HF11" s="70" t="n">
        <v>60</v>
      </c>
      <c r="HG11" s="70"/>
      <c r="HH11" s="70" t="s">
        <v>268</v>
      </c>
      <c r="HI11" s="71"/>
      <c r="HJ11" s="71"/>
      <c r="HK11" s="71"/>
      <c r="HL11" s="68"/>
      <c r="HM11" s="13"/>
      <c r="HN11" s="13" t="s">
        <v>267</v>
      </c>
      <c r="HO11" s="13" t="s">
        <v>281</v>
      </c>
      <c r="HP11" s="73" t="n">
        <v>3.3</v>
      </c>
      <c r="HQ11" s="73" t="n">
        <v>2</v>
      </c>
      <c r="HR11" s="73" t="n">
        <v>3.3</v>
      </c>
      <c r="HS11" s="73" t="n">
        <v>8.2</v>
      </c>
      <c r="HT11" s="74" t="s">
        <v>266</v>
      </c>
      <c r="HU11" s="74" t="s">
        <v>267</v>
      </c>
      <c r="HV11" s="74"/>
      <c r="HW11" s="74"/>
      <c r="HX11" s="74" t="s">
        <v>302</v>
      </c>
      <c r="HY11" s="13" t="s">
        <v>303</v>
      </c>
      <c r="HZ11" s="13" t="n">
        <v>42.3</v>
      </c>
      <c r="IA11" s="13"/>
      <c r="IB11" s="13"/>
      <c r="IC11" s="68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68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68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76"/>
      <c r="KC11" s="13"/>
      <c r="KD11" s="76"/>
      <c r="KE11" s="13"/>
      <c r="KF11" s="76"/>
      <c r="KG11" s="13"/>
      <c r="KH11" s="13"/>
      <c r="KI11" s="13"/>
      <c r="KJ11" s="77"/>
      <c r="KK11" s="77"/>
      <c r="KL11" s="39"/>
      <c r="KM11" s="39"/>
      <c r="KN11" s="39"/>
      <c r="KO11" s="39"/>
      <c r="KP11" s="13"/>
      <c r="KQ11" s="13"/>
      <c r="KR11" s="13"/>
      <c r="KS11" s="13"/>
      <c r="KT11" s="13"/>
      <c r="KU11" s="78"/>
      <c r="KV11" s="79"/>
      <c r="KW11" s="80"/>
      <c r="KX11" s="81"/>
      <c r="KY11" s="82"/>
      <c r="KZ11" s="79"/>
      <c r="LA11" s="79"/>
      <c r="LB11" s="79"/>
      <c r="LC11" s="79"/>
      <c r="LD11" s="45"/>
      <c r="LE11" s="46"/>
    </row>
    <row r="12" s="3" customFormat="true" ht="13.8" hidden="false" customHeight="false" outlineLevel="0" collapsed="false">
      <c r="A12" s="47" t="s">
        <v>304</v>
      </c>
      <c r="B12" s="48" t="s">
        <v>305</v>
      </c>
      <c r="C12" s="49" t="n">
        <v>44029.4767633449</v>
      </c>
      <c r="D12" s="50"/>
      <c r="E12" s="50"/>
      <c r="F12" s="50"/>
      <c r="G12" s="50"/>
      <c r="H12" s="50"/>
      <c r="I12" s="50"/>
      <c r="J12" s="50"/>
      <c r="K12" s="50"/>
      <c r="L12" s="50"/>
      <c r="M12" s="5"/>
      <c r="N12" s="52"/>
      <c r="O12" s="50" t="s">
        <v>271</v>
      </c>
      <c r="P12" s="19" t="n">
        <v>180</v>
      </c>
      <c r="Q12" s="19" t="n">
        <v>89</v>
      </c>
      <c r="R12" s="50" t="s">
        <v>306</v>
      </c>
      <c r="S12" s="50" t="s">
        <v>236</v>
      </c>
      <c r="T12" s="50" t="s">
        <v>307</v>
      </c>
      <c r="U12" s="51" t="s">
        <v>240</v>
      </c>
      <c r="V12" s="85" t="n">
        <v>42370</v>
      </c>
      <c r="W12" s="50" t="s">
        <v>308</v>
      </c>
      <c r="X12" s="50" t="s">
        <v>238</v>
      </c>
      <c r="Y12" s="52"/>
      <c r="Z12" s="50" t="s">
        <v>238</v>
      </c>
      <c r="AA12" s="50" t="s">
        <v>240</v>
      </c>
      <c r="AB12" s="50" t="s">
        <v>238</v>
      </c>
      <c r="AC12" s="52"/>
      <c r="AD12" s="52"/>
      <c r="AE12" s="52"/>
      <c r="AF12" s="50" t="s">
        <v>240</v>
      </c>
      <c r="AG12" s="85" t="n">
        <v>42736</v>
      </c>
      <c r="AH12" s="50" t="s">
        <v>240</v>
      </c>
      <c r="AI12" s="50" t="s">
        <v>309</v>
      </c>
      <c r="AJ12" s="50" t="s">
        <v>238</v>
      </c>
      <c r="AK12" s="52"/>
      <c r="AL12" s="50" t="s">
        <v>240</v>
      </c>
      <c r="AM12" s="85" t="n">
        <v>44019</v>
      </c>
      <c r="AN12" s="50" t="n">
        <v>100</v>
      </c>
      <c r="AO12" s="50" t="n">
        <v>1</v>
      </c>
      <c r="AP12" s="50" t="s">
        <v>238</v>
      </c>
      <c r="AQ12" s="52"/>
      <c r="AR12" s="52"/>
      <c r="AS12" s="52"/>
      <c r="AT12" s="50" t="s">
        <v>238</v>
      </c>
      <c r="AU12" s="52"/>
      <c r="AV12" s="52"/>
      <c r="AW12" s="52"/>
      <c r="AX12" s="50" t="s">
        <v>239</v>
      </c>
      <c r="AY12" s="52"/>
      <c r="AZ12" s="50" t="s">
        <v>238</v>
      </c>
      <c r="BA12" s="52"/>
      <c r="BB12" s="50" t="s">
        <v>240</v>
      </c>
      <c r="BC12" s="85" t="n">
        <v>43862</v>
      </c>
      <c r="BD12" s="50" t="s">
        <v>238</v>
      </c>
      <c r="BE12" s="52"/>
      <c r="BF12" s="50" t="s">
        <v>238</v>
      </c>
      <c r="BG12" s="52"/>
      <c r="BH12" s="53" t="s">
        <v>238</v>
      </c>
      <c r="BI12" s="52"/>
      <c r="BJ12" s="52"/>
      <c r="BK12" s="50" t="s">
        <v>310</v>
      </c>
      <c r="BL12" s="50" t="s">
        <v>239</v>
      </c>
      <c r="BM12" s="50" t="s">
        <v>240</v>
      </c>
      <c r="BN12" s="50" t="s">
        <v>238</v>
      </c>
      <c r="BO12" s="50" t="s">
        <v>238</v>
      </c>
      <c r="BP12" s="50" t="s">
        <v>240</v>
      </c>
      <c r="BQ12" s="50" t="s">
        <v>311</v>
      </c>
      <c r="BR12" s="50" t="s">
        <v>238</v>
      </c>
      <c r="BS12" s="52"/>
      <c r="BT12" s="50" t="s">
        <v>240</v>
      </c>
      <c r="BU12" s="50" t="s">
        <v>240</v>
      </c>
      <c r="BV12" s="50" t="s">
        <v>240</v>
      </c>
      <c r="BW12" s="50" t="s">
        <v>240</v>
      </c>
      <c r="BX12" s="50" t="s">
        <v>238</v>
      </c>
      <c r="BY12" s="52"/>
      <c r="BZ12" s="52"/>
      <c r="CA12" s="50" t="s">
        <v>243</v>
      </c>
      <c r="CB12" s="50" t="s">
        <v>240</v>
      </c>
      <c r="CC12" s="54" t="s">
        <v>240</v>
      </c>
      <c r="CD12" s="54" t="s">
        <v>312</v>
      </c>
      <c r="CE12" s="54" t="s">
        <v>240</v>
      </c>
      <c r="CF12" s="50" t="s">
        <v>238</v>
      </c>
      <c r="CG12" s="50" t="s">
        <v>240</v>
      </c>
      <c r="CH12" s="47" t="s">
        <v>240</v>
      </c>
      <c r="CI12" s="50" t="n">
        <v>1985</v>
      </c>
      <c r="CJ12" s="50" t="s">
        <v>313</v>
      </c>
      <c r="CK12" s="50" t="s">
        <v>244</v>
      </c>
      <c r="CL12" s="50" t="n">
        <v>16</v>
      </c>
      <c r="CM12" s="50" t="s">
        <v>238</v>
      </c>
      <c r="CN12" s="50" t="n">
        <v>14</v>
      </c>
      <c r="CO12" s="50" t="s">
        <v>238</v>
      </c>
      <c r="CP12" s="50" t="s">
        <v>245</v>
      </c>
      <c r="CQ12" s="50" t="s">
        <v>246</v>
      </c>
      <c r="CR12" s="50" t="s">
        <v>247</v>
      </c>
      <c r="CS12" s="50" t="s">
        <v>314</v>
      </c>
      <c r="CT12" s="50" t="s">
        <v>248</v>
      </c>
      <c r="CU12" s="50" t="s">
        <v>248</v>
      </c>
      <c r="CV12" s="50" t="s">
        <v>248</v>
      </c>
      <c r="CW12" s="50" t="s">
        <v>248</v>
      </c>
      <c r="CX12" s="50" t="s">
        <v>250</v>
      </c>
      <c r="CY12" s="50" t="s">
        <v>248</v>
      </c>
      <c r="CZ12" s="50" t="s">
        <v>289</v>
      </c>
      <c r="DA12" s="50" t="s">
        <v>251</v>
      </c>
      <c r="DB12" s="50" t="s">
        <v>248</v>
      </c>
      <c r="DC12" s="50" t="n">
        <v>6</v>
      </c>
      <c r="DD12" s="50" t="n">
        <v>6</v>
      </c>
      <c r="DE12" s="50" t="n">
        <v>2</v>
      </c>
      <c r="DF12" s="50" t="n">
        <v>6</v>
      </c>
      <c r="DG12" s="50" t="s">
        <v>244</v>
      </c>
      <c r="DH12" s="50" t="n">
        <v>8</v>
      </c>
      <c r="DI12" s="50" t="n">
        <v>30</v>
      </c>
      <c r="DJ12" s="50" t="n">
        <v>5</v>
      </c>
      <c r="DK12" s="50" t="n">
        <v>0</v>
      </c>
      <c r="DL12" s="50" t="s">
        <v>238</v>
      </c>
      <c r="DM12" s="52"/>
      <c r="DN12" s="52"/>
      <c r="DO12" s="50" t="s">
        <v>254</v>
      </c>
      <c r="DP12" s="50" t="s">
        <v>254</v>
      </c>
      <c r="DQ12" s="50" t="s">
        <v>315</v>
      </c>
      <c r="DR12" s="50" t="n">
        <v>10</v>
      </c>
      <c r="DS12" s="56" t="s">
        <v>256</v>
      </c>
      <c r="DT12" s="56" t="s">
        <v>256</v>
      </c>
      <c r="DU12" s="56" t="s">
        <v>256</v>
      </c>
      <c r="DV12" s="56" t="s">
        <v>238</v>
      </c>
      <c r="DW12" s="56" t="s">
        <v>257</v>
      </c>
      <c r="DX12" s="9" t="s">
        <v>244</v>
      </c>
      <c r="DY12" s="57" t="n">
        <v>44029</v>
      </c>
      <c r="DZ12" s="57"/>
      <c r="EA12" s="54" t="n">
        <v>130</v>
      </c>
      <c r="EB12" s="54" t="n">
        <v>70</v>
      </c>
      <c r="EC12" s="54" t="n">
        <v>70</v>
      </c>
      <c r="ED12" s="54" t="n">
        <v>93</v>
      </c>
      <c r="EE12" s="54" t="n">
        <v>26</v>
      </c>
      <c r="EF12" s="58" t="n">
        <v>43973</v>
      </c>
      <c r="EG12" s="47" t="n">
        <v>179</v>
      </c>
      <c r="EH12" s="47" t="n">
        <v>70</v>
      </c>
      <c r="EI12" s="86"/>
      <c r="EJ12" s="47" t="n">
        <v>113</v>
      </c>
      <c r="EK12" s="59" t="n">
        <v>111</v>
      </c>
      <c r="EL12" s="59" t="n">
        <v>118</v>
      </c>
      <c r="EM12" s="59" t="n">
        <v>3.97</v>
      </c>
      <c r="EN12" s="59" t="n">
        <v>5.33</v>
      </c>
      <c r="EO12" s="59" t="n">
        <v>523</v>
      </c>
      <c r="EP12" s="60" t="n">
        <v>0.74</v>
      </c>
      <c r="EQ12" s="50" t="s">
        <v>258</v>
      </c>
      <c r="ER12" s="61" t="n">
        <v>22</v>
      </c>
      <c r="ES12" s="61" t="n">
        <v>14</v>
      </c>
      <c r="ET12" s="4" t="s">
        <v>316</v>
      </c>
      <c r="EU12" s="35" t="s">
        <v>279</v>
      </c>
      <c r="EV12" s="62" t="n">
        <v>22576</v>
      </c>
      <c r="EW12" s="13" t="n">
        <v>3663346324</v>
      </c>
      <c r="EX12" s="13" t="n">
        <v>1</v>
      </c>
      <c r="EY12" s="13" t="s">
        <v>261</v>
      </c>
      <c r="EZ12" s="13" t="n">
        <v>59</v>
      </c>
      <c r="FA12" s="13" t="s">
        <v>317</v>
      </c>
      <c r="FB12" s="14" t="n">
        <v>27.16</v>
      </c>
      <c r="FC12" s="15" t="n">
        <v>1.8</v>
      </c>
      <c r="FD12" s="13" t="n">
        <v>88</v>
      </c>
      <c r="FE12" s="13" t="s">
        <v>280</v>
      </c>
      <c r="FF12" s="13" t="s">
        <v>240</v>
      </c>
      <c r="FG12" s="13" t="s">
        <v>240</v>
      </c>
      <c r="FH12" s="13" t="s">
        <v>263</v>
      </c>
      <c r="FI12" s="13" t="n">
        <v>35</v>
      </c>
      <c r="FJ12" s="13" t="n">
        <v>40</v>
      </c>
      <c r="FK12" s="13" t="n">
        <v>0</v>
      </c>
      <c r="FL12" s="16" t="n">
        <v>12.651</v>
      </c>
      <c r="FM12" s="17" t="n">
        <v>70</v>
      </c>
      <c r="FN12" s="18" t="n">
        <v>1</v>
      </c>
      <c r="FO12" s="13" t="n">
        <v>9</v>
      </c>
      <c r="FP12" s="35" t="s">
        <v>264</v>
      </c>
      <c r="FQ12" s="13" t="s">
        <v>281</v>
      </c>
      <c r="FR12" s="73" t="n">
        <v>3.1</v>
      </c>
      <c r="FS12" s="73" t="n">
        <v>2.9</v>
      </c>
      <c r="FT12" s="73" t="n">
        <v>3.1</v>
      </c>
      <c r="FU12" s="87" t="n">
        <v>16.4</v>
      </c>
      <c r="FV12" s="13"/>
      <c r="FW12" s="13"/>
      <c r="FX12" s="13"/>
      <c r="FY12" s="13"/>
      <c r="FZ12" s="74" t="s">
        <v>266</v>
      </c>
      <c r="GA12" s="13"/>
      <c r="GB12" s="13"/>
      <c r="GC12" s="74" t="s">
        <v>267</v>
      </c>
      <c r="GD12" s="73" t="n">
        <v>3</v>
      </c>
      <c r="GE12" s="73" t="n">
        <v>71</v>
      </c>
      <c r="GF12" s="66"/>
      <c r="GG12" s="66"/>
      <c r="GH12" s="66"/>
      <c r="GI12" s="66"/>
      <c r="GJ12" s="66"/>
      <c r="GK12" s="66"/>
      <c r="GL12" s="64" t="s">
        <v>267</v>
      </c>
      <c r="GM12" s="65"/>
      <c r="GN12" s="66"/>
      <c r="GO12" s="66" t="n">
        <f aca="false">FL12/6</f>
        <v>2.1085</v>
      </c>
      <c r="GP12" s="67"/>
      <c r="GQ12" s="15" t="n">
        <v>1.91</v>
      </c>
      <c r="GR12" s="15" t="n">
        <v>0.71</v>
      </c>
      <c r="GS12" s="15"/>
      <c r="GT12" s="15"/>
      <c r="GU12" s="68" t="n">
        <v>12</v>
      </c>
      <c r="GV12" s="69" t="n">
        <v>44449</v>
      </c>
      <c r="GW12" s="70" t="s">
        <v>267</v>
      </c>
      <c r="GX12" s="70" t="s">
        <v>281</v>
      </c>
      <c r="GY12" s="70" t="n">
        <v>3.4</v>
      </c>
      <c r="GZ12" s="70" t="n">
        <v>3.2</v>
      </c>
      <c r="HA12" s="70" t="n">
        <v>3.4</v>
      </c>
      <c r="HB12" s="70" t="n">
        <v>19.3</v>
      </c>
      <c r="HC12" s="70" t="s">
        <v>266</v>
      </c>
      <c r="HD12" s="70" t="s">
        <v>267</v>
      </c>
      <c r="HE12" s="70" t="n">
        <v>3</v>
      </c>
      <c r="HF12" s="70" t="n">
        <v>121</v>
      </c>
      <c r="HG12" s="70"/>
      <c r="HH12" s="70" t="s">
        <v>268</v>
      </c>
      <c r="HI12" s="71"/>
      <c r="HJ12" s="71"/>
      <c r="HK12" s="71"/>
      <c r="HL12" s="68" t="n">
        <v>24</v>
      </c>
      <c r="HM12" s="72" t="n">
        <v>44839</v>
      </c>
      <c r="HN12" s="88"/>
      <c r="HO12" s="13"/>
      <c r="HP12" s="73"/>
      <c r="HQ12" s="73"/>
      <c r="HR12" s="73"/>
      <c r="HS12" s="73"/>
      <c r="HT12" s="74"/>
      <c r="HU12" s="74"/>
      <c r="HV12" s="74"/>
      <c r="HW12" s="74"/>
      <c r="HX12" s="74"/>
      <c r="HY12" s="13"/>
      <c r="HZ12" s="13"/>
      <c r="IA12" s="13"/>
      <c r="IB12" s="13"/>
      <c r="IC12" s="68" t="n">
        <v>36</v>
      </c>
      <c r="ID12" s="75" t="n">
        <v>45124</v>
      </c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68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68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76"/>
      <c r="KC12" s="13"/>
      <c r="KD12" s="76"/>
      <c r="KE12" s="13"/>
      <c r="KF12" s="76"/>
      <c r="KG12" s="13"/>
      <c r="KH12" s="13"/>
      <c r="KI12" s="13"/>
      <c r="KJ12" s="77"/>
      <c r="KK12" s="77"/>
      <c r="KL12" s="39"/>
      <c r="KM12" s="39"/>
      <c r="KN12" s="39"/>
      <c r="KO12" s="39"/>
      <c r="KP12" s="13" t="n">
        <f aca="false">IF(FZ12="",0,IF(FZ12="solid",1,IF(FZ12="part-solid",2,IF(FZ12="non-solid",3))))</f>
        <v>1</v>
      </c>
      <c r="KQ12" s="13" t="n">
        <f aca="false">FT12</f>
        <v>3.1</v>
      </c>
      <c r="KR12" s="13" t="n">
        <f aca="false">IF(OR(FE12="Bronchite Cronica",FE12="BPCO",FE12="Enfisema"),1,0)</f>
        <v>1</v>
      </c>
      <c r="KS12" s="13" t="n">
        <f aca="false">IF(CH12 = "Si",1,0)</f>
        <v>1</v>
      </c>
      <c r="KT12" s="13" t="n">
        <v>0</v>
      </c>
      <c r="KU12" s="78" t="n">
        <f aca="false">IF(KT12=0, 0.060818386 *FI12         - 0.00014652216 * POWER((FI12 - 15), 3) * (FI12 &gt; 15)         + 0.00018486938 * POWER((FI12 - 20.185718), 3) * (IF(FI12 &gt; 20,1,0))         - 0.000038347226 * POWER((FI12 - 40), 3) * (IF(FI12 &gt; 40,1,0))         + 0.11425297 * FJ12         - 0.000080091477 * POWER((FJ12 - 27.6577), 3) * (IF(FJ12 &gt; 27,1,0))         + 0.00017069483 * POWER((FJ12 - 40), 3) * (IF(FJ12 &gt; 40,1,0))         - 0.000090603358 * POWER((FJ12 - 50.910335), 3) * (IF(FJ12&gt; 50,1,0))         - 0.085684793 * FK12 + 0.0065499693 * POWER((FK12 - 0), 3)         - 0.0068305845 * POWER((FK12- 0.50513347), 3) * (IF(FK12 &gt; 0,1,0))         + 0.00028061519 * POWER((FK12 - 12.295688), 3) * (IF(FK12 &gt; 12,1,0))         + 0.070322812 * EZ12  - 0.00009382122 * POWER((EZ12 - 53.459001), 3) * (IF(EZ12 &gt; 53,1,0))         + 0.00018282661 * POWER((EZ12 - 61.954825), 3) * (IF(EZ12 &gt; 61,1,0))         - 0.000089005389 * POWER((EZ12 - 70.910335), 3) * (IF(EZ12 &gt; 70,1,0))         + 0.2153936 * (IF(KS12 = 1,1,0)) - 0.05827261 * (IF(EU12 = "F",1,0))         - 9.7960571,"")</f>
        <v>0.529468463008307</v>
      </c>
      <c r="KV12" s="79" t="n">
        <f aca="false">1-POWER(0.98869,EXP(KU12))</f>
        <v>0.019128819202151</v>
      </c>
      <c r="KW12" s="80" t="n">
        <f aca="false">IF(KT12=0, 0.5889073*KU12+0.5625495*(IF(KR12=1,1,0))+0.5642264*SQRT(MAX(0,KQ12))*(IF(KQ12&gt;=0,1,0))*(IF(KP12&gt;0,1,0))-0.6769903*(IF(KP12=1,1,0))-0.2708885*(IF(KP12=2,1,0))+0.7210263*(IF(KP12=3,1,0))-0.5386022,"")</f>
        <v>0.652187932316688</v>
      </c>
      <c r="KX12" s="81" t="n">
        <f aca="false">1-POWER(0.995,EXP(KW12))</f>
        <v>0.00957660885194311</v>
      </c>
      <c r="KY12" s="82" t="n">
        <f aca="false">KX12*100</f>
        <v>0.957660885194311</v>
      </c>
      <c r="KZ12" s="79"/>
      <c r="LA12" s="79"/>
      <c r="LB12" s="79"/>
      <c r="LC12" s="79"/>
      <c r="LD12" s="45"/>
      <c r="LE12" s="46"/>
    </row>
    <row r="13" s="3" customFormat="true" ht="13.8" hidden="false" customHeight="false" outlineLevel="0" collapsed="false">
      <c r="A13" s="47"/>
      <c r="B13" s="2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"/>
      <c r="N13" s="52"/>
      <c r="O13" s="50"/>
      <c r="P13" s="19"/>
      <c r="Q13" s="19"/>
      <c r="R13" s="50"/>
      <c r="S13" s="50"/>
      <c r="T13" s="50"/>
      <c r="U13" s="53"/>
      <c r="V13" s="85"/>
      <c r="W13" s="50"/>
      <c r="X13" s="50"/>
      <c r="Y13" s="52"/>
      <c r="Z13" s="50"/>
      <c r="AA13" s="50"/>
      <c r="AB13" s="50"/>
      <c r="AC13" s="52"/>
      <c r="AD13" s="52"/>
      <c r="AE13" s="52"/>
      <c r="AF13" s="50"/>
      <c r="AG13" s="85"/>
      <c r="AH13" s="50"/>
      <c r="AI13" s="50"/>
      <c r="AJ13" s="50"/>
      <c r="AK13" s="52"/>
      <c r="AL13" s="50"/>
      <c r="AM13" s="85"/>
      <c r="AN13" s="50"/>
      <c r="AO13" s="50"/>
      <c r="AP13" s="50"/>
      <c r="AQ13" s="52"/>
      <c r="AR13" s="52"/>
      <c r="AS13" s="52"/>
      <c r="AT13" s="50"/>
      <c r="AU13" s="52"/>
      <c r="AV13" s="52"/>
      <c r="AW13" s="52"/>
      <c r="AX13" s="50"/>
      <c r="AY13" s="52"/>
      <c r="AZ13" s="50"/>
      <c r="BA13" s="52"/>
      <c r="BB13" s="50"/>
      <c r="BC13" s="85"/>
      <c r="BD13" s="50"/>
      <c r="BE13" s="52"/>
      <c r="BF13" s="50"/>
      <c r="BG13" s="52"/>
      <c r="BH13" s="53"/>
      <c r="BI13" s="52"/>
      <c r="BJ13" s="52"/>
      <c r="BK13" s="50"/>
      <c r="BL13" s="50"/>
      <c r="BM13" s="50"/>
      <c r="BN13" s="50"/>
      <c r="BO13" s="50"/>
      <c r="BP13" s="50"/>
      <c r="BQ13" s="50"/>
      <c r="BR13" s="50"/>
      <c r="BS13" s="52"/>
      <c r="BT13" s="50"/>
      <c r="BU13" s="50"/>
      <c r="BV13" s="50"/>
      <c r="BW13" s="50"/>
      <c r="BX13" s="50"/>
      <c r="BY13" s="52"/>
      <c r="BZ13" s="52"/>
      <c r="CA13" s="50"/>
      <c r="CB13" s="50"/>
      <c r="CC13" s="54"/>
      <c r="CD13" s="54"/>
      <c r="CE13" s="54"/>
      <c r="CF13" s="50"/>
      <c r="CG13" s="50"/>
      <c r="CH13" s="47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2"/>
      <c r="DN13" s="52"/>
      <c r="DO13" s="50"/>
      <c r="DP13" s="50"/>
      <c r="DQ13" s="50"/>
      <c r="DR13" s="50"/>
      <c r="DS13" s="56"/>
      <c r="DT13" s="56"/>
      <c r="DU13" s="56"/>
      <c r="DV13" s="56"/>
      <c r="DW13" s="56"/>
      <c r="DX13" s="9"/>
      <c r="DY13" s="57"/>
      <c r="DZ13" s="57"/>
      <c r="EA13" s="54"/>
      <c r="EB13" s="54"/>
      <c r="EC13" s="54"/>
      <c r="ED13" s="54"/>
      <c r="EE13" s="54"/>
      <c r="EF13" s="58"/>
      <c r="EG13" s="47"/>
      <c r="EH13" s="47"/>
      <c r="EI13" s="86"/>
      <c r="EJ13" s="47"/>
      <c r="EK13" s="83"/>
      <c r="EL13" s="83"/>
      <c r="EM13" s="59"/>
      <c r="EN13" s="59"/>
      <c r="EO13" s="59"/>
      <c r="EP13" s="60"/>
      <c r="EQ13" s="50"/>
      <c r="ER13" s="61"/>
      <c r="ES13" s="61"/>
      <c r="ET13" s="4"/>
      <c r="EU13" s="35"/>
      <c r="EV13" s="62"/>
      <c r="EW13" s="13"/>
      <c r="EX13" s="13"/>
      <c r="EY13" s="13"/>
      <c r="EZ13" s="13"/>
      <c r="FA13" s="13"/>
      <c r="FB13" s="14"/>
      <c r="FC13" s="15"/>
      <c r="FD13" s="13"/>
      <c r="FE13" s="13"/>
      <c r="FF13" s="13"/>
      <c r="FG13" s="13"/>
      <c r="FH13" s="13"/>
      <c r="FI13" s="13"/>
      <c r="FJ13" s="13"/>
      <c r="FK13" s="13"/>
      <c r="FL13" s="16"/>
      <c r="FM13" s="17"/>
      <c r="FN13" s="18" t="n">
        <v>2</v>
      </c>
      <c r="FO13" s="13"/>
      <c r="FP13" s="35" t="s">
        <v>264</v>
      </c>
      <c r="FQ13" s="13" t="s">
        <v>301</v>
      </c>
      <c r="FR13" s="73" t="n">
        <v>5.1</v>
      </c>
      <c r="FS13" s="73" t="n">
        <v>4.9</v>
      </c>
      <c r="FT13" s="73" t="n">
        <v>5.1</v>
      </c>
      <c r="FU13" s="87" t="n">
        <v>61</v>
      </c>
      <c r="FV13" s="13"/>
      <c r="FW13" s="13"/>
      <c r="FX13" s="13"/>
      <c r="FY13" s="13"/>
      <c r="FZ13" s="74" t="s">
        <v>266</v>
      </c>
      <c r="GA13" s="13"/>
      <c r="GB13" s="13"/>
      <c r="GC13" s="74" t="s">
        <v>267</v>
      </c>
      <c r="GD13" s="73" t="n">
        <v>3</v>
      </c>
      <c r="GE13" s="73" t="n">
        <v>71</v>
      </c>
      <c r="GF13" s="66"/>
      <c r="GG13" s="66"/>
      <c r="GH13" s="66"/>
      <c r="GI13" s="66"/>
      <c r="GJ13" s="66"/>
      <c r="GK13" s="66"/>
      <c r="GL13" s="64"/>
      <c r="GM13" s="65"/>
      <c r="GN13" s="66"/>
      <c r="GO13" s="66"/>
      <c r="GP13" s="67"/>
      <c r="GQ13" s="15"/>
      <c r="GR13" s="15"/>
      <c r="GS13" s="15"/>
      <c r="GT13" s="15"/>
      <c r="GU13" s="68"/>
      <c r="GV13" s="70"/>
      <c r="GW13" s="70" t="s">
        <v>267</v>
      </c>
      <c r="GX13" s="70" t="s">
        <v>301</v>
      </c>
      <c r="GY13" s="70" t="n">
        <v>5.4</v>
      </c>
      <c r="GZ13" s="70" t="n">
        <v>4.8</v>
      </c>
      <c r="HA13" s="70" t="n">
        <v>5.4</v>
      </c>
      <c r="HB13" s="70" t="n">
        <v>59.3</v>
      </c>
      <c r="HC13" s="70" t="s">
        <v>266</v>
      </c>
      <c r="HD13" s="70" t="s">
        <v>267</v>
      </c>
      <c r="HE13" s="70" t="n">
        <v>3</v>
      </c>
      <c r="HF13" s="70" t="n">
        <v>122</v>
      </c>
      <c r="HG13" s="70"/>
      <c r="HH13" s="70" t="s">
        <v>268</v>
      </c>
      <c r="HI13" s="71"/>
      <c r="HJ13" s="71"/>
      <c r="HK13" s="71"/>
      <c r="HL13" s="68"/>
      <c r="HM13" s="13"/>
      <c r="HN13" s="13"/>
      <c r="HO13" s="13"/>
      <c r="HP13" s="73"/>
      <c r="HQ13" s="73"/>
      <c r="HR13" s="73"/>
      <c r="HS13" s="73"/>
      <c r="HT13" s="74"/>
      <c r="HU13" s="74"/>
      <c r="HV13" s="74"/>
      <c r="HW13" s="74"/>
      <c r="HX13" s="74"/>
      <c r="HY13" s="13"/>
      <c r="HZ13" s="13"/>
      <c r="IA13" s="13"/>
      <c r="IB13" s="13"/>
      <c r="IC13" s="68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68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68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76"/>
      <c r="KC13" s="13"/>
      <c r="KD13" s="76"/>
      <c r="KE13" s="13"/>
      <c r="KF13" s="76"/>
      <c r="KG13" s="13"/>
      <c r="KH13" s="13"/>
      <c r="KI13" s="13"/>
      <c r="KJ13" s="77"/>
      <c r="KK13" s="77"/>
      <c r="KL13" s="39"/>
      <c r="KM13" s="39"/>
      <c r="KN13" s="39"/>
      <c r="KO13" s="39"/>
      <c r="KP13" s="13" t="n">
        <f aca="false">IF(FZ13="",0,IF(FZ13="solid",1,IF(FZ13="part-solid",2,IF(FZ13="non-solid",3))))</f>
        <v>1</v>
      </c>
      <c r="KQ13" s="13" t="n">
        <f aca="false">FT13</f>
        <v>5.1</v>
      </c>
      <c r="KR13" s="13" t="n">
        <f aca="false">IF(OR(FE13="Bronchite Cronica",FE13="BPCO",FE13="Enfisema"),1,0)</f>
        <v>0</v>
      </c>
      <c r="KS13" s="13" t="n">
        <v>1</v>
      </c>
      <c r="KT13" s="13" t="n">
        <v>0</v>
      </c>
      <c r="KU13" s="78" t="n">
        <v>0.529468463008307</v>
      </c>
      <c r="KV13" s="84"/>
      <c r="KW13" s="80" t="n">
        <f aca="false">IF(KT13=0, 0.5889073*KU13+0.5625495*(IF(KR13=1,1,0))+0.5642264*SQRT(MAX(0,KQ13))*(IF(KQ13&gt;=0,1,0))*(IF(KP13&gt;0,1,0))-0.6769903*(IF(KP13=1,1,0))-0.2708885*(IF(KP13=2,1,0))+0.7210263*(IF(KP13=3,1,0))-0.5386022,"")</f>
        <v>0.370417954554857</v>
      </c>
      <c r="KX13" s="81" t="n">
        <f aca="false">1-POWER(0.995,EXP(KW13))</f>
        <v>0.00723357480923592</v>
      </c>
      <c r="KY13" s="82" t="n">
        <f aca="false">KX13*100</f>
        <v>0.723357480923592</v>
      </c>
      <c r="KZ13" s="79"/>
      <c r="LA13" s="79"/>
      <c r="LB13" s="79"/>
      <c r="LC13" s="79"/>
      <c r="LD13" s="45"/>
      <c r="LE13" s="46"/>
    </row>
    <row r="14" s="3" customFormat="true" ht="13.8" hidden="false" customHeight="false" outlineLevel="0" collapsed="false">
      <c r="A14" s="47"/>
      <c r="B14" s="2"/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5"/>
      <c r="N14" s="52"/>
      <c r="O14" s="50"/>
      <c r="P14" s="19"/>
      <c r="Q14" s="19"/>
      <c r="R14" s="50"/>
      <c r="S14" s="50"/>
      <c r="T14" s="50"/>
      <c r="U14" s="53"/>
      <c r="V14" s="85"/>
      <c r="W14" s="50"/>
      <c r="X14" s="50"/>
      <c r="Y14" s="52"/>
      <c r="Z14" s="50"/>
      <c r="AA14" s="50"/>
      <c r="AB14" s="50"/>
      <c r="AC14" s="52"/>
      <c r="AD14" s="52"/>
      <c r="AE14" s="52"/>
      <c r="AF14" s="50"/>
      <c r="AG14" s="85"/>
      <c r="AH14" s="50"/>
      <c r="AI14" s="50"/>
      <c r="AJ14" s="50"/>
      <c r="AK14" s="52"/>
      <c r="AL14" s="50"/>
      <c r="AM14" s="85"/>
      <c r="AN14" s="50"/>
      <c r="AO14" s="50"/>
      <c r="AP14" s="50"/>
      <c r="AQ14" s="52"/>
      <c r="AR14" s="52"/>
      <c r="AS14" s="52"/>
      <c r="AT14" s="50"/>
      <c r="AU14" s="52"/>
      <c r="AV14" s="52"/>
      <c r="AW14" s="52"/>
      <c r="AX14" s="50"/>
      <c r="AY14" s="52"/>
      <c r="AZ14" s="50"/>
      <c r="BA14" s="52"/>
      <c r="BB14" s="50"/>
      <c r="BC14" s="85"/>
      <c r="BD14" s="50"/>
      <c r="BE14" s="52"/>
      <c r="BF14" s="50"/>
      <c r="BG14" s="52"/>
      <c r="BH14" s="53"/>
      <c r="BI14" s="52"/>
      <c r="BJ14" s="52"/>
      <c r="BK14" s="50"/>
      <c r="BL14" s="50"/>
      <c r="BM14" s="50"/>
      <c r="BN14" s="50"/>
      <c r="BO14" s="50"/>
      <c r="BP14" s="50"/>
      <c r="BQ14" s="50"/>
      <c r="BR14" s="50"/>
      <c r="BS14" s="52"/>
      <c r="BT14" s="50"/>
      <c r="BU14" s="50"/>
      <c r="BV14" s="50"/>
      <c r="BW14" s="50"/>
      <c r="BX14" s="50"/>
      <c r="BY14" s="52"/>
      <c r="BZ14" s="52"/>
      <c r="CA14" s="50"/>
      <c r="CB14" s="50"/>
      <c r="CC14" s="54"/>
      <c r="CD14" s="54"/>
      <c r="CE14" s="54"/>
      <c r="CF14" s="50"/>
      <c r="CG14" s="50"/>
      <c r="CH14" s="47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2"/>
      <c r="DN14" s="52"/>
      <c r="DO14" s="50"/>
      <c r="DP14" s="50"/>
      <c r="DQ14" s="50"/>
      <c r="DR14" s="50"/>
      <c r="DS14" s="56"/>
      <c r="DT14" s="56"/>
      <c r="DU14" s="56"/>
      <c r="DV14" s="56"/>
      <c r="DW14" s="56"/>
      <c r="DX14" s="9"/>
      <c r="DY14" s="57"/>
      <c r="DZ14" s="57"/>
      <c r="EA14" s="54"/>
      <c r="EB14" s="54"/>
      <c r="EC14" s="54"/>
      <c r="ED14" s="54"/>
      <c r="EE14" s="54"/>
      <c r="EF14" s="58"/>
      <c r="EG14" s="47"/>
      <c r="EH14" s="47"/>
      <c r="EI14" s="86"/>
      <c r="EJ14" s="47"/>
      <c r="EK14" s="83"/>
      <c r="EL14" s="83"/>
      <c r="EM14" s="59"/>
      <c r="EN14" s="59"/>
      <c r="EO14" s="59"/>
      <c r="EP14" s="60"/>
      <c r="EQ14" s="50"/>
      <c r="ER14" s="61"/>
      <c r="ES14" s="61"/>
      <c r="ET14" s="4"/>
      <c r="EU14" s="35"/>
      <c r="EV14" s="62"/>
      <c r="EW14" s="13"/>
      <c r="EX14" s="13"/>
      <c r="EY14" s="13"/>
      <c r="EZ14" s="13"/>
      <c r="FA14" s="13"/>
      <c r="FB14" s="14"/>
      <c r="FC14" s="15"/>
      <c r="FD14" s="13"/>
      <c r="FE14" s="13"/>
      <c r="FF14" s="13"/>
      <c r="FG14" s="13"/>
      <c r="FH14" s="13"/>
      <c r="FI14" s="13"/>
      <c r="FJ14" s="13"/>
      <c r="FK14" s="13"/>
      <c r="FL14" s="16"/>
      <c r="FM14" s="17"/>
      <c r="FN14" s="18" t="n">
        <v>3</v>
      </c>
      <c r="FO14" s="13"/>
      <c r="FP14" s="35" t="s">
        <v>264</v>
      </c>
      <c r="FQ14" s="13" t="s">
        <v>281</v>
      </c>
      <c r="FR14" s="73" t="n">
        <v>3.7</v>
      </c>
      <c r="FS14" s="73" t="n">
        <v>3.6</v>
      </c>
      <c r="FT14" s="73" t="n">
        <v>3.7</v>
      </c>
      <c r="FU14" s="87" t="n">
        <v>25.9</v>
      </c>
      <c r="FV14" s="13"/>
      <c r="FW14" s="13"/>
      <c r="FX14" s="13"/>
      <c r="FY14" s="13"/>
      <c r="FZ14" s="74" t="s">
        <v>266</v>
      </c>
      <c r="GA14" s="13"/>
      <c r="GB14" s="13"/>
      <c r="GC14" s="74" t="s">
        <v>267</v>
      </c>
      <c r="GD14" s="73" t="n">
        <v>3</v>
      </c>
      <c r="GE14" s="73" t="n">
        <v>79</v>
      </c>
      <c r="GF14" s="66"/>
      <c r="GG14" s="66"/>
      <c r="GH14" s="66"/>
      <c r="GI14" s="66"/>
      <c r="GJ14" s="66"/>
      <c r="GK14" s="66"/>
      <c r="GL14" s="64"/>
      <c r="GM14" s="65"/>
      <c r="GN14" s="66"/>
      <c r="GO14" s="66"/>
      <c r="GP14" s="67"/>
      <c r="GQ14" s="15"/>
      <c r="GR14" s="15"/>
      <c r="GS14" s="15"/>
      <c r="GT14" s="15"/>
      <c r="GU14" s="68"/>
      <c r="GV14" s="70"/>
      <c r="GW14" s="70" t="s">
        <v>267</v>
      </c>
      <c r="GX14" s="70" t="s">
        <v>281</v>
      </c>
      <c r="GY14" s="70" t="n">
        <v>4</v>
      </c>
      <c r="GZ14" s="70" t="n">
        <v>3.3</v>
      </c>
      <c r="HA14" s="70" t="n">
        <v>4</v>
      </c>
      <c r="HB14" s="70" t="n">
        <v>29.5</v>
      </c>
      <c r="HC14" s="70" t="s">
        <v>266</v>
      </c>
      <c r="HD14" s="70" t="s">
        <v>267</v>
      </c>
      <c r="HE14" s="70" t="n">
        <v>3</v>
      </c>
      <c r="HF14" s="70" t="n">
        <v>134</v>
      </c>
      <c r="HG14" s="70"/>
      <c r="HH14" s="70" t="s">
        <v>268</v>
      </c>
      <c r="HI14" s="71"/>
      <c r="HJ14" s="71"/>
      <c r="HK14" s="71"/>
      <c r="HL14" s="68"/>
      <c r="HM14" s="13"/>
      <c r="HN14" s="13"/>
      <c r="HO14" s="13"/>
      <c r="HP14" s="73"/>
      <c r="HQ14" s="73"/>
      <c r="HR14" s="73"/>
      <c r="HS14" s="73"/>
      <c r="HT14" s="74"/>
      <c r="HU14" s="74"/>
      <c r="HV14" s="74"/>
      <c r="HW14" s="74"/>
      <c r="HX14" s="74"/>
      <c r="HY14" s="13"/>
      <c r="HZ14" s="13"/>
      <c r="IA14" s="13"/>
      <c r="IB14" s="13"/>
      <c r="IC14" s="68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68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68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76"/>
      <c r="KC14" s="13"/>
      <c r="KD14" s="76"/>
      <c r="KE14" s="13"/>
      <c r="KF14" s="76"/>
      <c r="KG14" s="13"/>
      <c r="KH14" s="13"/>
      <c r="KI14" s="13"/>
      <c r="KJ14" s="77"/>
      <c r="KK14" s="77"/>
      <c r="KL14" s="39"/>
      <c r="KM14" s="39"/>
      <c r="KN14" s="39"/>
      <c r="KO14" s="39"/>
      <c r="KP14" s="13" t="n">
        <f aca="false">IF(FZ14="",0,IF(FZ14="solid",1,IF(FZ14="part-solid",2,IF(FZ14="non-solid",3))))</f>
        <v>1</v>
      </c>
      <c r="KQ14" s="13" t="n">
        <f aca="false">FT14</f>
        <v>3.7</v>
      </c>
      <c r="KR14" s="13" t="n">
        <f aca="false">IF(OR(FE14="Bronchite Cronica",FE14="BPCO",FE14="Enfisema"),1,0)</f>
        <v>0</v>
      </c>
      <c r="KS14" s="13" t="n">
        <v>1</v>
      </c>
      <c r="KT14" s="13" t="n">
        <v>0</v>
      </c>
      <c r="KU14" s="78" t="n">
        <v>0.529468463008307</v>
      </c>
      <c r="KV14" s="84"/>
      <c r="KW14" s="80" t="n">
        <f aca="false">IF(KT14=0, 0.5889073*KU14+0.5625495*(IF(KR14=1,1,0))+0.5642264*SQRT(MAX(0,KQ14))*(IF(KQ14&gt;=0,1,0))*(IF(KP14&gt;0,1,0))-0.6769903*(IF(KP14=1,1,0))-0.2708885*(IF(KP14=2,1,0))+0.7210263*(IF(KP14=3,1,0))-0.5386022,"")</f>
        <v>0.181526493158792</v>
      </c>
      <c r="KX14" s="81" t="n">
        <f aca="false">1-POWER(0.995,EXP(KW14))</f>
        <v>0.00599224420090183</v>
      </c>
      <c r="KY14" s="82" t="n">
        <f aca="false">KX14*100</f>
        <v>0.599224420090183</v>
      </c>
      <c r="KZ14" s="79"/>
      <c r="LA14" s="79"/>
      <c r="LB14" s="79"/>
      <c r="LC14" s="79"/>
      <c r="LD14" s="45"/>
      <c r="LE14" s="46"/>
    </row>
    <row r="15" s="3" customFormat="true" ht="13.8" hidden="false" customHeight="false" outlineLevel="0" collapsed="false">
      <c r="A15" s="47"/>
      <c r="B15" s="2"/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"/>
      <c r="N15" s="52"/>
      <c r="O15" s="50"/>
      <c r="P15" s="19"/>
      <c r="Q15" s="19"/>
      <c r="R15" s="50"/>
      <c r="S15" s="50"/>
      <c r="T15" s="50"/>
      <c r="U15" s="53"/>
      <c r="V15" s="85"/>
      <c r="W15" s="50"/>
      <c r="X15" s="50"/>
      <c r="Y15" s="52"/>
      <c r="Z15" s="50"/>
      <c r="AA15" s="50"/>
      <c r="AB15" s="50"/>
      <c r="AC15" s="52"/>
      <c r="AD15" s="52"/>
      <c r="AE15" s="52"/>
      <c r="AF15" s="50"/>
      <c r="AG15" s="85"/>
      <c r="AH15" s="50"/>
      <c r="AI15" s="50"/>
      <c r="AJ15" s="50"/>
      <c r="AK15" s="52"/>
      <c r="AL15" s="50"/>
      <c r="AM15" s="85"/>
      <c r="AN15" s="50"/>
      <c r="AO15" s="50"/>
      <c r="AP15" s="50"/>
      <c r="AQ15" s="52"/>
      <c r="AR15" s="52"/>
      <c r="AS15" s="52"/>
      <c r="AT15" s="50"/>
      <c r="AU15" s="52"/>
      <c r="AV15" s="52"/>
      <c r="AW15" s="52"/>
      <c r="AX15" s="50"/>
      <c r="AY15" s="52"/>
      <c r="AZ15" s="50"/>
      <c r="BA15" s="52"/>
      <c r="BB15" s="50"/>
      <c r="BC15" s="85"/>
      <c r="BD15" s="50"/>
      <c r="BE15" s="52"/>
      <c r="BF15" s="50"/>
      <c r="BG15" s="52"/>
      <c r="BH15" s="53"/>
      <c r="BI15" s="52"/>
      <c r="BJ15" s="52"/>
      <c r="BK15" s="50"/>
      <c r="BL15" s="50"/>
      <c r="BM15" s="50"/>
      <c r="BN15" s="50"/>
      <c r="BO15" s="50"/>
      <c r="BP15" s="50"/>
      <c r="BQ15" s="50"/>
      <c r="BR15" s="50"/>
      <c r="BS15" s="52"/>
      <c r="BT15" s="50"/>
      <c r="BU15" s="50"/>
      <c r="BV15" s="50"/>
      <c r="BW15" s="50"/>
      <c r="BX15" s="50"/>
      <c r="BY15" s="52"/>
      <c r="BZ15" s="52"/>
      <c r="CA15" s="50"/>
      <c r="CB15" s="50"/>
      <c r="CC15" s="54"/>
      <c r="CD15" s="54"/>
      <c r="CE15" s="54"/>
      <c r="CF15" s="50"/>
      <c r="CG15" s="50"/>
      <c r="CH15" s="47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2"/>
      <c r="DN15" s="52"/>
      <c r="DO15" s="50"/>
      <c r="DP15" s="50"/>
      <c r="DQ15" s="50"/>
      <c r="DR15" s="50"/>
      <c r="DS15" s="56"/>
      <c r="DT15" s="56"/>
      <c r="DU15" s="56"/>
      <c r="DV15" s="56"/>
      <c r="DW15" s="56"/>
      <c r="DX15" s="9"/>
      <c r="DY15" s="57"/>
      <c r="DZ15" s="57"/>
      <c r="EA15" s="54"/>
      <c r="EB15" s="54"/>
      <c r="EC15" s="54"/>
      <c r="ED15" s="54"/>
      <c r="EE15" s="54"/>
      <c r="EF15" s="58"/>
      <c r="EG15" s="47"/>
      <c r="EH15" s="47"/>
      <c r="EI15" s="86"/>
      <c r="EJ15" s="47"/>
      <c r="EK15" s="83"/>
      <c r="EL15" s="83"/>
      <c r="EM15" s="59"/>
      <c r="EN15" s="59"/>
      <c r="EO15" s="59"/>
      <c r="EP15" s="60"/>
      <c r="EQ15" s="50"/>
      <c r="ER15" s="61"/>
      <c r="ES15" s="61"/>
      <c r="ET15" s="4"/>
      <c r="EU15" s="35"/>
      <c r="EV15" s="62"/>
      <c r="EW15" s="13"/>
      <c r="EX15" s="13"/>
      <c r="EY15" s="13"/>
      <c r="EZ15" s="13"/>
      <c r="FA15" s="13"/>
      <c r="FB15" s="14"/>
      <c r="FC15" s="15"/>
      <c r="FD15" s="13"/>
      <c r="FE15" s="13"/>
      <c r="FF15" s="13"/>
      <c r="FG15" s="13"/>
      <c r="FH15" s="13"/>
      <c r="FI15" s="13"/>
      <c r="FJ15" s="13"/>
      <c r="FK15" s="13"/>
      <c r="FL15" s="16"/>
      <c r="FM15" s="17"/>
      <c r="FN15" s="18" t="n">
        <v>4</v>
      </c>
      <c r="FO15" s="13"/>
      <c r="FP15" s="35" t="s">
        <v>264</v>
      </c>
      <c r="FQ15" s="13" t="s">
        <v>281</v>
      </c>
      <c r="FR15" s="73" t="n">
        <v>5.8</v>
      </c>
      <c r="FS15" s="73" t="n">
        <v>5.1</v>
      </c>
      <c r="FT15" s="73" t="n">
        <v>5.8</v>
      </c>
      <c r="FU15" s="87" t="n">
        <v>82.1</v>
      </c>
      <c r="FV15" s="13"/>
      <c r="FW15" s="13"/>
      <c r="FX15" s="13"/>
      <c r="FY15" s="13"/>
      <c r="FZ15" s="74" t="s">
        <v>266</v>
      </c>
      <c r="GA15" s="13"/>
      <c r="GB15" s="13"/>
      <c r="GC15" s="74" t="s">
        <v>267</v>
      </c>
      <c r="GD15" s="73" t="n">
        <v>3</v>
      </c>
      <c r="GE15" s="73" t="n">
        <v>89</v>
      </c>
      <c r="GF15" s="66"/>
      <c r="GG15" s="66"/>
      <c r="GH15" s="66"/>
      <c r="GI15" s="66"/>
      <c r="GJ15" s="66"/>
      <c r="GK15" s="66"/>
      <c r="GL15" s="64"/>
      <c r="GM15" s="65"/>
      <c r="GN15" s="66"/>
      <c r="GO15" s="66"/>
      <c r="GP15" s="67"/>
      <c r="GQ15" s="15"/>
      <c r="GR15" s="15"/>
      <c r="GS15" s="15"/>
      <c r="GT15" s="15"/>
      <c r="GU15" s="68"/>
      <c r="GV15" s="70"/>
      <c r="GW15" s="70" t="s">
        <v>267</v>
      </c>
      <c r="GX15" s="18" t="s">
        <v>281</v>
      </c>
      <c r="GY15" s="70" t="n">
        <v>6.7</v>
      </c>
      <c r="GZ15" s="70" t="n">
        <v>5.3</v>
      </c>
      <c r="HA15" s="70" t="n">
        <v>6.7</v>
      </c>
      <c r="HB15" s="70" t="n">
        <v>106.8</v>
      </c>
      <c r="HC15" s="70" t="s">
        <v>266</v>
      </c>
      <c r="HD15" s="70" t="s">
        <v>267</v>
      </c>
      <c r="HE15" s="70" t="n">
        <v>3</v>
      </c>
      <c r="HF15" s="70" t="n">
        <v>149</v>
      </c>
      <c r="HG15" s="70"/>
      <c r="HH15" s="70" t="s">
        <v>318</v>
      </c>
      <c r="HI15" s="71"/>
      <c r="HJ15" s="71"/>
      <c r="HK15" s="71"/>
      <c r="HL15" s="68"/>
      <c r="HM15" s="13"/>
      <c r="HN15" s="13" t="s">
        <v>267</v>
      </c>
      <c r="HO15" s="13" t="s">
        <v>281</v>
      </c>
      <c r="HP15" s="73" t="n">
        <v>5.6</v>
      </c>
      <c r="HQ15" s="73" t="n">
        <v>5.1</v>
      </c>
      <c r="HR15" s="73" t="n">
        <v>5.6</v>
      </c>
      <c r="HS15" s="73" t="n">
        <v>105</v>
      </c>
      <c r="HT15" s="74" t="s">
        <v>319</v>
      </c>
      <c r="HU15" s="74" t="s">
        <v>320</v>
      </c>
      <c r="HV15" s="74" t="n">
        <v>2</v>
      </c>
      <c r="HW15" s="74" t="n">
        <v>78</v>
      </c>
      <c r="HX15" s="74" t="s">
        <v>302</v>
      </c>
      <c r="HY15" s="13" t="s">
        <v>268</v>
      </c>
      <c r="HZ15" s="13"/>
      <c r="IA15" s="13"/>
      <c r="IB15" s="13"/>
      <c r="IC15" s="68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68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68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76"/>
      <c r="KC15" s="13"/>
      <c r="KD15" s="76"/>
      <c r="KE15" s="13"/>
      <c r="KF15" s="76"/>
      <c r="KG15" s="13"/>
      <c r="KH15" s="13"/>
      <c r="KI15" s="13"/>
      <c r="KJ15" s="77"/>
      <c r="KK15" s="77"/>
      <c r="KL15" s="39"/>
      <c r="KM15" s="39"/>
      <c r="KN15" s="39"/>
      <c r="KO15" s="39"/>
      <c r="KP15" s="13" t="n">
        <f aca="false">IF(FZ15="",0,IF(FZ15="solid",1,IF(FZ15="part-solid",2,IF(FZ15="non-solid",3))))</f>
        <v>1</v>
      </c>
      <c r="KQ15" s="13" t="n">
        <f aca="false">FT15</f>
        <v>5.8</v>
      </c>
      <c r="KR15" s="13" t="n">
        <f aca="false">IF(OR(FE15="Bronchite Cronica",FE15="BPCO",FE15="Enfisema"),1,0)</f>
        <v>0</v>
      </c>
      <c r="KS15" s="13" t="n">
        <v>1</v>
      </c>
      <c r="KT15" s="13" t="n">
        <v>0</v>
      </c>
      <c r="KU15" s="78" t="n">
        <v>0.529468463008307</v>
      </c>
      <c r="KV15" s="84"/>
      <c r="KW15" s="80" t="n">
        <f aca="false">IF(KT15=0, 0.5889073*KU15+0.5625495*(IF(KR15=1,1,0))+0.5642264*SQRT(MAX(0,KQ15))*(IF(KQ15&gt;=0,1,0))*(IF(KP15&gt;0,1,0))-0.6769903*(IF(KP15=1,1,0))-0.2708885*(IF(KP15=2,1,0))+0.7210263*(IF(KP15=3,1,0))-0.5386022,"")</f>
        <v>0.455052454875671</v>
      </c>
      <c r="KX15" s="81" t="n">
        <f aca="false">1-POWER(0.995,EXP(KW15))</f>
        <v>0.00786991819397132</v>
      </c>
      <c r="KY15" s="82" t="n">
        <f aca="false">KX15*100</f>
        <v>0.786991819397132</v>
      </c>
      <c r="KZ15" s="79"/>
      <c r="LA15" s="79"/>
      <c r="LB15" s="79"/>
      <c r="LC15" s="79"/>
      <c r="LD15" s="45"/>
      <c r="LE15" s="46"/>
    </row>
    <row r="16" s="3" customFormat="true" ht="13.8" hidden="false" customHeight="false" outlineLevel="0" collapsed="false">
      <c r="A16" s="47"/>
      <c r="B16" s="2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"/>
      <c r="N16" s="52"/>
      <c r="O16" s="50"/>
      <c r="P16" s="19"/>
      <c r="Q16" s="19"/>
      <c r="R16" s="50"/>
      <c r="S16" s="50"/>
      <c r="T16" s="50"/>
      <c r="U16" s="53"/>
      <c r="V16" s="85"/>
      <c r="W16" s="50"/>
      <c r="X16" s="50"/>
      <c r="Y16" s="52"/>
      <c r="Z16" s="50"/>
      <c r="AA16" s="50"/>
      <c r="AB16" s="50"/>
      <c r="AC16" s="52"/>
      <c r="AD16" s="52"/>
      <c r="AE16" s="52"/>
      <c r="AF16" s="50"/>
      <c r="AG16" s="85"/>
      <c r="AH16" s="50"/>
      <c r="AI16" s="50"/>
      <c r="AJ16" s="50"/>
      <c r="AK16" s="52"/>
      <c r="AL16" s="50"/>
      <c r="AM16" s="85"/>
      <c r="AN16" s="50"/>
      <c r="AO16" s="50"/>
      <c r="AP16" s="50"/>
      <c r="AQ16" s="52"/>
      <c r="AR16" s="52"/>
      <c r="AS16" s="52"/>
      <c r="AT16" s="50"/>
      <c r="AU16" s="52"/>
      <c r="AV16" s="52"/>
      <c r="AW16" s="52"/>
      <c r="AX16" s="50"/>
      <c r="AY16" s="52"/>
      <c r="AZ16" s="50"/>
      <c r="BA16" s="52"/>
      <c r="BB16" s="50"/>
      <c r="BC16" s="85"/>
      <c r="BD16" s="50"/>
      <c r="BE16" s="52"/>
      <c r="BF16" s="50"/>
      <c r="BG16" s="52"/>
      <c r="BH16" s="53"/>
      <c r="BI16" s="52"/>
      <c r="BJ16" s="52"/>
      <c r="BK16" s="50"/>
      <c r="BL16" s="50"/>
      <c r="BM16" s="50"/>
      <c r="BN16" s="50"/>
      <c r="BO16" s="50"/>
      <c r="BP16" s="50"/>
      <c r="BQ16" s="50"/>
      <c r="BR16" s="50"/>
      <c r="BS16" s="52"/>
      <c r="BT16" s="50"/>
      <c r="BU16" s="50"/>
      <c r="BV16" s="50"/>
      <c r="BW16" s="50"/>
      <c r="BX16" s="50"/>
      <c r="BY16" s="52"/>
      <c r="BZ16" s="52"/>
      <c r="CA16" s="50"/>
      <c r="CB16" s="50"/>
      <c r="CC16" s="54"/>
      <c r="CD16" s="54"/>
      <c r="CE16" s="54"/>
      <c r="CF16" s="50"/>
      <c r="CG16" s="50"/>
      <c r="CH16" s="47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2"/>
      <c r="DN16" s="52"/>
      <c r="DO16" s="50"/>
      <c r="DP16" s="50"/>
      <c r="DQ16" s="50"/>
      <c r="DR16" s="50"/>
      <c r="DS16" s="56"/>
      <c r="DT16" s="56"/>
      <c r="DU16" s="56"/>
      <c r="DV16" s="56"/>
      <c r="DW16" s="56"/>
      <c r="DX16" s="9"/>
      <c r="DY16" s="57"/>
      <c r="DZ16" s="57"/>
      <c r="EA16" s="54"/>
      <c r="EB16" s="54"/>
      <c r="EC16" s="54"/>
      <c r="ED16" s="54"/>
      <c r="EE16" s="54"/>
      <c r="EF16" s="58"/>
      <c r="EG16" s="47"/>
      <c r="EH16" s="47"/>
      <c r="EI16" s="86"/>
      <c r="EJ16" s="47"/>
      <c r="EK16" s="83"/>
      <c r="EL16" s="83"/>
      <c r="EM16" s="59"/>
      <c r="EN16" s="59"/>
      <c r="EO16" s="59"/>
      <c r="EP16" s="60"/>
      <c r="EQ16" s="50"/>
      <c r="ER16" s="61"/>
      <c r="ES16" s="61"/>
      <c r="ET16" s="4"/>
      <c r="EU16" s="35"/>
      <c r="EV16" s="62"/>
      <c r="EW16" s="13"/>
      <c r="EX16" s="13"/>
      <c r="EY16" s="13"/>
      <c r="EZ16" s="13"/>
      <c r="FA16" s="13"/>
      <c r="FB16" s="14"/>
      <c r="FC16" s="15"/>
      <c r="FD16" s="13"/>
      <c r="FE16" s="13"/>
      <c r="FF16" s="13"/>
      <c r="FG16" s="13"/>
      <c r="FH16" s="13"/>
      <c r="FI16" s="13"/>
      <c r="FJ16" s="13"/>
      <c r="FK16" s="13"/>
      <c r="FL16" s="16"/>
      <c r="FM16" s="17"/>
      <c r="FN16" s="18" t="n">
        <v>5</v>
      </c>
      <c r="FO16" s="13"/>
      <c r="FP16" s="35" t="s">
        <v>264</v>
      </c>
      <c r="FQ16" s="13" t="s">
        <v>265</v>
      </c>
      <c r="FR16" s="73" t="n">
        <v>5.2</v>
      </c>
      <c r="FS16" s="73" t="n">
        <v>4.8</v>
      </c>
      <c r="FT16" s="73" t="n">
        <v>5.2</v>
      </c>
      <c r="FU16" s="87" t="n">
        <v>59.8</v>
      </c>
      <c r="FV16" s="13"/>
      <c r="FW16" s="13"/>
      <c r="FX16" s="13"/>
      <c r="FY16" s="13"/>
      <c r="FZ16" s="74" t="s">
        <v>266</v>
      </c>
      <c r="GA16" s="13"/>
      <c r="GB16" s="13"/>
      <c r="GC16" s="74" t="s">
        <v>267</v>
      </c>
      <c r="GD16" s="73" t="n">
        <v>3</v>
      </c>
      <c r="GE16" s="73" t="n">
        <v>108</v>
      </c>
      <c r="GF16" s="66"/>
      <c r="GG16" s="66"/>
      <c r="GH16" s="66"/>
      <c r="GI16" s="66"/>
      <c r="GJ16" s="66"/>
      <c r="GK16" s="66"/>
      <c r="GL16" s="64"/>
      <c r="GM16" s="65"/>
      <c r="GN16" s="66"/>
      <c r="GO16" s="66"/>
      <c r="GP16" s="67"/>
      <c r="GQ16" s="15"/>
      <c r="GR16" s="15"/>
      <c r="GS16" s="15"/>
      <c r="GT16" s="15"/>
      <c r="GU16" s="68"/>
      <c r="GV16" s="70"/>
      <c r="GW16" s="70" t="s">
        <v>267</v>
      </c>
      <c r="GX16" s="70" t="s">
        <v>265</v>
      </c>
      <c r="GY16" s="70" t="n">
        <v>5.5</v>
      </c>
      <c r="GZ16" s="70" t="n">
        <v>4.3</v>
      </c>
      <c r="HA16" s="70" t="n">
        <v>5.5</v>
      </c>
      <c r="HB16" s="70" t="n">
        <v>59.2</v>
      </c>
      <c r="HC16" s="70" t="s">
        <v>266</v>
      </c>
      <c r="HD16" s="70" t="s">
        <v>267</v>
      </c>
      <c r="HE16" s="70" t="n">
        <v>3</v>
      </c>
      <c r="HF16" s="70" t="n">
        <v>169</v>
      </c>
      <c r="HG16" s="70"/>
      <c r="HH16" s="70" t="s">
        <v>268</v>
      </c>
      <c r="HI16" s="71"/>
      <c r="HJ16" s="71"/>
      <c r="HK16" s="71"/>
      <c r="HL16" s="68"/>
      <c r="HM16" s="13"/>
      <c r="HN16" s="13"/>
      <c r="HO16" s="13"/>
      <c r="HP16" s="73"/>
      <c r="HQ16" s="73"/>
      <c r="HR16" s="73"/>
      <c r="HS16" s="73"/>
      <c r="HT16" s="74"/>
      <c r="HU16" s="74"/>
      <c r="HV16" s="74"/>
      <c r="HW16" s="74"/>
      <c r="HX16" s="74"/>
      <c r="HY16" s="13"/>
      <c r="HZ16" s="13"/>
      <c r="IA16" s="13"/>
      <c r="IB16" s="13"/>
      <c r="IC16" s="68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68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68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76"/>
      <c r="KC16" s="13"/>
      <c r="KD16" s="76"/>
      <c r="KE16" s="13"/>
      <c r="KF16" s="76"/>
      <c r="KG16" s="13"/>
      <c r="KH16" s="13"/>
      <c r="KI16" s="13"/>
      <c r="KJ16" s="77"/>
      <c r="KK16" s="77"/>
      <c r="KL16" s="39"/>
      <c r="KM16" s="39"/>
      <c r="KN16" s="39"/>
      <c r="KO16" s="39"/>
      <c r="KP16" s="13" t="n">
        <f aca="false">IF(FZ16="",0,IF(FZ16="solid",1,IF(FZ16="part-solid",2,IF(FZ16="non-solid",3))))</f>
        <v>1</v>
      </c>
      <c r="KQ16" s="13" t="n">
        <f aca="false">FT16</f>
        <v>5.2</v>
      </c>
      <c r="KR16" s="13" t="n">
        <f aca="false">IF(OR(FE16="Bronchite Cronica",FE16="BPCO",FE16="Enfisema"),1,0)</f>
        <v>0</v>
      </c>
      <c r="KS16" s="13" t="n">
        <v>1</v>
      </c>
      <c r="KT16" s="13" t="n">
        <v>0</v>
      </c>
      <c r="KU16" s="78" t="n">
        <v>0.529468463008307</v>
      </c>
      <c r="KV16" s="84"/>
      <c r="KW16" s="80" t="n">
        <f aca="false">IF(KT16=0, 0.5889073*KU16+0.5625495*(IF(KR16=1,1,0))+0.5642264*SQRT(MAX(0,KQ16))*(IF(KQ16&gt;=0,1,0))*(IF(KP16&gt;0,1,0))-0.6769903*(IF(KP16=1,1,0))-0.2708885*(IF(KP16=2,1,0))+0.7210263*(IF(KP16=3,1,0))-0.5386022,"")</f>
        <v>0.382849493929685</v>
      </c>
      <c r="KX16" s="81" t="n">
        <f aca="false">1-POWER(0.995,EXP(KW16))</f>
        <v>0.00732372839915019</v>
      </c>
      <c r="KY16" s="82" t="n">
        <f aca="false">KX16*100</f>
        <v>0.732372839915019</v>
      </c>
      <c r="KZ16" s="79"/>
      <c r="LA16" s="79"/>
      <c r="LB16" s="79"/>
      <c r="LC16" s="79"/>
      <c r="LD16" s="45"/>
      <c r="LE16" s="46"/>
    </row>
    <row r="17" s="3" customFormat="true" ht="13.8" hidden="false" customHeight="false" outlineLevel="0" collapsed="false">
      <c r="A17" s="47"/>
      <c r="B17" s="2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"/>
      <c r="N17" s="52"/>
      <c r="O17" s="50"/>
      <c r="P17" s="19"/>
      <c r="Q17" s="19"/>
      <c r="R17" s="50"/>
      <c r="S17" s="50"/>
      <c r="T17" s="50"/>
      <c r="U17" s="53"/>
      <c r="V17" s="85"/>
      <c r="W17" s="50"/>
      <c r="X17" s="50"/>
      <c r="Y17" s="52"/>
      <c r="Z17" s="50"/>
      <c r="AA17" s="50"/>
      <c r="AB17" s="50"/>
      <c r="AC17" s="52"/>
      <c r="AD17" s="52"/>
      <c r="AE17" s="52"/>
      <c r="AF17" s="50"/>
      <c r="AG17" s="85"/>
      <c r="AH17" s="50"/>
      <c r="AI17" s="50"/>
      <c r="AJ17" s="50"/>
      <c r="AK17" s="52"/>
      <c r="AL17" s="50"/>
      <c r="AM17" s="85"/>
      <c r="AN17" s="50"/>
      <c r="AO17" s="50"/>
      <c r="AP17" s="50"/>
      <c r="AQ17" s="52"/>
      <c r="AR17" s="52"/>
      <c r="AS17" s="52"/>
      <c r="AT17" s="50"/>
      <c r="AU17" s="52"/>
      <c r="AV17" s="52"/>
      <c r="AW17" s="52"/>
      <c r="AX17" s="50"/>
      <c r="AY17" s="52"/>
      <c r="AZ17" s="50"/>
      <c r="BA17" s="52"/>
      <c r="BB17" s="50"/>
      <c r="BC17" s="85"/>
      <c r="BD17" s="50"/>
      <c r="BE17" s="52"/>
      <c r="BF17" s="50"/>
      <c r="BG17" s="52"/>
      <c r="BH17" s="53"/>
      <c r="BI17" s="52"/>
      <c r="BJ17" s="52"/>
      <c r="BK17" s="50"/>
      <c r="BL17" s="50"/>
      <c r="BM17" s="50"/>
      <c r="BN17" s="50"/>
      <c r="BO17" s="50"/>
      <c r="BP17" s="50"/>
      <c r="BQ17" s="50"/>
      <c r="BR17" s="50"/>
      <c r="BS17" s="52"/>
      <c r="BT17" s="50"/>
      <c r="BU17" s="50"/>
      <c r="BV17" s="50"/>
      <c r="BW17" s="50"/>
      <c r="BX17" s="50"/>
      <c r="BY17" s="52"/>
      <c r="BZ17" s="52"/>
      <c r="CA17" s="50"/>
      <c r="CB17" s="50"/>
      <c r="CC17" s="54"/>
      <c r="CD17" s="54"/>
      <c r="CE17" s="54"/>
      <c r="CF17" s="50"/>
      <c r="CG17" s="50"/>
      <c r="CH17" s="47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2"/>
      <c r="DN17" s="52"/>
      <c r="DO17" s="50"/>
      <c r="DP17" s="50"/>
      <c r="DQ17" s="50"/>
      <c r="DR17" s="50"/>
      <c r="DS17" s="56"/>
      <c r="DT17" s="56"/>
      <c r="DU17" s="56"/>
      <c r="DV17" s="56"/>
      <c r="DW17" s="56"/>
      <c r="DX17" s="9"/>
      <c r="DY17" s="57"/>
      <c r="DZ17" s="57"/>
      <c r="EA17" s="54"/>
      <c r="EB17" s="54"/>
      <c r="EC17" s="54"/>
      <c r="ED17" s="54"/>
      <c r="EE17" s="54"/>
      <c r="EF17" s="58"/>
      <c r="EG17" s="47"/>
      <c r="EH17" s="47"/>
      <c r="EI17" s="86"/>
      <c r="EJ17" s="47"/>
      <c r="EK17" s="83"/>
      <c r="EL17" s="83"/>
      <c r="EM17" s="59"/>
      <c r="EN17" s="59"/>
      <c r="EO17" s="59"/>
      <c r="EP17" s="60"/>
      <c r="EQ17" s="50"/>
      <c r="ER17" s="61"/>
      <c r="ES17" s="61"/>
      <c r="ET17" s="4"/>
      <c r="EU17" s="35"/>
      <c r="EV17" s="62"/>
      <c r="EW17" s="13"/>
      <c r="EX17" s="13"/>
      <c r="EY17" s="13"/>
      <c r="EZ17" s="13"/>
      <c r="FA17" s="13"/>
      <c r="FB17" s="14"/>
      <c r="FC17" s="15"/>
      <c r="FD17" s="13"/>
      <c r="FE17" s="13"/>
      <c r="FF17" s="13"/>
      <c r="FG17" s="13"/>
      <c r="FH17" s="13"/>
      <c r="FI17" s="13"/>
      <c r="FJ17" s="13"/>
      <c r="FK17" s="13"/>
      <c r="FL17" s="16"/>
      <c r="FM17" s="17"/>
      <c r="FN17" s="18" t="n">
        <v>6</v>
      </c>
      <c r="FO17" s="13"/>
      <c r="FP17" s="35" t="s">
        <v>264</v>
      </c>
      <c r="FQ17" s="13" t="s">
        <v>281</v>
      </c>
      <c r="FR17" s="73" t="n">
        <v>5.9</v>
      </c>
      <c r="FS17" s="73" t="n">
        <v>4.1</v>
      </c>
      <c r="FT17" s="73" t="n">
        <v>5.9</v>
      </c>
      <c r="FU17" s="87" t="n">
        <v>80.4</v>
      </c>
      <c r="FV17" s="13"/>
      <c r="FW17" s="13"/>
      <c r="FX17" s="13"/>
      <c r="FY17" s="13"/>
      <c r="FZ17" s="74" t="s">
        <v>266</v>
      </c>
      <c r="GA17" s="13"/>
      <c r="GB17" s="13"/>
      <c r="GC17" s="74" t="s">
        <v>267</v>
      </c>
      <c r="GD17" s="73" t="n">
        <v>3</v>
      </c>
      <c r="GE17" s="73" t="n">
        <v>125</v>
      </c>
      <c r="GF17" s="66"/>
      <c r="GG17" s="66"/>
      <c r="GH17" s="66"/>
      <c r="GI17" s="66"/>
      <c r="GJ17" s="66"/>
      <c r="GK17" s="66"/>
      <c r="GL17" s="64"/>
      <c r="GM17" s="65"/>
      <c r="GN17" s="66"/>
      <c r="GO17" s="66"/>
      <c r="GP17" s="67"/>
      <c r="GQ17" s="15"/>
      <c r="GR17" s="15"/>
      <c r="GS17" s="15"/>
      <c r="GT17" s="15"/>
      <c r="GU17" s="68"/>
      <c r="GV17" s="70"/>
      <c r="GW17" s="70" t="s">
        <v>267</v>
      </c>
      <c r="GX17" s="18" t="s">
        <v>281</v>
      </c>
      <c r="GY17" s="70" t="n">
        <v>5.8</v>
      </c>
      <c r="GZ17" s="70" t="n">
        <v>5</v>
      </c>
      <c r="HA17" s="70" t="n">
        <v>5.8</v>
      </c>
      <c r="HB17" s="70" t="n">
        <v>84.8</v>
      </c>
      <c r="HC17" s="70" t="s">
        <v>266</v>
      </c>
      <c r="HD17" s="70" t="s">
        <v>267</v>
      </c>
      <c r="HE17" s="70" t="n">
        <v>3</v>
      </c>
      <c r="HF17" s="70" t="n">
        <v>204</v>
      </c>
      <c r="HG17" s="70"/>
      <c r="HH17" s="70" t="s">
        <v>268</v>
      </c>
      <c r="HI17" s="71"/>
      <c r="HJ17" s="71"/>
      <c r="HK17" s="71"/>
      <c r="HL17" s="68"/>
      <c r="HM17" s="13"/>
      <c r="HN17" s="13" t="s">
        <v>267</v>
      </c>
      <c r="HO17" s="13" t="s">
        <v>281</v>
      </c>
      <c r="HP17" s="89"/>
      <c r="HQ17" s="89"/>
      <c r="HR17" s="89"/>
      <c r="HS17" s="89"/>
      <c r="HT17" s="90"/>
      <c r="HU17" s="90"/>
      <c r="HV17" s="74"/>
      <c r="HW17" s="74"/>
      <c r="HX17" s="74"/>
      <c r="HY17" s="13" t="s">
        <v>268</v>
      </c>
      <c r="HZ17" s="13"/>
      <c r="IA17" s="13"/>
      <c r="IB17" s="13"/>
      <c r="IC17" s="68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68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68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76"/>
      <c r="KC17" s="13"/>
      <c r="KD17" s="76"/>
      <c r="KE17" s="13"/>
      <c r="KF17" s="76"/>
      <c r="KG17" s="13"/>
      <c r="KH17" s="13"/>
      <c r="KI17" s="13"/>
      <c r="KJ17" s="77"/>
      <c r="KK17" s="77"/>
      <c r="KL17" s="39"/>
      <c r="KM17" s="39"/>
      <c r="KN17" s="39"/>
      <c r="KO17" s="39"/>
      <c r="KP17" s="13" t="n">
        <f aca="false">IF(FZ17="",0,IF(FZ17="solid",1,IF(FZ17="part-solid",2,IF(FZ17="non-solid",3))))</f>
        <v>1</v>
      </c>
      <c r="KQ17" s="13" t="n">
        <f aca="false">FT17</f>
        <v>5.9</v>
      </c>
      <c r="KR17" s="13" t="n">
        <f aca="false">IF(OR(FE17="Bronchite Cronica",FE17="BPCO",FE17="Enfisema"),1,0)</f>
        <v>0</v>
      </c>
      <c r="KS17" s="13" t="n">
        <v>1</v>
      </c>
      <c r="KT17" s="13" t="n">
        <v>0</v>
      </c>
      <c r="KU17" s="78" t="n">
        <v>0.529468463008307</v>
      </c>
      <c r="KV17" s="84"/>
      <c r="KW17" s="80" t="n">
        <f aca="false">IF(KT17=0, 0.5889073*KU17+0.5625495*(IF(KR17=1,1,0))+0.5642264*SQRT(MAX(0,KQ17))*(IF(KQ17&gt;=0,1,0))*(IF(KP17&gt;0,1,0))-0.6769903*(IF(KP17=1,1,0))-0.2708885*(IF(KP17=2,1,0))+0.7210263*(IF(KP17=3,1,0))-0.5386022,"")</f>
        <v>0.466716506682822</v>
      </c>
      <c r="KX17" s="81" t="n">
        <f aca="false">1-POWER(0.995,EXP(KW17))</f>
        <v>0.00796188222236494</v>
      </c>
      <c r="KY17" s="82" t="n">
        <f aca="false">KX17*100</f>
        <v>0.796188222236494</v>
      </c>
      <c r="KZ17" s="79"/>
      <c r="LA17" s="79"/>
      <c r="LB17" s="79"/>
      <c r="LC17" s="79"/>
      <c r="LD17" s="45"/>
      <c r="LE17" s="46"/>
    </row>
    <row r="18" s="3" customFormat="true" ht="13.8" hidden="false" customHeight="false" outlineLevel="0" collapsed="false">
      <c r="A18" s="47"/>
      <c r="B18" s="2"/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"/>
      <c r="N18" s="52"/>
      <c r="O18" s="50"/>
      <c r="P18" s="19"/>
      <c r="Q18" s="19"/>
      <c r="R18" s="50"/>
      <c r="S18" s="50"/>
      <c r="T18" s="50"/>
      <c r="U18" s="53"/>
      <c r="V18" s="85"/>
      <c r="W18" s="50"/>
      <c r="X18" s="50"/>
      <c r="Y18" s="52"/>
      <c r="Z18" s="50"/>
      <c r="AA18" s="50"/>
      <c r="AB18" s="50"/>
      <c r="AC18" s="52"/>
      <c r="AD18" s="52"/>
      <c r="AE18" s="52"/>
      <c r="AF18" s="50"/>
      <c r="AG18" s="85"/>
      <c r="AH18" s="50"/>
      <c r="AI18" s="50"/>
      <c r="AJ18" s="50"/>
      <c r="AK18" s="52"/>
      <c r="AL18" s="50"/>
      <c r="AM18" s="85"/>
      <c r="AN18" s="50"/>
      <c r="AO18" s="50"/>
      <c r="AP18" s="50"/>
      <c r="AQ18" s="52"/>
      <c r="AR18" s="52"/>
      <c r="AS18" s="52"/>
      <c r="AT18" s="50"/>
      <c r="AU18" s="52"/>
      <c r="AV18" s="52"/>
      <c r="AW18" s="52"/>
      <c r="AX18" s="50"/>
      <c r="AY18" s="52"/>
      <c r="AZ18" s="50"/>
      <c r="BA18" s="52"/>
      <c r="BB18" s="50"/>
      <c r="BC18" s="85"/>
      <c r="BD18" s="50"/>
      <c r="BE18" s="52"/>
      <c r="BF18" s="50"/>
      <c r="BG18" s="52"/>
      <c r="BH18" s="53"/>
      <c r="BI18" s="52"/>
      <c r="BJ18" s="52"/>
      <c r="BK18" s="50"/>
      <c r="BL18" s="50"/>
      <c r="BM18" s="50"/>
      <c r="BN18" s="50"/>
      <c r="BO18" s="50"/>
      <c r="BP18" s="50"/>
      <c r="BQ18" s="50"/>
      <c r="BR18" s="50"/>
      <c r="BS18" s="52"/>
      <c r="BT18" s="50"/>
      <c r="BU18" s="50"/>
      <c r="BV18" s="50"/>
      <c r="BW18" s="50"/>
      <c r="BX18" s="50"/>
      <c r="BY18" s="52"/>
      <c r="BZ18" s="52"/>
      <c r="CA18" s="50"/>
      <c r="CB18" s="50"/>
      <c r="CC18" s="54"/>
      <c r="CD18" s="54"/>
      <c r="CE18" s="54"/>
      <c r="CF18" s="50"/>
      <c r="CG18" s="50"/>
      <c r="CH18" s="47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2"/>
      <c r="DN18" s="52"/>
      <c r="DO18" s="50"/>
      <c r="DP18" s="50"/>
      <c r="DQ18" s="50"/>
      <c r="DR18" s="50"/>
      <c r="DS18" s="56"/>
      <c r="DT18" s="56"/>
      <c r="DU18" s="56"/>
      <c r="DV18" s="56"/>
      <c r="DW18" s="56"/>
      <c r="DX18" s="9"/>
      <c r="DY18" s="57"/>
      <c r="DZ18" s="57"/>
      <c r="EA18" s="54"/>
      <c r="EB18" s="54"/>
      <c r="EC18" s="54"/>
      <c r="ED18" s="54"/>
      <c r="EE18" s="54"/>
      <c r="EF18" s="58"/>
      <c r="EG18" s="47"/>
      <c r="EH18" s="47"/>
      <c r="EI18" s="86"/>
      <c r="EJ18" s="47"/>
      <c r="EK18" s="83"/>
      <c r="EL18" s="83"/>
      <c r="EM18" s="59"/>
      <c r="EN18" s="59"/>
      <c r="EO18" s="59"/>
      <c r="EP18" s="60"/>
      <c r="EQ18" s="50"/>
      <c r="ER18" s="61"/>
      <c r="ES18" s="61"/>
      <c r="ET18" s="4"/>
      <c r="EU18" s="35"/>
      <c r="EV18" s="62"/>
      <c r="EW18" s="13"/>
      <c r="EX18" s="13"/>
      <c r="EY18" s="13"/>
      <c r="EZ18" s="13"/>
      <c r="FA18" s="13"/>
      <c r="FB18" s="14"/>
      <c r="FC18" s="15"/>
      <c r="FD18" s="13"/>
      <c r="FE18" s="13"/>
      <c r="FF18" s="13"/>
      <c r="FG18" s="13"/>
      <c r="FH18" s="13"/>
      <c r="FI18" s="13"/>
      <c r="FJ18" s="13"/>
      <c r="FK18" s="13"/>
      <c r="FL18" s="16"/>
      <c r="FM18" s="17"/>
      <c r="FN18" s="18" t="n">
        <v>7</v>
      </c>
      <c r="FO18" s="13"/>
      <c r="FP18" s="35" t="s">
        <v>264</v>
      </c>
      <c r="FQ18" s="13" t="s">
        <v>283</v>
      </c>
      <c r="FR18" s="73" t="n">
        <v>5.2</v>
      </c>
      <c r="FS18" s="73" t="n">
        <v>4.7</v>
      </c>
      <c r="FT18" s="73" t="n">
        <v>5.2</v>
      </c>
      <c r="FU18" s="87" t="n">
        <v>65.8</v>
      </c>
      <c r="FV18" s="13"/>
      <c r="FW18" s="13"/>
      <c r="FX18" s="13"/>
      <c r="FY18" s="13"/>
      <c r="FZ18" s="74" t="s">
        <v>266</v>
      </c>
      <c r="GA18" s="13"/>
      <c r="GB18" s="13"/>
      <c r="GC18" s="74" t="s">
        <v>267</v>
      </c>
      <c r="GD18" s="73" t="n">
        <v>3</v>
      </c>
      <c r="GE18" s="73" t="n">
        <v>128</v>
      </c>
      <c r="GF18" s="66"/>
      <c r="GG18" s="66"/>
      <c r="GH18" s="66"/>
      <c r="GI18" s="66"/>
      <c r="GJ18" s="66"/>
      <c r="GK18" s="66"/>
      <c r="GL18" s="64"/>
      <c r="GM18" s="65"/>
      <c r="GN18" s="66"/>
      <c r="GO18" s="66"/>
      <c r="GP18" s="67"/>
      <c r="GQ18" s="15"/>
      <c r="GR18" s="15"/>
      <c r="GS18" s="15"/>
      <c r="GT18" s="15"/>
      <c r="GU18" s="68"/>
      <c r="GV18" s="70"/>
      <c r="GW18" s="70" t="s">
        <v>267</v>
      </c>
      <c r="GX18" s="70" t="s">
        <v>283</v>
      </c>
      <c r="GY18" s="70" t="n">
        <v>5</v>
      </c>
      <c r="GZ18" s="70" t="n">
        <v>4.7</v>
      </c>
      <c r="HA18" s="70" t="n">
        <v>5</v>
      </c>
      <c r="HB18" s="70" t="n">
        <v>55.1</v>
      </c>
      <c r="HC18" s="70" t="s">
        <v>266</v>
      </c>
      <c r="HD18" s="70" t="s">
        <v>267</v>
      </c>
      <c r="HE18" s="70" t="n">
        <v>3</v>
      </c>
      <c r="HF18" s="70" t="n">
        <v>215</v>
      </c>
      <c r="HG18" s="70"/>
      <c r="HH18" s="70" t="s">
        <v>268</v>
      </c>
      <c r="HI18" s="71"/>
      <c r="HJ18" s="71"/>
      <c r="HK18" s="71"/>
      <c r="HL18" s="68"/>
      <c r="HM18" s="13"/>
      <c r="HN18" s="13"/>
      <c r="HO18" s="13"/>
      <c r="HP18" s="73"/>
      <c r="HQ18" s="73"/>
      <c r="HR18" s="73"/>
      <c r="HS18" s="73"/>
      <c r="HT18" s="74"/>
      <c r="HU18" s="74"/>
      <c r="HV18" s="74"/>
      <c r="HW18" s="74"/>
      <c r="HX18" s="74"/>
      <c r="HY18" s="13"/>
      <c r="HZ18" s="13"/>
      <c r="IA18" s="13"/>
      <c r="IB18" s="13"/>
      <c r="IC18" s="68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68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68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76"/>
      <c r="KC18" s="13"/>
      <c r="KD18" s="76"/>
      <c r="KE18" s="13"/>
      <c r="KF18" s="76"/>
      <c r="KG18" s="13"/>
      <c r="KH18" s="13"/>
      <c r="KI18" s="13"/>
      <c r="KJ18" s="77"/>
      <c r="KK18" s="77"/>
      <c r="KL18" s="39"/>
      <c r="KM18" s="39"/>
      <c r="KN18" s="39"/>
      <c r="KO18" s="39"/>
      <c r="KP18" s="13" t="n">
        <f aca="false">IF(FZ18="",0,IF(FZ18="solid",1,IF(FZ18="part-solid",2,IF(FZ18="non-solid",3))))</f>
        <v>1</v>
      </c>
      <c r="KQ18" s="13" t="n">
        <f aca="false">FT18</f>
        <v>5.2</v>
      </c>
      <c r="KR18" s="13" t="n">
        <f aca="false">IF(OR(FE18="Bronchite Cronica",FE18="BPCO",FE18="Enfisema"),1,0)</f>
        <v>0</v>
      </c>
      <c r="KS18" s="13" t="n">
        <v>1</v>
      </c>
      <c r="KT18" s="13" t="n">
        <v>0</v>
      </c>
      <c r="KU18" s="78" t="n">
        <v>0.529468463008307</v>
      </c>
      <c r="KV18" s="84"/>
      <c r="KW18" s="80" t="n">
        <f aca="false">IF(KT18=0, 0.5889073*KU18+0.5625495*(IF(KR18=1,1,0))+0.5642264*SQRT(MAX(0,KQ18))*(IF(KQ18&gt;=0,1,0))*(IF(KP18&gt;0,1,0))-0.6769903*(IF(KP18=1,1,0))-0.2708885*(IF(KP18=2,1,0))+0.7210263*(IF(KP18=3,1,0))-0.5386022,"")</f>
        <v>0.382849493929685</v>
      </c>
      <c r="KX18" s="81" t="n">
        <f aca="false">1-POWER(0.995,EXP(KW18))</f>
        <v>0.00732372839915019</v>
      </c>
      <c r="KY18" s="82" t="n">
        <f aca="false">KX18*100</f>
        <v>0.732372839915019</v>
      </c>
      <c r="KZ18" s="79"/>
      <c r="LA18" s="79"/>
      <c r="LB18" s="79"/>
      <c r="LC18" s="79"/>
      <c r="LD18" s="45"/>
      <c r="LE18" s="46"/>
    </row>
    <row r="19" s="3" customFormat="true" ht="13.8" hidden="false" customHeight="false" outlineLevel="0" collapsed="false">
      <c r="A19" s="47"/>
      <c r="B19" s="2"/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"/>
      <c r="N19" s="52"/>
      <c r="O19" s="50"/>
      <c r="P19" s="19"/>
      <c r="Q19" s="19"/>
      <c r="R19" s="50"/>
      <c r="S19" s="50"/>
      <c r="T19" s="50"/>
      <c r="U19" s="53"/>
      <c r="V19" s="85"/>
      <c r="W19" s="50"/>
      <c r="X19" s="50"/>
      <c r="Y19" s="52"/>
      <c r="Z19" s="50"/>
      <c r="AA19" s="50"/>
      <c r="AB19" s="50"/>
      <c r="AC19" s="52"/>
      <c r="AD19" s="52"/>
      <c r="AE19" s="52"/>
      <c r="AF19" s="50"/>
      <c r="AG19" s="85"/>
      <c r="AH19" s="50"/>
      <c r="AI19" s="50"/>
      <c r="AJ19" s="50"/>
      <c r="AK19" s="52"/>
      <c r="AL19" s="50"/>
      <c r="AM19" s="85"/>
      <c r="AN19" s="50"/>
      <c r="AO19" s="50"/>
      <c r="AP19" s="50"/>
      <c r="AQ19" s="52"/>
      <c r="AR19" s="52"/>
      <c r="AS19" s="52"/>
      <c r="AT19" s="50"/>
      <c r="AU19" s="52"/>
      <c r="AV19" s="52"/>
      <c r="AW19" s="52"/>
      <c r="AX19" s="50"/>
      <c r="AY19" s="52"/>
      <c r="AZ19" s="50"/>
      <c r="BA19" s="52"/>
      <c r="BB19" s="50"/>
      <c r="BC19" s="85"/>
      <c r="BD19" s="50"/>
      <c r="BE19" s="52"/>
      <c r="BF19" s="50"/>
      <c r="BG19" s="52"/>
      <c r="BH19" s="53"/>
      <c r="BI19" s="52"/>
      <c r="BJ19" s="52"/>
      <c r="BK19" s="50"/>
      <c r="BL19" s="50"/>
      <c r="BM19" s="50"/>
      <c r="BN19" s="50"/>
      <c r="BO19" s="50"/>
      <c r="BP19" s="50"/>
      <c r="BQ19" s="50"/>
      <c r="BR19" s="50"/>
      <c r="BS19" s="52"/>
      <c r="BT19" s="50"/>
      <c r="BU19" s="50"/>
      <c r="BV19" s="50"/>
      <c r="BW19" s="50"/>
      <c r="BX19" s="50"/>
      <c r="BY19" s="52"/>
      <c r="BZ19" s="52"/>
      <c r="CA19" s="50"/>
      <c r="CB19" s="50"/>
      <c r="CC19" s="54"/>
      <c r="CD19" s="54"/>
      <c r="CE19" s="54"/>
      <c r="CF19" s="50"/>
      <c r="CG19" s="50"/>
      <c r="CH19" s="47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2"/>
      <c r="DN19" s="52"/>
      <c r="DO19" s="50"/>
      <c r="DP19" s="50"/>
      <c r="DQ19" s="50"/>
      <c r="DR19" s="50"/>
      <c r="DS19" s="56"/>
      <c r="DT19" s="56"/>
      <c r="DU19" s="56"/>
      <c r="DV19" s="56"/>
      <c r="DW19" s="56"/>
      <c r="DX19" s="9"/>
      <c r="DY19" s="57"/>
      <c r="DZ19" s="57"/>
      <c r="EA19" s="54"/>
      <c r="EB19" s="54"/>
      <c r="EC19" s="54"/>
      <c r="ED19" s="54"/>
      <c r="EE19" s="54"/>
      <c r="EF19" s="58"/>
      <c r="EG19" s="47"/>
      <c r="EH19" s="47"/>
      <c r="EI19" s="86"/>
      <c r="EJ19" s="47"/>
      <c r="EK19" s="83"/>
      <c r="EL19" s="83"/>
      <c r="EM19" s="59"/>
      <c r="EN19" s="59"/>
      <c r="EO19" s="59"/>
      <c r="EP19" s="60"/>
      <c r="EQ19" s="50"/>
      <c r="ER19" s="61"/>
      <c r="ES19" s="61"/>
      <c r="ET19" s="4"/>
      <c r="EU19" s="35"/>
      <c r="EV19" s="62"/>
      <c r="EW19" s="13"/>
      <c r="EX19" s="13"/>
      <c r="EY19" s="13"/>
      <c r="EZ19" s="13"/>
      <c r="FA19" s="13"/>
      <c r="FB19" s="14"/>
      <c r="FC19" s="15"/>
      <c r="FD19" s="13"/>
      <c r="FE19" s="13"/>
      <c r="FF19" s="13"/>
      <c r="FG19" s="13"/>
      <c r="FH19" s="13"/>
      <c r="FI19" s="13"/>
      <c r="FJ19" s="13"/>
      <c r="FK19" s="13"/>
      <c r="FL19" s="16"/>
      <c r="FM19" s="17"/>
      <c r="FN19" s="18" t="n">
        <v>8</v>
      </c>
      <c r="FO19" s="13"/>
      <c r="FP19" s="35" t="s">
        <v>264</v>
      </c>
      <c r="FQ19" s="13" t="s">
        <v>265</v>
      </c>
      <c r="FR19" s="73" t="n">
        <v>5.5</v>
      </c>
      <c r="FS19" s="73" t="n">
        <v>3.9</v>
      </c>
      <c r="FT19" s="73" t="n">
        <v>5.5</v>
      </c>
      <c r="FU19" s="87" t="n">
        <v>56.4</v>
      </c>
      <c r="FV19" s="13"/>
      <c r="FW19" s="13"/>
      <c r="FX19" s="13"/>
      <c r="FY19" s="13"/>
      <c r="FZ19" s="74" t="s">
        <v>266</v>
      </c>
      <c r="GA19" s="13"/>
      <c r="GB19" s="13"/>
      <c r="GC19" s="74" t="s">
        <v>267</v>
      </c>
      <c r="GD19" s="73" t="n">
        <v>3</v>
      </c>
      <c r="GE19" s="73" t="n">
        <v>139</v>
      </c>
      <c r="GF19" s="66"/>
      <c r="GG19" s="66"/>
      <c r="GH19" s="66"/>
      <c r="GI19" s="66"/>
      <c r="GJ19" s="66"/>
      <c r="GK19" s="66"/>
      <c r="GL19" s="64"/>
      <c r="GM19" s="65"/>
      <c r="GN19" s="66"/>
      <c r="GO19" s="66"/>
      <c r="GP19" s="67"/>
      <c r="GQ19" s="15"/>
      <c r="GR19" s="15"/>
      <c r="GS19" s="15"/>
      <c r="GT19" s="15"/>
      <c r="GU19" s="68"/>
      <c r="GV19" s="70"/>
      <c r="GW19" s="70" t="s">
        <v>267</v>
      </c>
      <c r="GX19" s="70" t="s">
        <v>265</v>
      </c>
      <c r="GY19" s="70" t="n">
        <v>5.8</v>
      </c>
      <c r="GZ19" s="70" t="n">
        <v>3</v>
      </c>
      <c r="HA19" s="70" t="n">
        <v>5.8</v>
      </c>
      <c r="HB19" s="70" t="n">
        <v>56.3</v>
      </c>
      <c r="HC19" s="70" t="s">
        <v>266</v>
      </c>
      <c r="HD19" s="70" t="s">
        <v>267</v>
      </c>
      <c r="HE19" s="70" t="n">
        <v>3</v>
      </c>
      <c r="HF19" s="70" t="n">
        <v>218</v>
      </c>
      <c r="HG19" s="70"/>
      <c r="HH19" s="70" t="s">
        <v>268</v>
      </c>
      <c r="HI19" s="71"/>
      <c r="HJ19" s="71"/>
      <c r="HK19" s="71"/>
      <c r="HL19" s="68"/>
      <c r="HM19" s="13"/>
      <c r="HN19" s="13"/>
      <c r="HO19" s="13"/>
      <c r="HP19" s="73"/>
      <c r="HQ19" s="73"/>
      <c r="HR19" s="73"/>
      <c r="HS19" s="73"/>
      <c r="HT19" s="74"/>
      <c r="HU19" s="74"/>
      <c r="HV19" s="74"/>
      <c r="HW19" s="74"/>
      <c r="HX19" s="74"/>
      <c r="HY19" s="13"/>
      <c r="HZ19" s="13"/>
      <c r="IA19" s="13"/>
      <c r="IB19" s="13"/>
      <c r="IC19" s="68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68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68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76"/>
      <c r="KC19" s="13"/>
      <c r="KD19" s="76"/>
      <c r="KE19" s="13"/>
      <c r="KF19" s="76"/>
      <c r="KG19" s="13"/>
      <c r="KH19" s="13"/>
      <c r="KI19" s="13"/>
      <c r="KJ19" s="77"/>
      <c r="KK19" s="77"/>
      <c r="KL19" s="39"/>
      <c r="KM19" s="39"/>
      <c r="KN19" s="39"/>
      <c r="KO19" s="39"/>
      <c r="KP19" s="13" t="n">
        <f aca="false">IF(FZ19="",0,IF(FZ19="solid",1,IF(FZ19="part-solid",2,IF(FZ19="non-solid",3))))</f>
        <v>1</v>
      </c>
      <c r="KQ19" s="13" t="n">
        <f aca="false">FT19</f>
        <v>5.5</v>
      </c>
      <c r="KR19" s="13" t="n">
        <f aca="false">IF(OR(FE19="Bronchite Cronica",FE19="BPCO",FE19="Enfisema"),1,0)</f>
        <v>0</v>
      </c>
      <c r="KS19" s="13" t="n">
        <v>1</v>
      </c>
      <c r="KT19" s="13" t="n">
        <v>0</v>
      </c>
      <c r="KU19" s="78" t="n">
        <v>0.529468463008307</v>
      </c>
      <c r="KV19" s="84"/>
      <c r="KW19" s="80" t="n">
        <f aca="false">IF(KT19=0, 0.5889073*KU19+0.5625495*(IF(KR19=1,1,0))+0.5642264*SQRT(MAX(0,KQ19))*(IF(KQ19&gt;=0,1,0))*(IF(KP19&gt;0,1,0))-0.6769903*(IF(KP19=1,1,0))-0.2708885*(IF(KP19=2,1,0))+0.7210263*(IF(KP19=3,1,0))-0.5386022,"")</f>
        <v>0.419443542319591</v>
      </c>
      <c r="KX19" s="81" t="n">
        <f aca="false">1-POWER(0.995,EXP(KW19))</f>
        <v>0.00759565805198026</v>
      </c>
      <c r="KY19" s="82" t="n">
        <f aca="false">KX19*100</f>
        <v>0.759565805198026</v>
      </c>
      <c r="KZ19" s="79"/>
      <c r="LA19" s="79"/>
      <c r="LB19" s="79"/>
      <c r="LC19" s="79"/>
      <c r="LD19" s="45"/>
      <c r="LE19" s="46"/>
    </row>
    <row r="20" s="3" customFormat="true" ht="13.8" hidden="false" customHeight="false" outlineLevel="0" collapsed="false">
      <c r="A20" s="47"/>
      <c r="B20" s="2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"/>
      <c r="N20" s="52"/>
      <c r="O20" s="50"/>
      <c r="P20" s="19"/>
      <c r="Q20" s="19"/>
      <c r="R20" s="50"/>
      <c r="S20" s="50"/>
      <c r="T20" s="50"/>
      <c r="U20" s="53"/>
      <c r="V20" s="85"/>
      <c r="W20" s="50"/>
      <c r="X20" s="50"/>
      <c r="Y20" s="52"/>
      <c r="Z20" s="50"/>
      <c r="AA20" s="50"/>
      <c r="AB20" s="50"/>
      <c r="AC20" s="52"/>
      <c r="AD20" s="52"/>
      <c r="AE20" s="52"/>
      <c r="AF20" s="50"/>
      <c r="AG20" s="85"/>
      <c r="AH20" s="50"/>
      <c r="AI20" s="50"/>
      <c r="AJ20" s="50"/>
      <c r="AK20" s="52"/>
      <c r="AL20" s="50"/>
      <c r="AM20" s="85"/>
      <c r="AN20" s="50"/>
      <c r="AO20" s="50"/>
      <c r="AP20" s="50"/>
      <c r="AQ20" s="52"/>
      <c r="AR20" s="52"/>
      <c r="AS20" s="52"/>
      <c r="AT20" s="50"/>
      <c r="AU20" s="52"/>
      <c r="AV20" s="52"/>
      <c r="AW20" s="52"/>
      <c r="AX20" s="50"/>
      <c r="AY20" s="52"/>
      <c r="AZ20" s="50"/>
      <c r="BA20" s="52"/>
      <c r="BB20" s="50"/>
      <c r="BC20" s="85"/>
      <c r="BD20" s="50"/>
      <c r="BE20" s="52"/>
      <c r="BF20" s="50"/>
      <c r="BG20" s="52"/>
      <c r="BH20" s="53"/>
      <c r="BI20" s="52"/>
      <c r="BJ20" s="52"/>
      <c r="BK20" s="50"/>
      <c r="BL20" s="50"/>
      <c r="BM20" s="50"/>
      <c r="BN20" s="50"/>
      <c r="BO20" s="50"/>
      <c r="BP20" s="50"/>
      <c r="BQ20" s="50"/>
      <c r="BR20" s="50"/>
      <c r="BS20" s="52"/>
      <c r="BT20" s="50"/>
      <c r="BU20" s="50"/>
      <c r="BV20" s="50"/>
      <c r="BW20" s="50"/>
      <c r="BX20" s="50"/>
      <c r="BY20" s="52"/>
      <c r="BZ20" s="52"/>
      <c r="CA20" s="50"/>
      <c r="CB20" s="50"/>
      <c r="CC20" s="54"/>
      <c r="CD20" s="54"/>
      <c r="CE20" s="54"/>
      <c r="CF20" s="50"/>
      <c r="CG20" s="50"/>
      <c r="CH20" s="47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2"/>
      <c r="DN20" s="52"/>
      <c r="DO20" s="50"/>
      <c r="DP20" s="50"/>
      <c r="DQ20" s="50"/>
      <c r="DR20" s="50"/>
      <c r="DS20" s="56"/>
      <c r="DT20" s="56"/>
      <c r="DU20" s="56"/>
      <c r="DV20" s="56"/>
      <c r="DW20" s="56"/>
      <c r="DX20" s="9"/>
      <c r="DY20" s="57"/>
      <c r="DZ20" s="57"/>
      <c r="EA20" s="54"/>
      <c r="EB20" s="54"/>
      <c r="EC20" s="54"/>
      <c r="ED20" s="54"/>
      <c r="EE20" s="54"/>
      <c r="EF20" s="58"/>
      <c r="EG20" s="47"/>
      <c r="EH20" s="47"/>
      <c r="EI20" s="86"/>
      <c r="EJ20" s="47"/>
      <c r="EK20" s="83"/>
      <c r="EL20" s="83"/>
      <c r="EM20" s="59"/>
      <c r="EN20" s="59"/>
      <c r="EO20" s="59"/>
      <c r="EP20" s="60"/>
      <c r="EQ20" s="50"/>
      <c r="ER20" s="61"/>
      <c r="ES20" s="61"/>
      <c r="ET20" s="4"/>
      <c r="EU20" s="35"/>
      <c r="EV20" s="62"/>
      <c r="EW20" s="13"/>
      <c r="EX20" s="13"/>
      <c r="EY20" s="13"/>
      <c r="EZ20" s="13"/>
      <c r="FA20" s="13"/>
      <c r="FB20" s="14"/>
      <c r="FC20" s="15"/>
      <c r="FD20" s="13"/>
      <c r="FE20" s="13"/>
      <c r="FF20" s="13"/>
      <c r="FG20" s="13"/>
      <c r="FH20" s="13"/>
      <c r="FI20" s="13"/>
      <c r="FJ20" s="13"/>
      <c r="FK20" s="13"/>
      <c r="FL20" s="16"/>
      <c r="FM20" s="17"/>
      <c r="FN20" s="18" t="n">
        <v>9</v>
      </c>
      <c r="FO20" s="13"/>
      <c r="FP20" s="35" t="s">
        <v>264</v>
      </c>
      <c r="FQ20" s="13" t="s">
        <v>321</v>
      </c>
      <c r="FR20" s="73" t="n">
        <v>5.5</v>
      </c>
      <c r="FS20" s="73" t="n">
        <v>4.9</v>
      </c>
      <c r="FT20" s="73" t="n">
        <v>5.5</v>
      </c>
      <c r="FU20" s="87" t="n">
        <v>58.8</v>
      </c>
      <c r="FV20" s="13"/>
      <c r="FW20" s="13"/>
      <c r="FX20" s="13"/>
      <c r="FY20" s="13"/>
      <c r="FZ20" s="74" t="s">
        <v>266</v>
      </c>
      <c r="GA20" s="13"/>
      <c r="GB20" s="13"/>
      <c r="GC20" s="74" t="s">
        <v>267</v>
      </c>
      <c r="GD20" s="73" t="n">
        <v>3</v>
      </c>
      <c r="GE20" s="73" t="n">
        <v>159</v>
      </c>
      <c r="GF20" s="66"/>
      <c r="GG20" s="66"/>
      <c r="GH20" s="66"/>
      <c r="GI20" s="66"/>
      <c r="GJ20" s="66"/>
      <c r="GK20" s="66"/>
      <c r="GL20" s="64"/>
      <c r="GM20" s="65"/>
      <c r="GN20" s="66"/>
      <c r="GO20" s="66"/>
      <c r="GP20" s="67"/>
      <c r="GQ20" s="15"/>
      <c r="GR20" s="15"/>
      <c r="GS20" s="15"/>
      <c r="GT20" s="15"/>
      <c r="GU20" s="68"/>
      <c r="GV20" s="70"/>
      <c r="GW20" s="70" t="s">
        <v>267</v>
      </c>
      <c r="GX20" s="70" t="s">
        <v>321</v>
      </c>
      <c r="GY20" s="70" t="n">
        <v>5.6</v>
      </c>
      <c r="GZ20" s="70" t="n">
        <v>5.2</v>
      </c>
      <c r="HA20" s="70" t="n">
        <v>5.6</v>
      </c>
      <c r="HB20" s="70" t="n">
        <v>66.8</v>
      </c>
      <c r="HC20" s="70" t="s">
        <v>266</v>
      </c>
      <c r="HD20" s="70" t="s">
        <v>267</v>
      </c>
      <c r="HE20" s="70" t="n">
        <v>3</v>
      </c>
      <c r="HF20" s="70" t="n">
        <v>236</v>
      </c>
      <c r="HG20" s="70"/>
      <c r="HH20" s="70" t="s">
        <v>268</v>
      </c>
      <c r="HI20" s="71"/>
      <c r="HJ20" s="71"/>
      <c r="HK20" s="71"/>
      <c r="HL20" s="68"/>
      <c r="HM20" s="13"/>
      <c r="HN20" s="13"/>
      <c r="HO20" s="13"/>
      <c r="HP20" s="73"/>
      <c r="HQ20" s="73"/>
      <c r="HR20" s="73"/>
      <c r="HS20" s="73"/>
      <c r="HT20" s="74"/>
      <c r="HU20" s="74"/>
      <c r="HV20" s="74"/>
      <c r="HW20" s="74"/>
      <c r="HX20" s="74"/>
      <c r="HY20" s="13"/>
      <c r="HZ20" s="13"/>
      <c r="IA20" s="13"/>
      <c r="IB20" s="13"/>
      <c r="IC20" s="68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68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68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76"/>
      <c r="KC20" s="13"/>
      <c r="KD20" s="76"/>
      <c r="KE20" s="13"/>
      <c r="KF20" s="76"/>
      <c r="KG20" s="13"/>
      <c r="KH20" s="13"/>
      <c r="KI20" s="13"/>
      <c r="KJ20" s="77"/>
      <c r="KK20" s="77"/>
      <c r="KL20" s="39"/>
      <c r="KM20" s="39"/>
      <c r="KN20" s="39"/>
      <c r="KO20" s="39"/>
      <c r="KP20" s="13" t="n">
        <f aca="false">IF(FZ20="",0,IF(FZ20="solid",1,IF(FZ20="part-solid",2,IF(FZ20="non-solid",3))))</f>
        <v>1</v>
      </c>
      <c r="KQ20" s="13" t="n">
        <f aca="false">FT20</f>
        <v>5.5</v>
      </c>
      <c r="KR20" s="13" t="n">
        <f aca="false">IF(OR(FE20="Bronchite Cronica",FE20="BPCO",FE20="Enfisema"),1,0)</f>
        <v>0</v>
      </c>
      <c r="KS20" s="13" t="n">
        <v>1</v>
      </c>
      <c r="KT20" s="13" t="n">
        <v>0</v>
      </c>
      <c r="KU20" s="78" t="n">
        <v>0.529468463008307</v>
      </c>
      <c r="KV20" s="84"/>
      <c r="KW20" s="80" t="n">
        <f aca="false">IF(KT20=0, 0.5889073*KU20+0.5625495*(IF(KR20=1,1,0))+0.5642264*SQRT(MAX(0,KQ20))*(IF(KQ20&gt;=0,1,0))*(IF(KP20&gt;0,1,0))-0.6769903*(IF(KP20=1,1,0))-0.2708885*(IF(KP20=2,1,0))+0.7210263*(IF(KP20=3,1,0))-0.5386022,"")</f>
        <v>0.419443542319591</v>
      </c>
      <c r="KX20" s="81" t="n">
        <f aca="false">1-POWER(0.995,EXP(KW20))</f>
        <v>0.00759565805198026</v>
      </c>
      <c r="KY20" s="82" t="n">
        <f aca="false">KX20*100</f>
        <v>0.759565805198026</v>
      </c>
      <c r="KZ20" s="79"/>
      <c r="LA20" s="79"/>
      <c r="LB20" s="79"/>
      <c r="LC20" s="79"/>
      <c r="LD20" s="45"/>
      <c r="LE20" s="46"/>
    </row>
    <row r="21" s="3" customFormat="true" ht="13.8" hidden="false" customHeight="false" outlineLevel="0" collapsed="false">
      <c r="A21" s="47"/>
      <c r="B21" s="2"/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5"/>
      <c r="N21" s="52"/>
      <c r="O21" s="50"/>
      <c r="P21" s="19"/>
      <c r="Q21" s="19"/>
      <c r="R21" s="50"/>
      <c r="S21" s="50"/>
      <c r="T21" s="50"/>
      <c r="U21" s="53"/>
      <c r="V21" s="85"/>
      <c r="W21" s="50"/>
      <c r="X21" s="50"/>
      <c r="Y21" s="52"/>
      <c r="Z21" s="50"/>
      <c r="AA21" s="50"/>
      <c r="AB21" s="50"/>
      <c r="AC21" s="52"/>
      <c r="AD21" s="52"/>
      <c r="AE21" s="52"/>
      <c r="AF21" s="50"/>
      <c r="AG21" s="85"/>
      <c r="AH21" s="50"/>
      <c r="AI21" s="50"/>
      <c r="AJ21" s="50"/>
      <c r="AK21" s="52"/>
      <c r="AL21" s="50"/>
      <c r="AM21" s="85"/>
      <c r="AN21" s="50"/>
      <c r="AO21" s="50"/>
      <c r="AP21" s="50"/>
      <c r="AQ21" s="52"/>
      <c r="AR21" s="52"/>
      <c r="AS21" s="52"/>
      <c r="AT21" s="50"/>
      <c r="AU21" s="52"/>
      <c r="AV21" s="52"/>
      <c r="AW21" s="52"/>
      <c r="AX21" s="50"/>
      <c r="AY21" s="52"/>
      <c r="AZ21" s="50"/>
      <c r="BA21" s="52"/>
      <c r="BB21" s="50"/>
      <c r="BC21" s="85"/>
      <c r="BD21" s="50"/>
      <c r="BE21" s="52"/>
      <c r="BF21" s="50"/>
      <c r="BG21" s="52"/>
      <c r="BH21" s="53"/>
      <c r="BI21" s="52"/>
      <c r="BJ21" s="52"/>
      <c r="BK21" s="50"/>
      <c r="BL21" s="50"/>
      <c r="BM21" s="50"/>
      <c r="BN21" s="50"/>
      <c r="BO21" s="50"/>
      <c r="BP21" s="50"/>
      <c r="BQ21" s="50"/>
      <c r="BR21" s="50"/>
      <c r="BS21" s="52"/>
      <c r="BT21" s="50"/>
      <c r="BU21" s="50"/>
      <c r="BV21" s="50"/>
      <c r="BW21" s="50"/>
      <c r="BX21" s="50"/>
      <c r="BY21" s="52"/>
      <c r="BZ21" s="52"/>
      <c r="CA21" s="50"/>
      <c r="CB21" s="50"/>
      <c r="CC21" s="54"/>
      <c r="CD21" s="54"/>
      <c r="CE21" s="54"/>
      <c r="CF21" s="50"/>
      <c r="CG21" s="50"/>
      <c r="CH21" s="47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2"/>
      <c r="DN21" s="52"/>
      <c r="DO21" s="50"/>
      <c r="DP21" s="50"/>
      <c r="DQ21" s="50"/>
      <c r="DR21" s="50"/>
      <c r="DS21" s="56"/>
      <c r="DT21" s="56"/>
      <c r="DU21" s="56"/>
      <c r="DV21" s="56"/>
      <c r="DW21" s="56"/>
      <c r="DX21" s="9"/>
      <c r="DY21" s="57"/>
      <c r="DZ21" s="57"/>
      <c r="EA21" s="54"/>
      <c r="EB21" s="54"/>
      <c r="EC21" s="54"/>
      <c r="ED21" s="54"/>
      <c r="EE21" s="54"/>
      <c r="EF21" s="58"/>
      <c r="EG21" s="47"/>
      <c r="EH21" s="47"/>
      <c r="EI21" s="86"/>
      <c r="EJ21" s="47"/>
      <c r="EK21" s="83"/>
      <c r="EL21" s="83"/>
      <c r="EM21" s="59"/>
      <c r="EN21" s="59"/>
      <c r="EO21" s="59"/>
      <c r="EP21" s="60"/>
      <c r="EQ21" s="50"/>
      <c r="ER21" s="61"/>
      <c r="ES21" s="61"/>
      <c r="ET21" s="4"/>
      <c r="EU21" s="35"/>
      <c r="EV21" s="62"/>
      <c r="EW21" s="13"/>
      <c r="EX21" s="13"/>
      <c r="EY21" s="13"/>
      <c r="EZ21" s="13"/>
      <c r="FA21" s="13"/>
      <c r="FB21" s="14"/>
      <c r="FC21" s="15"/>
      <c r="FD21" s="13"/>
      <c r="FE21" s="13"/>
      <c r="FF21" s="13"/>
      <c r="FG21" s="13"/>
      <c r="FH21" s="13"/>
      <c r="FI21" s="13"/>
      <c r="FJ21" s="13"/>
      <c r="FK21" s="13"/>
      <c r="FL21" s="16"/>
      <c r="FM21" s="17"/>
      <c r="FN21" s="18"/>
      <c r="FO21" s="13"/>
      <c r="FP21" s="35"/>
      <c r="FQ21" s="13"/>
      <c r="FR21" s="73"/>
      <c r="FS21" s="73"/>
      <c r="FT21" s="73"/>
      <c r="FU21" s="87"/>
      <c r="FV21" s="13"/>
      <c r="FW21" s="13"/>
      <c r="FX21" s="13"/>
      <c r="FY21" s="13"/>
      <c r="FZ21" s="74"/>
      <c r="GA21" s="13"/>
      <c r="GB21" s="13"/>
      <c r="GC21" s="74"/>
      <c r="GD21" s="73"/>
      <c r="GE21" s="73"/>
      <c r="GF21" s="66"/>
      <c r="GG21" s="66"/>
      <c r="GH21" s="66"/>
      <c r="GI21" s="66"/>
      <c r="GJ21" s="66"/>
      <c r="GK21" s="66"/>
      <c r="GL21" s="64"/>
      <c r="GM21" s="65"/>
      <c r="GN21" s="66"/>
      <c r="GO21" s="66"/>
      <c r="GP21" s="67"/>
      <c r="GQ21" s="15"/>
      <c r="GR21" s="15"/>
      <c r="GS21" s="15"/>
      <c r="GT21" s="15"/>
      <c r="GU21" s="68"/>
      <c r="GV21" s="70"/>
      <c r="GW21" s="70" t="s">
        <v>264</v>
      </c>
      <c r="GX21" s="70" t="s">
        <v>301</v>
      </c>
      <c r="GY21" s="70" t="n">
        <v>4.3</v>
      </c>
      <c r="GZ21" s="70" t="n">
        <v>3</v>
      </c>
      <c r="HA21" s="70" t="n">
        <v>4.3</v>
      </c>
      <c r="HB21" s="70" t="n">
        <v>31.3</v>
      </c>
      <c r="HC21" s="70" t="s">
        <v>266</v>
      </c>
      <c r="HD21" s="70" t="s">
        <v>267</v>
      </c>
      <c r="HE21" s="70" t="n">
        <v>3</v>
      </c>
      <c r="HF21" s="70" t="n">
        <v>58</v>
      </c>
      <c r="HG21" s="70"/>
      <c r="HH21" s="70"/>
      <c r="HI21" s="71"/>
      <c r="HJ21" s="71"/>
      <c r="HK21" s="71"/>
      <c r="HL21" s="68"/>
      <c r="HM21" s="13"/>
      <c r="HN21" s="13"/>
      <c r="HO21" s="13"/>
      <c r="HP21" s="73"/>
      <c r="HQ21" s="73"/>
      <c r="HR21" s="73"/>
      <c r="HS21" s="73"/>
      <c r="HT21" s="74"/>
      <c r="HU21" s="74"/>
      <c r="HV21" s="74"/>
      <c r="HW21" s="74"/>
      <c r="HX21" s="74"/>
      <c r="HY21" s="13"/>
      <c r="HZ21" s="13"/>
      <c r="IA21" s="13"/>
      <c r="IB21" s="13"/>
      <c r="IC21" s="68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68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68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76"/>
      <c r="KC21" s="13"/>
      <c r="KD21" s="76"/>
      <c r="KE21" s="13"/>
      <c r="KF21" s="76"/>
      <c r="KG21" s="13"/>
      <c r="KH21" s="13"/>
      <c r="KI21" s="13"/>
      <c r="KJ21" s="77"/>
      <c r="KK21" s="77"/>
      <c r="KL21" s="39"/>
      <c r="KM21" s="39"/>
      <c r="KN21" s="39"/>
      <c r="KO21" s="39"/>
      <c r="KP21" s="13"/>
      <c r="KQ21" s="13"/>
      <c r="KR21" s="13"/>
      <c r="KS21" s="13"/>
      <c r="KT21" s="13"/>
      <c r="KU21" s="78"/>
      <c r="KV21" s="84"/>
      <c r="KW21" s="80"/>
      <c r="KX21" s="81"/>
      <c r="KY21" s="82"/>
      <c r="KZ21" s="79"/>
      <c r="LA21" s="79"/>
      <c r="LB21" s="79"/>
      <c r="LC21" s="79"/>
      <c r="LD21" s="45"/>
      <c r="LE21" s="46"/>
    </row>
    <row r="22" s="3" customFormat="true" ht="13.8" hidden="false" customHeight="false" outlineLevel="0" collapsed="false">
      <c r="A22" s="47"/>
      <c r="B22" s="2"/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"/>
      <c r="N22" s="52"/>
      <c r="O22" s="50"/>
      <c r="P22" s="19"/>
      <c r="Q22" s="19"/>
      <c r="R22" s="50"/>
      <c r="S22" s="50"/>
      <c r="T22" s="50"/>
      <c r="U22" s="53"/>
      <c r="V22" s="85"/>
      <c r="W22" s="50"/>
      <c r="X22" s="50"/>
      <c r="Y22" s="52"/>
      <c r="Z22" s="50"/>
      <c r="AA22" s="50"/>
      <c r="AB22" s="50"/>
      <c r="AC22" s="52"/>
      <c r="AD22" s="52"/>
      <c r="AE22" s="52"/>
      <c r="AF22" s="50"/>
      <c r="AG22" s="85"/>
      <c r="AH22" s="50"/>
      <c r="AI22" s="50"/>
      <c r="AJ22" s="50"/>
      <c r="AK22" s="52"/>
      <c r="AL22" s="50"/>
      <c r="AM22" s="85"/>
      <c r="AN22" s="50"/>
      <c r="AO22" s="50"/>
      <c r="AP22" s="50"/>
      <c r="AQ22" s="52"/>
      <c r="AR22" s="52"/>
      <c r="AS22" s="52"/>
      <c r="AT22" s="50"/>
      <c r="AU22" s="52"/>
      <c r="AV22" s="52"/>
      <c r="AW22" s="52"/>
      <c r="AX22" s="50"/>
      <c r="AY22" s="52"/>
      <c r="AZ22" s="50"/>
      <c r="BA22" s="52"/>
      <c r="BB22" s="50"/>
      <c r="BC22" s="85"/>
      <c r="BD22" s="50"/>
      <c r="BE22" s="52"/>
      <c r="BF22" s="50"/>
      <c r="BG22" s="52"/>
      <c r="BH22" s="53"/>
      <c r="BI22" s="52"/>
      <c r="BJ22" s="52"/>
      <c r="BK22" s="50"/>
      <c r="BL22" s="50"/>
      <c r="BM22" s="50"/>
      <c r="BN22" s="50"/>
      <c r="BO22" s="50"/>
      <c r="BP22" s="50"/>
      <c r="BQ22" s="50"/>
      <c r="BR22" s="50"/>
      <c r="BS22" s="52"/>
      <c r="BT22" s="50"/>
      <c r="BU22" s="50"/>
      <c r="BV22" s="50"/>
      <c r="BW22" s="50"/>
      <c r="BX22" s="50"/>
      <c r="BY22" s="52"/>
      <c r="BZ22" s="52"/>
      <c r="CA22" s="50"/>
      <c r="CB22" s="50"/>
      <c r="CC22" s="54"/>
      <c r="CD22" s="54"/>
      <c r="CE22" s="54"/>
      <c r="CF22" s="50"/>
      <c r="CG22" s="50"/>
      <c r="CH22" s="47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2"/>
      <c r="DN22" s="52"/>
      <c r="DO22" s="50"/>
      <c r="DP22" s="50"/>
      <c r="DQ22" s="50"/>
      <c r="DR22" s="50"/>
      <c r="DS22" s="56"/>
      <c r="DT22" s="56"/>
      <c r="DU22" s="56"/>
      <c r="DV22" s="56"/>
      <c r="DW22" s="56"/>
      <c r="DX22" s="9"/>
      <c r="DY22" s="57"/>
      <c r="DZ22" s="57"/>
      <c r="EA22" s="54"/>
      <c r="EB22" s="54"/>
      <c r="EC22" s="54"/>
      <c r="ED22" s="54"/>
      <c r="EE22" s="54"/>
      <c r="EF22" s="58"/>
      <c r="EG22" s="47"/>
      <c r="EH22" s="47"/>
      <c r="EI22" s="86"/>
      <c r="EJ22" s="47"/>
      <c r="EK22" s="83"/>
      <c r="EL22" s="83"/>
      <c r="EM22" s="59"/>
      <c r="EN22" s="59"/>
      <c r="EO22" s="59"/>
      <c r="EP22" s="60"/>
      <c r="EQ22" s="50"/>
      <c r="ER22" s="61"/>
      <c r="ES22" s="61"/>
      <c r="ET22" s="4"/>
      <c r="EU22" s="35"/>
      <c r="EV22" s="62"/>
      <c r="EW22" s="13"/>
      <c r="EX22" s="13"/>
      <c r="EY22" s="13"/>
      <c r="EZ22" s="13"/>
      <c r="FA22" s="13"/>
      <c r="FB22" s="14"/>
      <c r="FC22" s="15"/>
      <c r="FD22" s="13"/>
      <c r="FE22" s="13"/>
      <c r="FF22" s="13"/>
      <c r="FG22" s="13"/>
      <c r="FH22" s="13"/>
      <c r="FI22" s="13"/>
      <c r="FJ22" s="13"/>
      <c r="FK22" s="13"/>
      <c r="FL22" s="16"/>
      <c r="FM22" s="17"/>
      <c r="FN22" s="18"/>
      <c r="FO22" s="13"/>
      <c r="FP22" s="35"/>
      <c r="FQ22" s="13"/>
      <c r="FR22" s="73"/>
      <c r="FS22" s="73"/>
      <c r="FT22" s="73"/>
      <c r="FU22" s="87"/>
      <c r="FV22" s="13"/>
      <c r="FW22" s="13"/>
      <c r="FX22" s="13"/>
      <c r="FY22" s="13"/>
      <c r="FZ22" s="74"/>
      <c r="GA22" s="13"/>
      <c r="GB22" s="13"/>
      <c r="GC22" s="74"/>
      <c r="GD22" s="73"/>
      <c r="GE22" s="73"/>
      <c r="GF22" s="66"/>
      <c r="GG22" s="66"/>
      <c r="GH22" s="66"/>
      <c r="GI22" s="66"/>
      <c r="GJ22" s="66"/>
      <c r="GK22" s="66"/>
      <c r="GL22" s="64"/>
      <c r="GM22" s="65"/>
      <c r="GN22" s="66"/>
      <c r="GO22" s="66"/>
      <c r="GP22" s="67"/>
      <c r="GQ22" s="15"/>
      <c r="GR22" s="15"/>
      <c r="GS22" s="15"/>
      <c r="GT22" s="15"/>
      <c r="GU22" s="68"/>
      <c r="GV22" s="70"/>
      <c r="GW22" s="70" t="s">
        <v>264</v>
      </c>
      <c r="GX22" s="70" t="s">
        <v>281</v>
      </c>
      <c r="GY22" s="70" t="n">
        <v>5.8</v>
      </c>
      <c r="GZ22" s="70" t="n">
        <v>4.3</v>
      </c>
      <c r="HA22" s="70" t="n">
        <v>5.8</v>
      </c>
      <c r="HB22" s="70" t="n">
        <v>83</v>
      </c>
      <c r="HC22" s="70" t="s">
        <v>266</v>
      </c>
      <c r="HD22" s="70" t="s">
        <v>267</v>
      </c>
      <c r="HE22" s="70" t="n">
        <v>3</v>
      </c>
      <c r="HF22" s="70" t="n">
        <v>198</v>
      </c>
      <c r="HG22" s="70"/>
      <c r="HH22" s="70"/>
      <c r="HI22" s="71"/>
      <c r="HJ22" s="71"/>
      <c r="HK22" s="71"/>
      <c r="HL22" s="68"/>
      <c r="HM22" s="13"/>
      <c r="HN22" s="13"/>
      <c r="HO22" s="13"/>
      <c r="HP22" s="73"/>
      <c r="HQ22" s="73"/>
      <c r="HR22" s="73"/>
      <c r="HS22" s="73"/>
      <c r="HT22" s="74"/>
      <c r="HU22" s="74"/>
      <c r="HV22" s="74"/>
      <c r="HW22" s="74"/>
      <c r="HX22" s="74"/>
      <c r="HY22" s="13"/>
      <c r="HZ22" s="13"/>
      <c r="IA22" s="13"/>
      <c r="IB22" s="13"/>
      <c r="IC22" s="68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68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68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76"/>
      <c r="KC22" s="13"/>
      <c r="KD22" s="76"/>
      <c r="KE22" s="13"/>
      <c r="KF22" s="76"/>
      <c r="KG22" s="13"/>
      <c r="KH22" s="13"/>
      <c r="KI22" s="13"/>
      <c r="KJ22" s="77"/>
      <c r="KK22" s="77"/>
      <c r="KL22" s="39"/>
      <c r="KM22" s="39"/>
      <c r="KN22" s="39"/>
      <c r="KO22" s="39"/>
      <c r="KP22" s="13"/>
      <c r="KQ22" s="13"/>
      <c r="KR22" s="13"/>
      <c r="KS22" s="13"/>
      <c r="KT22" s="13"/>
      <c r="KU22" s="78"/>
      <c r="KV22" s="84"/>
      <c r="KW22" s="80"/>
      <c r="KX22" s="81"/>
      <c r="KY22" s="82"/>
      <c r="KZ22" s="79"/>
      <c r="LA22" s="79"/>
      <c r="LB22" s="79"/>
      <c r="LC22" s="79"/>
      <c r="LD22" s="45"/>
      <c r="LE22" s="46"/>
    </row>
    <row r="23" s="3" customFormat="true" ht="13.8" hidden="false" customHeight="false" outlineLevel="0" collapsed="false">
      <c r="A23" s="47"/>
      <c r="B23" s="2"/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5"/>
      <c r="N23" s="52"/>
      <c r="O23" s="50"/>
      <c r="P23" s="19"/>
      <c r="Q23" s="19"/>
      <c r="R23" s="50"/>
      <c r="S23" s="50"/>
      <c r="T23" s="50"/>
      <c r="U23" s="53"/>
      <c r="V23" s="85"/>
      <c r="W23" s="50"/>
      <c r="X23" s="50"/>
      <c r="Y23" s="52"/>
      <c r="Z23" s="50"/>
      <c r="AA23" s="50"/>
      <c r="AB23" s="50"/>
      <c r="AC23" s="52"/>
      <c r="AD23" s="52"/>
      <c r="AE23" s="52"/>
      <c r="AF23" s="50"/>
      <c r="AG23" s="85"/>
      <c r="AH23" s="50"/>
      <c r="AI23" s="50"/>
      <c r="AJ23" s="50"/>
      <c r="AK23" s="52"/>
      <c r="AL23" s="50"/>
      <c r="AM23" s="85"/>
      <c r="AN23" s="50"/>
      <c r="AO23" s="50"/>
      <c r="AP23" s="50"/>
      <c r="AQ23" s="52"/>
      <c r="AR23" s="52"/>
      <c r="AS23" s="52"/>
      <c r="AT23" s="50"/>
      <c r="AU23" s="52"/>
      <c r="AV23" s="52"/>
      <c r="AW23" s="52"/>
      <c r="AX23" s="50"/>
      <c r="AY23" s="52"/>
      <c r="AZ23" s="50"/>
      <c r="BA23" s="52"/>
      <c r="BB23" s="50"/>
      <c r="BC23" s="85"/>
      <c r="BD23" s="50"/>
      <c r="BE23" s="52"/>
      <c r="BF23" s="50"/>
      <c r="BG23" s="52"/>
      <c r="BH23" s="53"/>
      <c r="BI23" s="52"/>
      <c r="BJ23" s="52"/>
      <c r="BK23" s="50"/>
      <c r="BL23" s="50"/>
      <c r="BM23" s="50"/>
      <c r="BN23" s="50"/>
      <c r="BO23" s="50"/>
      <c r="BP23" s="50"/>
      <c r="BQ23" s="50"/>
      <c r="BR23" s="50"/>
      <c r="BS23" s="52"/>
      <c r="BT23" s="50"/>
      <c r="BU23" s="50"/>
      <c r="BV23" s="50"/>
      <c r="BW23" s="50"/>
      <c r="BX23" s="50"/>
      <c r="BY23" s="52"/>
      <c r="BZ23" s="52"/>
      <c r="CA23" s="50"/>
      <c r="CB23" s="50"/>
      <c r="CC23" s="54"/>
      <c r="CD23" s="54"/>
      <c r="CE23" s="54"/>
      <c r="CF23" s="50"/>
      <c r="CG23" s="50"/>
      <c r="CH23" s="47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2"/>
      <c r="DN23" s="52"/>
      <c r="DO23" s="50"/>
      <c r="DP23" s="50"/>
      <c r="DQ23" s="50"/>
      <c r="DR23" s="50"/>
      <c r="DS23" s="56"/>
      <c r="DT23" s="56"/>
      <c r="DU23" s="56"/>
      <c r="DV23" s="56"/>
      <c r="DW23" s="56"/>
      <c r="DX23" s="9"/>
      <c r="DY23" s="57"/>
      <c r="DZ23" s="57"/>
      <c r="EA23" s="54"/>
      <c r="EB23" s="54"/>
      <c r="EC23" s="54"/>
      <c r="ED23" s="54"/>
      <c r="EE23" s="54"/>
      <c r="EF23" s="58"/>
      <c r="EG23" s="47"/>
      <c r="EH23" s="47"/>
      <c r="EI23" s="86"/>
      <c r="EJ23" s="47"/>
      <c r="EK23" s="83"/>
      <c r="EL23" s="83"/>
      <c r="EM23" s="59"/>
      <c r="EN23" s="59"/>
      <c r="EO23" s="59"/>
      <c r="EP23" s="60"/>
      <c r="EQ23" s="50"/>
      <c r="ER23" s="61"/>
      <c r="ES23" s="61"/>
      <c r="ET23" s="4"/>
      <c r="EU23" s="35"/>
      <c r="EV23" s="62"/>
      <c r="EW23" s="13"/>
      <c r="EX23" s="13"/>
      <c r="EY23" s="13"/>
      <c r="EZ23" s="13"/>
      <c r="FA23" s="13"/>
      <c r="FB23" s="14"/>
      <c r="FC23" s="15"/>
      <c r="FD23" s="13"/>
      <c r="FE23" s="13"/>
      <c r="FF23" s="13"/>
      <c r="FG23" s="13"/>
      <c r="FH23" s="13"/>
      <c r="FI23" s="13"/>
      <c r="FJ23" s="13"/>
      <c r="FK23" s="13"/>
      <c r="FL23" s="16"/>
      <c r="FM23" s="17"/>
      <c r="FN23" s="18"/>
      <c r="FO23" s="13"/>
      <c r="FP23" s="35"/>
      <c r="FQ23" s="13"/>
      <c r="FR23" s="73"/>
      <c r="FS23" s="73"/>
      <c r="FT23" s="73"/>
      <c r="FU23" s="87"/>
      <c r="FV23" s="13"/>
      <c r="FW23" s="13"/>
      <c r="FX23" s="13"/>
      <c r="FY23" s="13"/>
      <c r="FZ23" s="74"/>
      <c r="GA23" s="13"/>
      <c r="GB23" s="13"/>
      <c r="GC23" s="74"/>
      <c r="GD23" s="73"/>
      <c r="GE23" s="73"/>
      <c r="GF23" s="66"/>
      <c r="GG23" s="66"/>
      <c r="GH23" s="66"/>
      <c r="GI23" s="66"/>
      <c r="GJ23" s="66"/>
      <c r="GK23" s="66"/>
      <c r="GL23" s="64"/>
      <c r="GM23" s="65"/>
      <c r="GN23" s="66"/>
      <c r="GO23" s="66"/>
      <c r="GP23" s="67"/>
      <c r="GQ23" s="15"/>
      <c r="GR23" s="15"/>
      <c r="GS23" s="15"/>
      <c r="GT23" s="15"/>
      <c r="GU23" s="68"/>
      <c r="GV23" s="70"/>
      <c r="GW23" s="70" t="s">
        <v>264</v>
      </c>
      <c r="GX23" s="70" t="s">
        <v>321</v>
      </c>
      <c r="GY23" s="70" t="n">
        <v>4.8</v>
      </c>
      <c r="GZ23" s="70" t="n">
        <v>4</v>
      </c>
      <c r="HA23" s="70" t="n">
        <v>4.8</v>
      </c>
      <c r="HB23" s="70" t="n">
        <v>47.3</v>
      </c>
      <c r="HC23" s="70" t="s">
        <v>266</v>
      </c>
      <c r="HD23" s="70" t="s">
        <v>267</v>
      </c>
      <c r="HE23" s="70" t="n">
        <v>3</v>
      </c>
      <c r="HF23" s="70" t="n">
        <v>218</v>
      </c>
      <c r="HG23" s="70"/>
      <c r="HH23" s="70"/>
      <c r="HI23" s="71"/>
      <c r="HJ23" s="71"/>
      <c r="HK23" s="71"/>
      <c r="HL23" s="68"/>
      <c r="HM23" s="13"/>
      <c r="HN23" s="13"/>
      <c r="HO23" s="13"/>
      <c r="HP23" s="73"/>
      <c r="HQ23" s="73"/>
      <c r="HR23" s="73"/>
      <c r="HS23" s="73"/>
      <c r="HT23" s="74"/>
      <c r="HU23" s="74"/>
      <c r="HV23" s="74"/>
      <c r="HW23" s="74"/>
      <c r="HX23" s="74"/>
      <c r="HY23" s="13"/>
      <c r="HZ23" s="13"/>
      <c r="IA23" s="13"/>
      <c r="IB23" s="13"/>
      <c r="IC23" s="68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68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68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76"/>
      <c r="KC23" s="13"/>
      <c r="KD23" s="76"/>
      <c r="KE23" s="13"/>
      <c r="KF23" s="76"/>
      <c r="KG23" s="13"/>
      <c r="KH23" s="13"/>
      <c r="KI23" s="13"/>
      <c r="KJ23" s="77"/>
      <c r="KK23" s="77"/>
      <c r="KL23" s="39"/>
      <c r="KM23" s="39"/>
      <c r="KN23" s="39"/>
      <c r="KO23" s="39"/>
      <c r="KP23" s="13"/>
      <c r="KQ23" s="13"/>
      <c r="KR23" s="13"/>
      <c r="KS23" s="13"/>
      <c r="KT23" s="13"/>
      <c r="KU23" s="78"/>
      <c r="KV23" s="84"/>
      <c r="KW23" s="80"/>
      <c r="KX23" s="81"/>
      <c r="KY23" s="82"/>
      <c r="KZ23" s="79"/>
      <c r="LA23" s="79"/>
      <c r="LB23" s="79"/>
      <c r="LC23" s="79"/>
      <c r="LD23" s="45"/>
      <c r="LE23" s="46"/>
    </row>
    <row r="24" s="3" customFormat="true" ht="13.8" hidden="false" customHeight="false" outlineLevel="0" collapsed="false">
      <c r="A24" s="47"/>
      <c r="B24" s="2"/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"/>
      <c r="N24" s="52"/>
      <c r="O24" s="50"/>
      <c r="P24" s="19"/>
      <c r="Q24" s="19"/>
      <c r="R24" s="50"/>
      <c r="S24" s="50"/>
      <c r="T24" s="50"/>
      <c r="U24" s="53"/>
      <c r="V24" s="85"/>
      <c r="W24" s="50"/>
      <c r="X24" s="50"/>
      <c r="Y24" s="52"/>
      <c r="Z24" s="50"/>
      <c r="AA24" s="50"/>
      <c r="AB24" s="50"/>
      <c r="AC24" s="52"/>
      <c r="AD24" s="52"/>
      <c r="AE24" s="52"/>
      <c r="AF24" s="50"/>
      <c r="AG24" s="85"/>
      <c r="AH24" s="50"/>
      <c r="AI24" s="50"/>
      <c r="AJ24" s="50"/>
      <c r="AK24" s="52"/>
      <c r="AL24" s="50"/>
      <c r="AM24" s="85"/>
      <c r="AN24" s="50"/>
      <c r="AO24" s="50"/>
      <c r="AP24" s="50"/>
      <c r="AQ24" s="52"/>
      <c r="AR24" s="52"/>
      <c r="AS24" s="52"/>
      <c r="AT24" s="50"/>
      <c r="AU24" s="52"/>
      <c r="AV24" s="52"/>
      <c r="AW24" s="52"/>
      <c r="AX24" s="50"/>
      <c r="AY24" s="52"/>
      <c r="AZ24" s="50"/>
      <c r="BA24" s="52"/>
      <c r="BB24" s="50"/>
      <c r="BC24" s="85"/>
      <c r="BD24" s="50"/>
      <c r="BE24" s="52"/>
      <c r="BF24" s="50"/>
      <c r="BG24" s="52"/>
      <c r="BH24" s="53"/>
      <c r="BI24" s="52"/>
      <c r="BJ24" s="52"/>
      <c r="BK24" s="50"/>
      <c r="BL24" s="50"/>
      <c r="BM24" s="50"/>
      <c r="BN24" s="50"/>
      <c r="BO24" s="50"/>
      <c r="BP24" s="50"/>
      <c r="BQ24" s="50"/>
      <c r="BR24" s="50"/>
      <c r="BS24" s="52"/>
      <c r="BT24" s="50"/>
      <c r="BU24" s="50"/>
      <c r="BV24" s="50"/>
      <c r="BW24" s="50"/>
      <c r="BX24" s="50"/>
      <c r="BY24" s="52"/>
      <c r="BZ24" s="52"/>
      <c r="CA24" s="50"/>
      <c r="CB24" s="50"/>
      <c r="CC24" s="54"/>
      <c r="CD24" s="54"/>
      <c r="CE24" s="54"/>
      <c r="CF24" s="50"/>
      <c r="CG24" s="50"/>
      <c r="CH24" s="47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2"/>
      <c r="DN24" s="52"/>
      <c r="DO24" s="50"/>
      <c r="DP24" s="50"/>
      <c r="DQ24" s="50"/>
      <c r="DR24" s="50"/>
      <c r="DS24" s="56"/>
      <c r="DT24" s="56"/>
      <c r="DU24" s="56"/>
      <c r="DV24" s="56"/>
      <c r="DW24" s="56"/>
      <c r="DX24" s="9"/>
      <c r="DY24" s="57"/>
      <c r="DZ24" s="57"/>
      <c r="EA24" s="54"/>
      <c r="EB24" s="54"/>
      <c r="EC24" s="54"/>
      <c r="ED24" s="54"/>
      <c r="EE24" s="54"/>
      <c r="EF24" s="58"/>
      <c r="EG24" s="47"/>
      <c r="EH24" s="47"/>
      <c r="EI24" s="86"/>
      <c r="EJ24" s="47"/>
      <c r="EK24" s="83"/>
      <c r="EL24" s="83"/>
      <c r="EM24" s="59"/>
      <c r="EN24" s="59"/>
      <c r="EO24" s="59"/>
      <c r="EP24" s="60"/>
      <c r="EQ24" s="50"/>
      <c r="ER24" s="61"/>
      <c r="ES24" s="61"/>
      <c r="ET24" s="4"/>
      <c r="EU24" s="35"/>
      <c r="EV24" s="62"/>
      <c r="EW24" s="13"/>
      <c r="EX24" s="13"/>
      <c r="EY24" s="13"/>
      <c r="EZ24" s="13"/>
      <c r="FA24" s="13"/>
      <c r="FB24" s="14"/>
      <c r="FC24" s="15"/>
      <c r="FD24" s="13"/>
      <c r="FE24" s="13"/>
      <c r="FF24" s="13"/>
      <c r="FG24" s="13"/>
      <c r="FH24" s="13"/>
      <c r="FI24" s="13"/>
      <c r="FJ24" s="13"/>
      <c r="FK24" s="13"/>
      <c r="FL24" s="16"/>
      <c r="FM24" s="17"/>
      <c r="FN24" s="18"/>
      <c r="FO24" s="13"/>
      <c r="FP24" s="35"/>
      <c r="FQ24" s="13"/>
      <c r="FR24" s="73"/>
      <c r="FS24" s="73"/>
      <c r="FT24" s="73"/>
      <c r="FU24" s="87"/>
      <c r="FV24" s="13"/>
      <c r="FW24" s="13"/>
      <c r="FX24" s="13"/>
      <c r="FY24" s="13"/>
      <c r="FZ24" s="74"/>
      <c r="GA24" s="13"/>
      <c r="GB24" s="13"/>
      <c r="GC24" s="74"/>
      <c r="GD24" s="73"/>
      <c r="GE24" s="73"/>
      <c r="GF24" s="66"/>
      <c r="GG24" s="66"/>
      <c r="GH24" s="66"/>
      <c r="GI24" s="66"/>
      <c r="GJ24" s="66"/>
      <c r="GK24" s="66"/>
      <c r="GL24" s="64"/>
      <c r="GM24" s="65"/>
      <c r="GN24" s="66"/>
      <c r="GO24" s="66"/>
      <c r="GP24" s="67"/>
      <c r="GQ24" s="15"/>
      <c r="GR24" s="15"/>
      <c r="GS24" s="15"/>
      <c r="GT24" s="15"/>
      <c r="GU24" s="68"/>
      <c r="GV24" s="70"/>
      <c r="GW24" s="70" t="s">
        <v>264</v>
      </c>
      <c r="GX24" s="70" t="s">
        <v>265</v>
      </c>
      <c r="GY24" s="70" t="n">
        <v>4.4</v>
      </c>
      <c r="GZ24" s="70" t="n">
        <v>3.9</v>
      </c>
      <c r="HA24" s="70" t="n">
        <v>4.4</v>
      </c>
      <c r="HB24" s="70" t="n">
        <v>38.5</v>
      </c>
      <c r="HC24" s="70" t="s">
        <v>266</v>
      </c>
      <c r="HD24" s="70" t="s">
        <v>267</v>
      </c>
      <c r="HE24" s="70" t="n">
        <v>3</v>
      </c>
      <c r="HF24" s="70" t="n">
        <v>226</v>
      </c>
      <c r="HG24" s="70"/>
      <c r="HH24" s="70"/>
      <c r="HI24" s="71"/>
      <c r="HJ24" s="71"/>
      <c r="HK24" s="71"/>
      <c r="HL24" s="68"/>
      <c r="HM24" s="13"/>
      <c r="HN24" s="13"/>
      <c r="HO24" s="13"/>
      <c r="HP24" s="73"/>
      <c r="HQ24" s="73"/>
      <c r="HR24" s="73"/>
      <c r="HS24" s="73"/>
      <c r="HT24" s="74"/>
      <c r="HU24" s="74"/>
      <c r="HV24" s="74"/>
      <c r="HW24" s="74"/>
      <c r="HX24" s="74"/>
      <c r="HY24" s="13"/>
      <c r="HZ24" s="13"/>
      <c r="IA24" s="13"/>
      <c r="IB24" s="13"/>
      <c r="IC24" s="68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68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68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76"/>
      <c r="KC24" s="13"/>
      <c r="KD24" s="76"/>
      <c r="KE24" s="13"/>
      <c r="KF24" s="76"/>
      <c r="KG24" s="13"/>
      <c r="KH24" s="13"/>
      <c r="KI24" s="13"/>
      <c r="KJ24" s="77"/>
      <c r="KK24" s="77"/>
      <c r="KL24" s="39"/>
      <c r="KM24" s="39"/>
      <c r="KN24" s="39"/>
      <c r="KO24" s="39"/>
      <c r="KP24" s="13"/>
      <c r="KQ24" s="13"/>
      <c r="KR24" s="13"/>
      <c r="KS24" s="13"/>
      <c r="KT24" s="13"/>
      <c r="KU24" s="78"/>
      <c r="KV24" s="84"/>
      <c r="KW24" s="80"/>
      <c r="KX24" s="81"/>
      <c r="KY24" s="82"/>
      <c r="KZ24" s="79"/>
      <c r="LA24" s="79"/>
      <c r="LB24" s="79"/>
      <c r="LC24" s="79"/>
      <c r="LD24" s="45"/>
      <c r="LE24" s="46"/>
    </row>
    <row r="25" s="3" customFormat="true" ht="13.8" hidden="false" customHeight="false" outlineLevel="0" collapsed="false">
      <c r="A25" s="47" t="s">
        <v>322</v>
      </c>
      <c r="B25" s="48" t="s">
        <v>323</v>
      </c>
      <c r="C25" s="49" t="n">
        <v>44028.7401221644</v>
      </c>
      <c r="D25" s="50"/>
      <c r="E25" s="50"/>
      <c r="F25" s="50"/>
      <c r="G25" s="50"/>
      <c r="H25" s="50"/>
      <c r="I25" s="50"/>
      <c r="J25" s="50"/>
      <c r="K25" s="50"/>
      <c r="L25" s="50"/>
      <c r="M25" s="5"/>
      <c r="N25" s="50"/>
      <c r="O25" s="50" t="s">
        <v>271</v>
      </c>
      <c r="P25" s="19" t="n">
        <v>188</v>
      </c>
      <c r="Q25" s="19" t="n">
        <v>83</v>
      </c>
      <c r="R25" s="50" t="s">
        <v>235</v>
      </c>
      <c r="S25" s="50" t="s">
        <v>236</v>
      </c>
      <c r="T25" s="50" t="s">
        <v>237</v>
      </c>
      <c r="U25" s="51" t="s">
        <v>238</v>
      </c>
      <c r="V25" s="52"/>
      <c r="W25" s="52"/>
      <c r="X25" s="50" t="s">
        <v>238</v>
      </c>
      <c r="Y25" s="52"/>
      <c r="Z25" s="50" t="s">
        <v>238</v>
      </c>
      <c r="AA25" s="50" t="s">
        <v>238</v>
      </c>
      <c r="AB25" s="50" t="s">
        <v>238</v>
      </c>
      <c r="AC25" s="52"/>
      <c r="AD25" s="52"/>
      <c r="AE25" s="52"/>
      <c r="AF25" s="50" t="s">
        <v>240</v>
      </c>
      <c r="AG25" s="85" t="n">
        <v>44008</v>
      </c>
      <c r="AH25" s="50" t="s">
        <v>238</v>
      </c>
      <c r="AI25" s="52"/>
      <c r="AJ25" s="50" t="s">
        <v>238</v>
      </c>
      <c r="AK25" s="52"/>
      <c r="AL25" s="50" t="s">
        <v>238</v>
      </c>
      <c r="AM25" s="52"/>
      <c r="AN25" s="52"/>
      <c r="AO25" s="52"/>
      <c r="AP25" s="50" t="s">
        <v>238</v>
      </c>
      <c r="AQ25" s="52"/>
      <c r="AR25" s="52"/>
      <c r="AS25" s="52"/>
      <c r="AT25" s="50" t="s">
        <v>238</v>
      </c>
      <c r="AU25" s="52"/>
      <c r="AV25" s="52"/>
      <c r="AW25" s="52"/>
      <c r="AX25" s="50" t="s">
        <v>239</v>
      </c>
      <c r="AY25" s="52"/>
      <c r="AZ25" s="50" t="s">
        <v>238</v>
      </c>
      <c r="BA25" s="52"/>
      <c r="BB25" s="50" t="s">
        <v>238</v>
      </c>
      <c r="BC25" s="52"/>
      <c r="BD25" s="50" t="s">
        <v>238</v>
      </c>
      <c r="BE25" s="52"/>
      <c r="BF25" s="50" t="s">
        <v>238</v>
      </c>
      <c r="BG25" s="52"/>
      <c r="BH25" s="53" t="s">
        <v>238</v>
      </c>
      <c r="BI25" s="52"/>
      <c r="BJ25" s="52"/>
      <c r="BK25" s="50" t="s">
        <v>239</v>
      </c>
      <c r="BL25" s="50" t="s">
        <v>239</v>
      </c>
      <c r="BM25" s="50" t="s">
        <v>238</v>
      </c>
      <c r="BN25" s="50" t="s">
        <v>238</v>
      </c>
      <c r="BO25" s="50" t="s">
        <v>238</v>
      </c>
      <c r="BP25" s="50" t="s">
        <v>240</v>
      </c>
      <c r="BQ25" s="50" t="s">
        <v>324</v>
      </c>
      <c r="BR25" s="50" t="s">
        <v>240</v>
      </c>
      <c r="BS25" s="50" t="s">
        <v>325</v>
      </c>
      <c r="BT25" s="50" t="s">
        <v>238</v>
      </c>
      <c r="BU25" s="52"/>
      <c r="BV25" s="52"/>
      <c r="BW25" s="52"/>
      <c r="BX25" s="50" t="s">
        <v>238</v>
      </c>
      <c r="BY25" s="52"/>
      <c r="BZ25" s="52"/>
      <c r="CA25" s="50" t="s">
        <v>243</v>
      </c>
      <c r="CB25" s="50" t="s">
        <v>238</v>
      </c>
      <c r="CC25" s="54" t="s">
        <v>240</v>
      </c>
      <c r="CD25" s="54" t="s">
        <v>326</v>
      </c>
      <c r="CE25" s="54" t="s">
        <v>240</v>
      </c>
      <c r="CF25" s="50" t="s">
        <v>238</v>
      </c>
      <c r="CG25" s="50" t="s">
        <v>238</v>
      </c>
      <c r="CH25" s="47" t="s">
        <v>238</v>
      </c>
      <c r="CI25" s="52"/>
      <c r="CJ25" s="50" t="s">
        <v>239</v>
      </c>
      <c r="CK25" s="50" t="s">
        <v>244</v>
      </c>
      <c r="CL25" s="50" t="n">
        <v>5</v>
      </c>
      <c r="CM25" s="50" t="s">
        <v>238</v>
      </c>
      <c r="CN25" s="50" t="n">
        <v>17</v>
      </c>
      <c r="CO25" s="50" t="s">
        <v>240</v>
      </c>
      <c r="CP25" s="50" t="s">
        <v>296</v>
      </c>
      <c r="CQ25" s="50" t="s">
        <v>246</v>
      </c>
      <c r="CR25" s="50" t="s">
        <v>247</v>
      </c>
      <c r="CS25" s="50" t="s">
        <v>247</v>
      </c>
      <c r="CT25" s="50" t="s">
        <v>289</v>
      </c>
      <c r="CU25" s="50" t="s">
        <v>248</v>
      </c>
      <c r="CV25" s="50" t="s">
        <v>249</v>
      </c>
      <c r="CW25" s="50" t="s">
        <v>249</v>
      </c>
      <c r="CX25" s="50" t="s">
        <v>250</v>
      </c>
      <c r="CY25" s="50" t="s">
        <v>249</v>
      </c>
      <c r="CZ25" s="50" t="s">
        <v>289</v>
      </c>
      <c r="DA25" s="50" t="s">
        <v>249</v>
      </c>
      <c r="DB25" s="50" t="s">
        <v>276</v>
      </c>
      <c r="DC25" s="50" t="n">
        <v>5</v>
      </c>
      <c r="DD25" s="50" t="n">
        <v>5</v>
      </c>
      <c r="DE25" s="50" t="n">
        <v>6</v>
      </c>
      <c r="DF25" s="50" t="n">
        <v>5</v>
      </c>
      <c r="DG25" s="50" t="s">
        <v>244</v>
      </c>
      <c r="DH25" s="50" t="n">
        <v>0</v>
      </c>
      <c r="DI25" s="50" t="n">
        <v>3</v>
      </c>
      <c r="DJ25" s="50" t="n">
        <v>2</v>
      </c>
      <c r="DK25" s="50" t="n">
        <v>0</v>
      </c>
      <c r="DL25" s="50" t="s">
        <v>238</v>
      </c>
      <c r="DM25" s="52"/>
      <c r="DN25" s="52"/>
      <c r="DO25" s="50" t="s">
        <v>315</v>
      </c>
      <c r="DP25" s="50" t="s">
        <v>255</v>
      </c>
      <c r="DQ25" s="50" t="s">
        <v>315</v>
      </c>
      <c r="DR25" s="50" t="n">
        <v>8</v>
      </c>
      <c r="DS25" s="56" t="s">
        <v>256</v>
      </c>
      <c r="DT25" s="56" t="s">
        <v>327</v>
      </c>
      <c r="DU25" s="56" t="s">
        <v>256</v>
      </c>
      <c r="DV25" s="56" t="s">
        <v>238</v>
      </c>
      <c r="DW25" s="56" t="s">
        <v>257</v>
      </c>
      <c r="DX25" s="9" t="s">
        <v>244</v>
      </c>
      <c r="DY25" s="57" t="n">
        <v>44029</v>
      </c>
      <c r="DZ25" s="57"/>
      <c r="EA25" s="54" t="n">
        <v>130</v>
      </c>
      <c r="EB25" s="54" t="n">
        <v>80</v>
      </c>
      <c r="EC25" s="54" t="n">
        <v>60</v>
      </c>
      <c r="ED25" s="54" t="n">
        <v>99</v>
      </c>
      <c r="EE25" s="54" t="n">
        <v>22</v>
      </c>
      <c r="EF25" s="58" t="n">
        <v>44008</v>
      </c>
      <c r="EG25" s="47" t="n">
        <v>235</v>
      </c>
      <c r="EH25" s="47" t="n">
        <v>54</v>
      </c>
      <c r="EI25" s="47" t="n">
        <v>159</v>
      </c>
      <c r="EJ25" s="47" t="n">
        <v>108</v>
      </c>
      <c r="EK25" s="59" t="n">
        <v>114</v>
      </c>
      <c r="EL25" s="59" t="n">
        <v>102</v>
      </c>
      <c r="EM25" s="59" t="n">
        <v>4.28</v>
      </c>
      <c r="EN25" s="59" t="n">
        <v>4.95</v>
      </c>
      <c r="EO25" s="59" t="n">
        <v>484</v>
      </c>
      <c r="EP25" s="60" t="n">
        <v>0.86</v>
      </c>
      <c r="EQ25" s="50" t="s">
        <v>258</v>
      </c>
      <c r="ER25" s="61" t="n">
        <v>19</v>
      </c>
      <c r="ES25" s="61" t="n">
        <v>6</v>
      </c>
      <c r="ET25" s="4" t="s">
        <v>328</v>
      </c>
      <c r="EU25" s="35" t="s">
        <v>279</v>
      </c>
      <c r="EV25" s="72" t="n">
        <v>20941</v>
      </c>
      <c r="EW25" s="13" t="n">
        <v>335360802</v>
      </c>
      <c r="EX25" s="13" t="n">
        <v>1</v>
      </c>
      <c r="EY25" s="13" t="s">
        <v>261</v>
      </c>
      <c r="EZ25" s="13" t="n">
        <v>63</v>
      </c>
      <c r="FA25" s="13" t="s">
        <v>262</v>
      </c>
      <c r="FB25" s="14" t="n">
        <v>24.02</v>
      </c>
      <c r="FC25" s="15" t="n">
        <v>1.87</v>
      </c>
      <c r="FD25" s="13" t="n">
        <v>84</v>
      </c>
      <c r="FE25" s="13" t="s">
        <v>256</v>
      </c>
      <c r="FF25" s="13" t="s">
        <v>238</v>
      </c>
      <c r="FG25" s="13" t="s">
        <v>240</v>
      </c>
      <c r="FH25" s="13" t="s">
        <v>263</v>
      </c>
      <c r="FI25" s="13" t="n">
        <v>20</v>
      </c>
      <c r="FJ25" s="13" t="n">
        <v>35</v>
      </c>
      <c r="FK25" s="13" t="n">
        <v>0</v>
      </c>
      <c r="FL25" s="16" t="n">
        <v>4.837</v>
      </c>
      <c r="FM25" s="17" t="n">
        <v>35</v>
      </c>
      <c r="FN25" s="18" t="n">
        <v>0</v>
      </c>
      <c r="FO25" s="13" t="n">
        <v>0</v>
      </c>
      <c r="FP25" s="13"/>
      <c r="FQ25" s="13"/>
      <c r="FR25" s="73"/>
      <c r="FS25" s="73"/>
      <c r="FT25" s="73"/>
      <c r="FU25" s="87"/>
      <c r="FV25" s="13"/>
      <c r="FW25" s="13"/>
      <c r="FX25" s="13"/>
      <c r="FY25" s="13"/>
      <c r="FZ25" s="74"/>
      <c r="GA25" s="13"/>
      <c r="GB25" s="13"/>
      <c r="GC25" s="74"/>
      <c r="GD25" s="73"/>
      <c r="GE25" s="73"/>
      <c r="GF25" s="66"/>
      <c r="GG25" s="66"/>
      <c r="GH25" s="66"/>
      <c r="GI25" s="66"/>
      <c r="GJ25" s="66"/>
      <c r="GK25" s="66"/>
      <c r="GL25" s="64" t="s">
        <v>267</v>
      </c>
      <c r="GM25" s="65"/>
      <c r="GN25" s="66"/>
      <c r="GO25" s="66" t="n">
        <f aca="false">FL25/6</f>
        <v>0.806166666666667</v>
      </c>
      <c r="GP25" s="67"/>
      <c r="GQ25" s="15" t="n">
        <v>0.85</v>
      </c>
      <c r="GR25" s="15" t="n">
        <v>0.25</v>
      </c>
      <c r="GS25" s="15"/>
      <c r="GT25" s="15"/>
      <c r="GU25" s="68" t="n">
        <v>12</v>
      </c>
      <c r="GV25" s="69" t="n">
        <v>44386</v>
      </c>
      <c r="GW25" s="70" t="s">
        <v>267</v>
      </c>
      <c r="GX25" s="70"/>
      <c r="GY25" s="70"/>
      <c r="GZ25" s="70"/>
      <c r="HA25" s="70"/>
      <c r="HB25" s="70"/>
      <c r="HC25" s="70"/>
      <c r="HD25" s="70"/>
      <c r="HE25" s="70"/>
      <c r="HF25" s="70"/>
      <c r="HG25" s="70"/>
      <c r="HH25" s="70"/>
      <c r="HI25" s="70"/>
      <c r="HJ25" s="70"/>
      <c r="HK25" s="70"/>
      <c r="HL25" s="68" t="n">
        <v>24</v>
      </c>
      <c r="HM25" s="72" t="n">
        <v>44841</v>
      </c>
      <c r="HN25" s="13" t="s">
        <v>267</v>
      </c>
      <c r="HO25" s="13"/>
      <c r="HP25" s="73"/>
      <c r="HQ25" s="73"/>
      <c r="HR25" s="73"/>
      <c r="HS25" s="73"/>
      <c r="HT25" s="74"/>
      <c r="HU25" s="74"/>
      <c r="HV25" s="74"/>
      <c r="HW25" s="74"/>
      <c r="HX25" s="74"/>
      <c r="HY25" s="13"/>
      <c r="HZ25" s="13"/>
      <c r="IA25" s="13"/>
      <c r="IB25" s="13"/>
      <c r="IC25" s="68" t="n">
        <v>36</v>
      </c>
      <c r="ID25" s="75" t="n">
        <v>45137</v>
      </c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68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68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76"/>
      <c r="KC25" s="13"/>
      <c r="KD25" s="76"/>
      <c r="KE25" s="13"/>
      <c r="KF25" s="76"/>
      <c r="KG25" s="13"/>
      <c r="KH25" s="13"/>
      <c r="KI25" s="13"/>
      <c r="KJ25" s="77"/>
      <c r="KK25" s="77"/>
      <c r="KL25" s="39"/>
      <c r="KM25" s="39"/>
      <c r="KN25" s="39"/>
      <c r="KO25" s="39"/>
      <c r="KP25" s="13" t="n">
        <f aca="false">IF(FZ25="",0,IF(FZ25="solid",1,IF(FZ25="part-solid",2,IF(FZ25="non-solid",3))))</f>
        <v>0</v>
      </c>
      <c r="KQ25" s="13" t="n">
        <f aca="false">FT25</f>
        <v>0</v>
      </c>
      <c r="KR25" s="13" t="n">
        <f aca="false">IF(OR(FE25="Bronchite Cronica",FE25="BPCO",FE25="Enfisema"),1,0)</f>
        <v>0</v>
      </c>
      <c r="KS25" s="13" t="n">
        <f aca="false">IF(CH25 = "Si",1,0)</f>
        <v>0</v>
      </c>
      <c r="KT25" s="13" t="n">
        <v>0</v>
      </c>
      <c r="KU25" s="78" t="n">
        <f aca="false">IF(KT25=0, 0.060818386 *FI25         - 0.00014652216 * POWER((FI25 - 15), 3) * (FI25 &gt; 15)         + 0.00018486938 * POWER((FI25 - 20.185718), 3) * (IF(FI25 &gt; 20,1,0))         - 0.000038347226 * POWER((FI25 - 40), 3) * (IF(FI25 &gt; 40,1,0))         + 0.11425297 * FJ25         - 0.000080091477 * POWER((FJ25 - 27.6577), 3) * (IF(FJ25 &gt; 27,1,0))         + 0.00017069483 * POWER((FJ25 - 40), 3) * (IF(FJ25 &gt; 40,1,0))         - 0.000090603358 * POWER((FJ25 - 50.910335), 3) * (IF(FJ25&gt; 50,1,0))         - 0.085684793 * FK25 + 0.0065499693 * POWER((FK25 - 0), 3)         - 0.0068305845 * POWER((FK25- 0.50513347), 3) * (IF(FK25 &gt; 0,1,0))         + 0.00028061519 * POWER((FK25 - 12.295688), 3) * (IF(FK25 &gt; 12,1,0))         + 0.070322812 * EZ25  - 0.00009382122 * POWER((EZ25 - 53.459001), 3) * (IF(EZ25 &gt; 53,1,0))         + 0.00018282661 * POWER((EZ25 - 61.954825), 3) * (IF(EZ25 &gt; 61,1,0))         - 0.000089005389 * POWER((EZ25 - 70.910335), 3) * (IF(EZ25 &gt; 70,1,0))         + 0.2153936 * (IF(KS25 = 1,1,0)) - 0.05827261 * (IF(EU25 = "F",1,0))         - 9.7960571,"")</f>
        <v>-0.281792442999171</v>
      </c>
      <c r="KV25" s="79" t="n">
        <f aca="false">1-POWER(0.98869,EXP(KU25))</f>
        <v>0.00854451139161494</v>
      </c>
      <c r="KW25" s="80" t="n">
        <f aca="false">IF(KT25=0, 0.5889073*KU25+0.5625495*(IF(KR25=1,1,0))+0.5642264*SQRT(MAX(0,KQ25))*(IF(KQ25&gt;=0,1,0))*(IF(KP25&gt;0,1,0))-0.6769903*(IF(KP25=1,1,0))-0.2708885*(IF(KP25=2,1,0))+0.7210263*(IF(KP25=3,1,0))-0.5386022,"")</f>
        <v>-0.704551826767046</v>
      </c>
      <c r="KX25" s="81" t="n">
        <f aca="false">1-POWER(0.995,EXP(KW25))</f>
        <v>0.00247478281443558</v>
      </c>
      <c r="KY25" s="82" t="n">
        <f aca="false">KX25*100</f>
        <v>0.247478281443558</v>
      </c>
      <c r="KZ25" s="79"/>
      <c r="LA25" s="79"/>
      <c r="LB25" s="79"/>
      <c r="LC25" s="79"/>
      <c r="LD25" s="45"/>
      <c r="LE25" s="46"/>
    </row>
    <row r="26" s="3" customFormat="true" ht="13.8" hidden="false" customHeight="false" outlineLevel="0" collapsed="false">
      <c r="A26" s="47" t="s">
        <v>329</v>
      </c>
      <c r="B26" s="48" t="s">
        <v>330</v>
      </c>
      <c r="C26" s="49" t="n">
        <v>44028.8806216319</v>
      </c>
      <c r="D26" s="50"/>
      <c r="E26" s="50"/>
      <c r="F26" s="50"/>
      <c r="G26" s="50"/>
      <c r="H26" s="50"/>
      <c r="I26" s="50"/>
      <c r="J26" s="50"/>
      <c r="K26" s="50"/>
      <c r="L26" s="50"/>
      <c r="M26" s="5"/>
      <c r="N26" s="50"/>
      <c r="O26" s="50" t="s">
        <v>234</v>
      </c>
      <c r="P26" s="19" t="n">
        <v>176</v>
      </c>
      <c r="Q26" s="19" t="n">
        <v>68</v>
      </c>
      <c r="R26" s="50" t="s">
        <v>297</v>
      </c>
      <c r="S26" s="50" t="s">
        <v>236</v>
      </c>
      <c r="T26" s="50" t="s">
        <v>307</v>
      </c>
      <c r="U26" s="51" t="s">
        <v>238</v>
      </c>
      <c r="V26" s="52"/>
      <c r="W26" s="52"/>
      <c r="X26" s="50" t="s">
        <v>238</v>
      </c>
      <c r="Y26" s="52"/>
      <c r="Z26" s="50" t="s">
        <v>240</v>
      </c>
      <c r="AA26" s="50" t="s">
        <v>238</v>
      </c>
      <c r="AB26" s="50" t="s">
        <v>238</v>
      </c>
      <c r="AC26" s="52"/>
      <c r="AD26" s="52"/>
      <c r="AE26" s="52"/>
      <c r="AF26" s="50" t="s">
        <v>240</v>
      </c>
      <c r="AG26" s="85" t="n">
        <v>40497</v>
      </c>
      <c r="AH26" s="50" t="s">
        <v>238</v>
      </c>
      <c r="AI26" s="52"/>
      <c r="AJ26" s="50" t="s">
        <v>238</v>
      </c>
      <c r="AK26" s="52"/>
      <c r="AL26" s="50" t="s">
        <v>238</v>
      </c>
      <c r="AM26" s="52"/>
      <c r="AN26" s="52"/>
      <c r="AO26" s="52"/>
      <c r="AP26" s="50" t="s">
        <v>238</v>
      </c>
      <c r="AQ26" s="52"/>
      <c r="AR26" s="52"/>
      <c r="AS26" s="52"/>
      <c r="AT26" s="50" t="s">
        <v>238</v>
      </c>
      <c r="AU26" s="52"/>
      <c r="AV26" s="52"/>
      <c r="AW26" s="52"/>
      <c r="AX26" s="50" t="s">
        <v>239</v>
      </c>
      <c r="AY26" s="52"/>
      <c r="AZ26" s="50" t="s">
        <v>238</v>
      </c>
      <c r="BA26" s="52"/>
      <c r="BB26" s="50" t="s">
        <v>238</v>
      </c>
      <c r="BC26" s="52"/>
      <c r="BD26" s="50" t="s">
        <v>238</v>
      </c>
      <c r="BE26" s="52"/>
      <c r="BF26" s="50" t="s">
        <v>238</v>
      </c>
      <c r="BG26" s="52"/>
      <c r="BH26" s="53" t="s">
        <v>238</v>
      </c>
      <c r="BI26" s="52"/>
      <c r="BJ26" s="52"/>
      <c r="BK26" s="50" t="s">
        <v>239</v>
      </c>
      <c r="BL26" s="50" t="s">
        <v>239</v>
      </c>
      <c r="BM26" s="50" t="s">
        <v>238</v>
      </c>
      <c r="BN26" s="50" t="s">
        <v>238</v>
      </c>
      <c r="BO26" s="50" t="s">
        <v>238</v>
      </c>
      <c r="BP26" s="50" t="s">
        <v>240</v>
      </c>
      <c r="BQ26" s="50" t="s">
        <v>331</v>
      </c>
      <c r="BR26" s="50" t="s">
        <v>238</v>
      </c>
      <c r="BS26" s="52"/>
      <c r="BT26" s="50" t="s">
        <v>238</v>
      </c>
      <c r="BU26" s="52"/>
      <c r="BV26" s="52"/>
      <c r="BW26" s="52"/>
      <c r="BX26" s="50" t="s">
        <v>238</v>
      </c>
      <c r="BY26" s="52"/>
      <c r="BZ26" s="52"/>
      <c r="CA26" s="50" t="s">
        <v>243</v>
      </c>
      <c r="CB26" s="50" t="s">
        <v>238</v>
      </c>
      <c r="CC26" s="54" t="s">
        <v>240</v>
      </c>
      <c r="CD26" s="54" t="s">
        <v>332</v>
      </c>
      <c r="CE26" s="54" t="s">
        <v>240</v>
      </c>
      <c r="CF26" s="50" t="s">
        <v>240</v>
      </c>
      <c r="CG26" s="50" t="s">
        <v>240</v>
      </c>
      <c r="CH26" s="47" t="s">
        <v>238</v>
      </c>
      <c r="CI26" s="52"/>
      <c r="CJ26" s="50" t="s">
        <v>333</v>
      </c>
      <c r="CK26" s="50" t="s">
        <v>238</v>
      </c>
      <c r="CL26" s="52"/>
      <c r="CM26" s="50" t="s">
        <v>238</v>
      </c>
      <c r="CN26" s="50" t="n">
        <v>14</v>
      </c>
      <c r="CO26" s="50" t="s">
        <v>238</v>
      </c>
      <c r="CP26" s="50" t="s">
        <v>248</v>
      </c>
      <c r="CQ26" s="50" t="s">
        <v>246</v>
      </c>
      <c r="CR26" s="50" t="s">
        <v>247</v>
      </c>
      <c r="CS26" s="50" t="s">
        <v>247</v>
      </c>
      <c r="CT26" s="50" t="s">
        <v>289</v>
      </c>
      <c r="CU26" s="50" t="s">
        <v>289</v>
      </c>
      <c r="CV26" s="50" t="s">
        <v>289</v>
      </c>
      <c r="CW26" s="50" t="s">
        <v>289</v>
      </c>
      <c r="CX26" s="50" t="s">
        <v>334</v>
      </c>
      <c r="CY26" s="50" t="s">
        <v>251</v>
      </c>
      <c r="CZ26" s="50" t="s">
        <v>251</v>
      </c>
      <c r="DA26" s="50" t="s">
        <v>289</v>
      </c>
      <c r="DB26" s="50" t="s">
        <v>276</v>
      </c>
      <c r="DC26" s="50" t="n">
        <v>5</v>
      </c>
      <c r="DD26" s="50" t="n">
        <v>5</v>
      </c>
      <c r="DE26" s="50" t="n">
        <v>5</v>
      </c>
      <c r="DF26" s="50" t="n">
        <v>5</v>
      </c>
      <c r="DG26" s="50" t="s">
        <v>238</v>
      </c>
      <c r="DH26" s="50" t="n">
        <v>5</v>
      </c>
      <c r="DI26" s="50" t="n">
        <v>110</v>
      </c>
      <c r="DJ26" s="50" t="n">
        <v>7</v>
      </c>
      <c r="DK26" s="50" t="n">
        <v>14.6</v>
      </c>
      <c r="DL26" s="50" t="s">
        <v>244</v>
      </c>
      <c r="DM26" s="50" t="s">
        <v>335</v>
      </c>
      <c r="DN26" s="50" t="n">
        <v>5</v>
      </c>
      <c r="DO26" s="50" t="s">
        <v>336</v>
      </c>
      <c r="DP26" s="50" t="s">
        <v>336</v>
      </c>
      <c r="DQ26" s="50" t="s">
        <v>253</v>
      </c>
      <c r="DR26" s="50" t="n">
        <v>7</v>
      </c>
      <c r="DS26" s="56" t="s">
        <v>256</v>
      </c>
      <c r="DT26" s="56" t="s">
        <v>256</v>
      </c>
      <c r="DU26" s="56" t="s">
        <v>256</v>
      </c>
      <c r="DV26" s="56" t="s">
        <v>238</v>
      </c>
      <c r="DW26" s="56" t="s">
        <v>257</v>
      </c>
      <c r="DX26" s="9" t="s">
        <v>244</v>
      </c>
      <c r="DY26" s="57" t="n">
        <v>44029</v>
      </c>
      <c r="DZ26" s="57"/>
      <c r="EA26" s="54" t="n">
        <v>120</v>
      </c>
      <c r="EB26" s="54" t="n">
        <v>70</v>
      </c>
      <c r="EC26" s="54" t="n">
        <v>92</v>
      </c>
      <c r="ED26" s="54" t="n">
        <v>98</v>
      </c>
      <c r="EE26" s="54" t="n">
        <v>26</v>
      </c>
      <c r="EF26" s="58" t="n">
        <v>43957</v>
      </c>
      <c r="EG26" s="47" t="n">
        <v>225</v>
      </c>
      <c r="EH26" s="47" t="n">
        <v>47</v>
      </c>
      <c r="EI26" s="47" t="n">
        <v>152</v>
      </c>
      <c r="EJ26" s="47" t="n">
        <v>125</v>
      </c>
      <c r="EK26" s="59" t="n">
        <v>118</v>
      </c>
      <c r="EL26" s="59" t="n">
        <v>116</v>
      </c>
      <c r="EM26" s="59" t="n">
        <v>3.34</v>
      </c>
      <c r="EN26" s="59" t="n">
        <v>3.86</v>
      </c>
      <c r="EO26" s="59" t="n">
        <v>409</v>
      </c>
      <c r="EP26" s="60" t="n">
        <v>0.87</v>
      </c>
      <c r="EQ26" s="50" t="s">
        <v>258</v>
      </c>
      <c r="ER26" s="61" t="n">
        <v>26</v>
      </c>
      <c r="ES26" s="61" t="n">
        <v>9</v>
      </c>
      <c r="ET26" s="4" t="s">
        <v>337</v>
      </c>
      <c r="EU26" s="35" t="s">
        <v>260</v>
      </c>
      <c r="EV26" s="72" t="n">
        <v>21563</v>
      </c>
      <c r="EW26" s="13" t="n">
        <v>3385380363</v>
      </c>
      <c r="EX26" s="13" t="n">
        <v>1</v>
      </c>
      <c r="EY26" s="13" t="s">
        <v>261</v>
      </c>
      <c r="EZ26" s="13" t="n">
        <v>61</v>
      </c>
      <c r="FA26" s="13" t="s">
        <v>317</v>
      </c>
      <c r="FB26" s="14" t="n">
        <v>22.86</v>
      </c>
      <c r="FC26" s="15" t="n">
        <v>1.75</v>
      </c>
      <c r="FD26" s="13" t="n">
        <v>70</v>
      </c>
      <c r="FE26" s="13" t="s">
        <v>256</v>
      </c>
      <c r="FF26" s="13" t="s">
        <v>238</v>
      </c>
      <c r="FG26" s="13" t="s">
        <v>240</v>
      </c>
      <c r="FH26" s="13" t="s">
        <v>263</v>
      </c>
      <c r="FI26" s="13" t="n">
        <v>25</v>
      </c>
      <c r="FJ26" s="13" t="n">
        <v>47</v>
      </c>
      <c r="FK26" s="13" t="n">
        <v>2</v>
      </c>
      <c r="FL26" s="16" t="n">
        <v>7.442</v>
      </c>
      <c r="FM26" s="17" t="n">
        <v>58.75</v>
      </c>
      <c r="FN26" s="18" t="n">
        <v>1</v>
      </c>
      <c r="FO26" s="13" t="n">
        <v>2</v>
      </c>
      <c r="FP26" s="35" t="s">
        <v>264</v>
      </c>
      <c r="FQ26" s="13" t="s">
        <v>265</v>
      </c>
      <c r="FR26" s="73" t="n">
        <v>4.8</v>
      </c>
      <c r="FS26" s="73" t="n">
        <v>4.5</v>
      </c>
      <c r="FT26" s="73" t="n">
        <v>4.8</v>
      </c>
      <c r="FU26" s="87" t="n">
        <v>57.8</v>
      </c>
      <c r="FV26" s="13"/>
      <c r="FW26" s="13"/>
      <c r="FX26" s="13"/>
      <c r="FY26" s="13"/>
      <c r="FZ26" s="74" t="s">
        <v>266</v>
      </c>
      <c r="GA26" s="13"/>
      <c r="GB26" s="13"/>
      <c r="GC26" s="74" t="s">
        <v>267</v>
      </c>
      <c r="GD26" s="73" t="n">
        <v>3</v>
      </c>
      <c r="GE26" s="73" t="n">
        <v>190</v>
      </c>
      <c r="GF26" s="66"/>
      <c r="GG26" s="66"/>
      <c r="GH26" s="66"/>
      <c r="GI26" s="66"/>
      <c r="GJ26" s="66"/>
      <c r="GK26" s="66"/>
      <c r="GL26" s="64" t="s">
        <v>267</v>
      </c>
      <c r="GM26" s="65"/>
      <c r="GN26" s="66"/>
      <c r="GO26" s="66" t="n">
        <f aca="false">FL26/6</f>
        <v>1.24033333333333</v>
      </c>
      <c r="GP26" s="67"/>
      <c r="GQ26" s="15" t="n">
        <v>2.29</v>
      </c>
      <c r="GR26" s="91" t="n">
        <v>0.0541666666666667</v>
      </c>
      <c r="GS26" s="91"/>
      <c r="GT26" s="91"/>
      <c r="GU26" s="68" t="n">
        <v>12</v>
      </c>
      <c r="GV26" s="69" t="n">
        <v>44407</v>
      </c>
      <c r="GW26" s="70" t="s">
        <v>267</v>
      </c>
      <c r="GX26" s="70"/>
      <c r="GY26" s="70"/>
      <c r="GZ26" s="70"/>
      <c r="HA26" s="70"/>
      <c r="HB26" s="70"/>
      <c r="HC26" s="70"/>
      <c r="HD26" s="70"/>
      <c r="HE26" s="70"/>
      <c r="HF26" s="70"/>
      <c r="HG26" s="70"/>
      <c r="HH26" s="70"/>
      <c r="HI26" s="70"/>
      <c r="HJ26" s="70"/>
      <c r="HK26" s="70"/>
      <c r="HL26" s="68" t="n">
        <v>24</v>
      </c>
      <c r="HM26" s="72" t="n">
        <v>44834</v>
      </c>
      <c r="HN26" s="13" t="s">
        <v>267</v>
      </c>
      <c r="HO26" s="13"/>
      <c r="HP26" s="73"/>
      <c r="HQ26" s="73"/>
      <c r="HR26" s="73"/>
      <c r="HS26" s="73"/>
      <c r="HT26" s="74"/>
      <c r="HU26" s="74"/>
      <c r="HV26" s="74"/>
      <c r="HW26" s="74"/>
      <c r="HX26" s="74"/>
      <c r="HY26" s="13"/>
      <c r="HZ26" s="13"/>
      <c r="IA26" s="13"/>
      <c r="IB26" s="13"/>
      <c r="IC26" s="68" t="n">
        <v>36</v>
      </c>
      <c r="ID26" s="75" t="n">
        <v>45137</v>
      </c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68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68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70"/>
      <c r="KC26" s="13"/>
      <c r="KD26" s="76"/>
      <c r="KE26" s="13"/>
      <c r="KF26" s="76"/>
      <c r="KG26" s="13"/>
      <c r="KH26" s="13"/>
      <c r="KI26" s="13"/>
      <c r="KJ26" s="77"/>
      <c r="KK26" s="77"/>
      <c r="KL26" s="39"/>
      <c r="KM26" s="39"/>
      <c r="KN26" s="39"/>
      <c r="KO26" s="39"/>
      <c r="KP26" s="13" t="n">
        <f aca="false">IF(FZ26="",0,IF(FZ26="solid",1,IF(FZ26="part-solid",2,IF(FZ26="non-solid",3))))</f>
        <v>1</v>
      </c>
      <c r="KQ26" s="13" t="n">
        <f aca="false">FT26</f>
        <v>4.8</v>
      </c>
      <c r="KR26" s="13" t="n">
        <f aca="false">IF(OR(FE26="Bronchite Cronica",FE26="BPCO",FE26="Enfisema"),1,0)</f>
        <v>0</v>
      </c>
      <c r="KS26" s="13" t="n">
        <f aca="false">IF(CH26 = "Si",1,0)</f>
        <v>0</v>
      </c>
      <c r="KT26" s="13" t="n">
        <v>0</v>
      </c>
      <c r="KU26" s="78" t="n">
        <f aca="false">IF(KT26=0, 0.060818386 *FI26         - 0.00014652216 * POWER((FI26 - 15), 3) * (FI26 &gt; 15)         + 0.00018486938 * POWER((FI26 - 20.185718), 3) * (IF(FI26 &gt; 20,1,0))         - 0.000038347226 * POWER((FI26 - 40), 3) * (IF(FI26 &gt; 40,1,0))         + 0.11425297 * FJ26         - 0.000080091477 * POWER((FJ26 - 27.6577), 3) * (IF(FJ26 &gt; 27,1,0))         + 0.00017069483 * POWER((FJ26 - 40), 3) * (IF(FJ26 &gt; 40,1,0))         - 0.000090603358 * POWER((FJ26 - 50.910335), 3) * (IF(FJ26&gt; 50,1,0))         - 0.085684793 * FK26 + 0.0065499693 * POWER((FK26 - 0), 3)         - 0.0068305845 * POWER((FK26- 0.50513347), 3) * (IF(FK26 &gt; 0,1,0))         + 0.00028061519 * POWER((FK26 - 12.295688), 3) * (IF(FK26 &gt; 12,1,0))         + 0.070322812 * EZ26  - 0.00009382122 * POWER((EZ26 - 53.459001), 3) * (IF(EZ26 &gt; 53,1,0))         + 0.00018282661 * POWER((EZ26 - 61.954825), 3) * (IF(EZ26 &gt; 61,1,0))         - 0.000089005389 * POWER((EZ26 - 70.910335), 3) * (IF(EZ26 &gt; 70,1,0))         + 0.2153936 * (IF(KS26 = 1,1,0)) - 0.05827261 * (IF(EU26 = "F",1,0))         - 9.7960571,"")</f>
        <v>0.496768336062756</v>
      </c>
      <c r="KV26" s="79" t="n">
        <f aca="false">1-POWER(0.98869,EXP(KU26))</f>
        <v>0.0185191554441154</v>
      </c>
      <c r="KW26" s="80" t="n">
        <f aca="false">IF(KT26=0, 0.5889073*KU26+0.5625495*(IF(KR26=1,1,0))+0.5642264*SQRT(MAX(0,KQ26))*(IF(KQ26&gt;=0,1,0))*(IF(KP26&gt;0,1,0))-0.6769903*(IF(KP26=1,1,0))-0.2708885*(IF(KP26=2,1,0))+0.7210263*(IF(KP26=3,1,0))-0.5386022,"")</f>
        <v>0.313116106795941</v>
      </c>
      <c r="KX26" s="81" t="n">
        <f aca="false">1-POWER(0.995,EXP(KW26))</f>
        <v>0.00683210909173793</v>
      </c>
      <c r="KY26" s="82" t="n">
        <f aca="false">KX26*100</f>
        <v>0.683210909173793</v>
      </c>
      <c r="KZ26" s="79"/>
      <c r="LA26" s="79"/>
      <c r="LB26" s="79"/>
      <c r="LC26" s="79"/>
      <c r="LD26" s="45"/>
      <c r="LE26" s="46"/>
    </row>
    <row r="27" s="3" customFormat="true" ht="13.8" hidden="false" customHeight="false" outlineLevel="0" collapsed="false">
      <c r="A27" s="47"/>
      <c r="B27" s="2"/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"/>
      <c r="N27" s="50"/>
      <c r="O27" s="50"/>
      <c r="P27" s="19"/>
      <c r="Q27" s="19"/>
      <c r="R27" s="50"/>
      <c r="S27" s="50"/>
      <c r="T27" s="50"/>
      <c r="U27" s="53"/>
      <c r="V27" s="52"/>
      <c r="W27" s="52"/>
      <c r="X27" s="50"/>
      <c r="Y27" s="52"/>
      <c r="Z27" s="50"/>
      <c r="AA27" s="50"/>
      <c r="AB27" s="50"/>
      <c r="AC27" s="52"/>
      <c r="AD27" s="52"/>
      <c r="AE27" s="52"/>
      <c r="AF27" s="50"/>
      <c r="AG27" s="85"/>
      <c r="AH27" s="50"/>
      <c r="AI27" s="52"/>
      <c r="AJ27" s="50"/>
      <c r="AK27" s="52"/>
      <c r="AL27" s="50"/>
      <c r="AM27" s="52"/>
      <c r="AN27" s="52"/>
      <c r="AO27" s="52"/>
      <c r="AP27" s="50"/>
      <c r="AQ27" s="52"/>
      <c r="AR27" s="52"/>
      <c r="AS27" s="52"/>
      <c r="AT27" s="50"/>
      <c r="AU27" s="52"/>
      <c r="AV27" s="52"/>
      <c r="AW27" s="52"/>
      <c r="AX27" s="50"/>
      <c r="AY27" s="52"/>
      <c r="AZ27" s="50"/>
      <c r="BA27" s="52"/>
      <c r="BB27" s="50"/>
      <c r="BC27" s="52"/>
      <c r="BD27" s="50"/>
      <c r="BE27" s="52"/>
      <c r="BF27" s="50"/>
      <c r="BG27" s="52"/>
      <c r="BH27" s="53"/>
      <c r="BI27" s="52"/>
      <c r="BJ27" s="52"/>
      <c r="BK27" s="50"/>
      <c r="BL27" s="50"/>
      <c r="BM27" s="50"/>
      <c r="BN27" s="50"/>
      <c r="BO27" s="50"/>
      <c r="BP27" s="50"/>
      <c r="BQ27" s="50"/>
      <c r="BR27" s="50"/>
      <c r="BS27" s="52"/>
      <c r="BT27" s="50"/>
      <c r="BU27" s="52"/>
      <c r="BV27" s="52"/>
      <c r="BW27" s="52"/>
      <c r="BX27" s="50"/>
      <c r="BY27" s="52"/>
      <c r="BZ27" s="52"/>
      <c r="CA27" s="50"/>
      <c r="CB27" s="50"/>
      <c r="CC27" s="54"/>
      <c r="CD27" s="54"/>
      <c r="CE27" s="54"/>
      <c r="CF27" s="50"/>
      <c r="CG27" s="50"/>
      <c r="CH27" s="47"/>
      <c r="CI27" s="52"/>
      <c r="CJ27" s="50"/>
      <c r="CK27" s="50"/>
      <c r="CL27" s="52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6"/>
      <c r="DT27" s="56"/>
      <c r="DU27" s="56"/>
      <c r="DV27" s="56"/>
      <c r="DW27" s="56"/>
      <c r="DX27" s="9"/>
      <c r="DY27" s="57"/>
      <c r="DZ27" s="57"/>
      <c r="EA27" s="54"/>
      <c r="EB27" s="54"/>
      <c r="EC27" s="54"/>
      <c r="ED27" s="54"/>
      <c r="EE27" s="54"/>
      <c r="EF27" s="58"/>
      <c r="EG27" s="47"/>
      <c r="EH27" s="47"/>
      <c r="EI27" s="47"/>
      <c r="EJ27" s="47"/>
      <c r="EK27" s="83"/>
      <c r="EL27" s="83"/>
      <c r="EM27" s="59"/>
      <c r="EN27" s="59"/>
      <c r="EO27" s="59"/>
      <c r="EP27" s="60"/>
      <c r="EQ27" s="50"/>
      <c r="ER27" s="61"/>
      <c r="ES27" s="61"/>
      <c r="ET27" s="4"/>
      <c r="EU27" s="35"/>
      <c r="EV27" s="72"/>
      <c r="EW27" s="13"/>
      <c r="EX27" s="13"/>
      <c r="EY27" s="13"/>
      <c r="EZ27" s="13"/>
      <c r="FA27" s="13"/>
      <c r="FB27" s="14"/>
      <c r="FC27" s="15"/>
      <c r="FD27" s="13"/>
      <c r="FE27" s="13"/>
      <c r="FF27" s="13"/>
      <c r="FG27" s="13"/>
      <c r="FH27" s="13"/>
      <c r="FI27" s="13"/>
      <c r="FJ27" s="13"/>
      <c r="FK27" s="13"/>
      <c r="FL27" s="16"/>
      <c r="FM27" s="17"/>
      <c r="FN27" s="18" t="n">
        <v>2</v>
      </c>
      <c r="FO27" s="13"/>
      <c r="FP27" s="35" t="s">
        <v>264</v>
      </c>
      <c r="FQ27" s="13" t="s">
        <v>283</v>
      </c>
      <c r="FR27" s="73" t="n">
        <v>3.7</v>
      </c>
      <c r="FS27" s="73" t="n">
        <v>3.3</v>
      </c>
      <c r="FT27" s="73" t="n">
        <v>3.7</v>
      </c>
      <c r="FU27" s="87" t="n">
        <v>23.3</v>
      </c>
      <c r="FV27" s="13"/>
      <c r="FW27" s="13"/>
      <c r="FX27" s="13"/>
      <c r="FY27" s="13"/>
      <c r="FZ27" s="74" t="s">
        <v>266</v>
      </c>
      <c r="GA27" s="13"/>
      <c r="GB27" s="13"/>
      <c r="GC27" s="74" t="s">
        <v>267</v>
      </c>
      <c r="GD27" s="73" t="n">
        <v>3</v>
      </c>
      <c r="GE27" s="73" t="n">
        <v>212</v>
      </c>
      <c r="GF27" s="66"/>
      <c r="GG27" s="66"/>
      <c r="GH27" s="66"/>
      <c r="GI27" s="66"/>
      <c r="GJ27" s="66"/>
      <c r="GK27" s="66"/>
      <c r="GL27" s="64"/>
      <c r="GM27" s="65"/>
      <c r="GN27" s="66"/>
      <c r="GO27" s="66"/>
      <c r="GP27" s="67"/>
      <c r="GQ27" s="15"/>
      <c r="GR27" s="15"/>
      <c r="GS27" s="15"/>
      <c r="GT27" s="15"/>
      <c r="GU27" s="68"/>
      <c r="GV27" s="70"/>
      <c r="GW27" s="70" t="s">
        <v>267</v>
      </c>
      <c r="GX27" s="70" t="s">
        <v>283</v>
      </c>
      <c r="GY27" s="70" t="n">
        <v>2.9</v>
      </c>
      <c r="GZ27" s="70" t="n">
        <v>2.7</v>
      </c>
      <c r="HA27" s="70" t="n">
        <v>2.9</v>
      </c>
      <c r="HB27" s="70" t="n">
        <v>13.8</v>
      </c>
      <c r="HC27" s="70" t="s">
        <v>266</v>
      </c>
      <c r="HD27" s="70" t="s">
        <v>267</v>
      </c>
      <c r="HE27" s="70" t="n">
        <v>3</v>
      </c>
      <c r="HF27" s="70" t="n">
        <v>163</v>
      </c>
      <c r="HG27" s="70"/>
      <c r="HH27" s="70" t="s">
        <v>268</v>
      </c>
      <c r="HI27" s="71"/>
      <c r="HJ27" s="71"/>
      <c r="HK27" s="71"/>
      <c r="HL27" s="68"/>
      <c r="HM27" s="13"/>
      <c r="HN27" s="13" t="s">
        <v>267</v>
      </c>
      <c r="HO27" s="13" t="s">
        <v>283</v>
      </c>
      <c r="HP27" s="73" t="n">
        <v>3.2</v>
      </c>
      <c r="HQ27" s="73" t="n">
        <v>2.8</v>
      </c>
      <c r="HR27" s="73" t="n">
        <v>3.2</v>
      </c>
      <c r="HS27" s="73" t="n">
        <v>14.9</v>
      </c>
      <c r="HT27" s="74" t="s">
        <v>266</v>
      </c>
      <c r="HU27" s="74" t="s">
        <v>267</v>
      </c>
      <c r="HV27" s="74"/>
      <c r="HW27" s="74"/>
      <c r="HX27" s="13" t="n">
        <v>3865</v>
      </c>
      <c r="HY27" s="13" t="s">
        <v>318</v>
      </c>
      <c r="HZ27" s="13" t="n">
        <v>8</v>
      </c>
      <c r="IA27" s="13"/>
      <c r="IB27" s="13"/>
      <c r="IC27" s="68"/>
      <c r="ID27" s="72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68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68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70"/>
      <c r="KC27" s="13"/>
      <c r="KD27" s="76"/>
      <c r="KE27" s="13"/>
      <c r="KF27" s="76"/>
      <c r="KG27" s="13"/>
      <c r="KH27" s="13"/>
      <c r="KI27" s="13"/>
      <c r="KJ27" s="77"/>
      <c r="KK27" s="77"/>
      <c r="KL27" s="39"/>
      <c r="KM27" s="39"/>
      <c r="KN27" s="39"/>
      <c r="KO27" s="39"/>
      <c r="KP27" s="13" t="n">
        <f aca="false">IF(FZ27="",0,IF(FZ27="solid",1,IF(FZ27="part-solid",2,IF(FZ27="non-solid",3))))</f>
        <v>1</v>
      </c>
      <c r="KQ27" s="13" t="n">
        <f aca="false">FT27</f>
        <v>3.7</v>
      </c>
      <c r="KR27" s="13" t="n">
        <f aca="false">IF(OR(FE27="Bronchite Cronica",FE27="BPCO",FE27="Enfisema"),1,0)</f>
        <v>0</v>
      </c>
      <c r="KS27" s="13" t="n">
        <f aca="false">IF(CH27 = "Si",1,0)</f>
        <v>0</v>
      </c>
      <c r="KT27" s="13" t="n">
        <v>0</v>
      </c>
      <c r="KU27" s="78" t="n">
        <v>0.496768336062754</v>
      </c>
      <c r="KV27" s="84"/>
      <c r="KW27" s="80" t="n">
        <f aca="false">IF(KT27=0, 0.5889073*KU27+0.5625495*(IF(KR27=1,1,0))+0.5642264*SQRT(MAX(0,KQ27))*(IF(KQ27&gt;=0,1,0))*(IF(KP27&gt;0,1,0))-0.6769903*(IF(KP27=1,1,0))-0.2708885*(IF(KP27=2,1,0))+0.7210263*(IF(KP27=3,1,0))-0.5386022,"")</f>
        <v>0.162269149689629</v>
      </c>
      <c r="KX27" s="81" t="n">
        <f aca="false">1-POWER(0.995,EXP(KW27))</f>
        <v>0.00587829007937146</v>
      </c>
      <c r="KY27" s="82" t="n">
        <f aca="false">KX27*100</f>
        <v>0.587829007937146</v>
      </c>
      <c r="KZ27" s="79"/>
      <c r="LA27" s="79"/>
      <c r="LB27" s="79"/>
      <c r="LC27" s="79"/>
      <c r="LD27" s="45"/>
      <c r="LE27" s="46"/>
    </row>
    <row r="28" s="3" customFormat="true" ht="13.8" hidden="false" customHeight="false" outlineLevel="0" collapsed="false">
      <c r="A28" s="47" t="s">
        <v>338</v>
      </c>
      <c r="B28" s="48" t="s">
        <v>339</v>
      </c>
      <c r="C28" s="49" t="n">
        <v>44029.5233474306</v>
      </c>
      <c r="D28" s="50"/>
      <c r="E28" s="50"/>
      <c r="F28" s="50"/>
      <c r="G28" s="50"/>
      <c r="H28" s="50"/>
      <c r="I28" s="50"/>
      <c r="J28" s="50"/>
      <c r="K28" s="50"/>
      <c r="L28" s="50"/>
      <c r="M28" s="5"/>
      <c r="N28" s="52"/>
      <c r="O28" s="50" t="s">
        <v>271</v>
      </c>
      <c r="P28" s="19" t="n">
        <v>180</v>
      </c>
      <c r="Q28" s="19" t="n">
        <v>106</v>
      </c>
      <c r="R28" s="50" t="s">
        <v>272</v>
      </c>
      <c r="S28" s="50" t="s">
        <v>236</v>
      </c>
      <c r="T28" s="50" t="s">
        <v>237</v>
      </c>
      <c r="U28" s="51" t="s">
        <v>238</v>
      </c>
      <c r="V28" s="52"/>
      <c r="W28" s="52"/>
      <c r="X28" s="50" t="s">
        <v>238</v>
      </c>
      <c r="Y28" s="52"/>
      <c r="Z28" s="50" t="s">
        <v>238</v>
      </c>
      <c r="AA28" s="50" t="s">
        <v>240</v>
      </c>
      <c r="AB28" s="50" t="s">
        <v>240</v>
      </c>
      <c r="AC28" s="85" t="n">
        <v>40179</v>
      </c>
      <c r="AD28" s="50" t="s">
        <v>240</v>
      </c>
      <c r="AE28" s="50" t="s">
        <v>340</v>
      </c>
      <c r="AF28" s="50" t="s">
        <v>240</v>
      </c>
      <c r="AG28" s="85" t="n">
        <v>32874</v>
      </c>
      <c r="AH28" s="50" t="s">
        <v>238</v>
      </c>
      <c r="AI28" s="52"/>
      <c r="AJ28" s="50" t="s">
        <v>238</v>
      </c>
      <c r="AK28" s="52"/>
      <c r="AL28" s="50" t="s">
        <v>238</v>
      </c>
      <c r="AM28" s="52"/>
      <c r="AN28" s="52"/>
      <c r="AO28" s="52"/>
      <c r="AP28" s="50" t="s">
        <v>238</v>
      </c>
      <c r="AQ28" s="52"/>
      <c r="AR28" s="52"/>
      <c r="AS28" s="52"/>
      <c r="AT28" s="50" t="s">
        <v>238</v>
      </c>
      <c r="AU28" s="52"/>
      <c r="AV28" s="52"/>
      <c r="AW28" s="52"/>
      <c r="AX28" s="50" t="s">
        <v>239</v>
      </c>
      <c r="AY28" s="52"/>
      <c r="AZ28" s="50" t="s">
        <v>238</v>
      </c>
      <c r="BA28" s="52"/>
      <c r="BB28" s="50" t="s">
        <v>240</v>
      </c>
      <c r="BC28" s="85" t="n">
        <v>43922</v>
      </c>
      <c r="BD28" s="50" t="s">
        <v>238</v>
      </c>
      <c r="BE28" s="52"/>
      <c r="BF28" s="50" t="s">
        <v>238</v>
      </c>
      <c r="BG28" s="52"/>
      <c r="BH28" s="53" t="s">
        <v>238</v>
      </c>
      <c r="BI28" s="52"/>
      <c r="BJ28" s="52"/>
      <c r="BK28" s="50" t="s">
        <v>310</v>
      </c>
      <c r="BL28" s="50" t="s">
        <v>239</v>
      </c>
      <c r="BM28" s="50" t="s">
        <v>240</v>
      </c>
      <c r="BN28" s="50" t="s">
        <v>238</v>
      </c>
      <c r="BO28" s="50" t="s">
        <v>238</v>
      </c>
      <c r="BP28" s="50" t="s">
        <v>240</v>
      </c>
      <c r="BQ28" s="50" t="s">
        <v>341</v>
      </c>
      <c r="BR28" s="50" t="s">
        <v>240</v>
      </c>
      <c r="BS28" s="50" t="s">
        <v>342</v>
      </c>
      <c r="BT28" s="50" t="s">
        <v>240</v>
      </c>
      <c r="BU28" s="50" t="s">
        <v>240</v>
      </c>
      <c r="BV28" s="50" t="s">
        <v>238</v>
      </c>
      <c r="BW28" s="52"/>
      <c r="BX28" s="50" t="s">
        <v>238</v>
      </c>
      <c r="BY28" s="52"/>
      <c r="BZ28" s="52"/>
      <c r="CA28" s="50" t="s">
        <v>343</v>
      </c>
      <c r="CB28" s="50" t="s">
        <v>240</v>
      </c>
      <c r="CC28" s="54" t="s">
        <v>240</v>
      </c>
      <c r="CD28" s="54" t="s">
        <v>326</v>
      </c>
      <c r="CE28" s="54" t="s">
        <v>240</v>
      </c>
      <c r="CF28" s="50" t="s">
        <v>238</v>
      </c>
      <c r="CG28" s="50" t="s">
        <v>238</v>
      </c>
      <c r="CH28" s="47" t="s">
        <v>240</v>
      </c>
      <c r="CI28" s="50" t="n">
        <v>1948</v>
      </c>
      <c r="CJ28" s="50" t="s">
        <v>239</v>
      </c>
      <c r="CK28" s="50" t="s">
        <v>244</v>
      </c>
      <c r="CL28" s="50" t="n">
        <v>15</v>
      </c>
      <c r="CM28" s="50" t="s">
        <v>238</v>
      </c>
      <c r="CN28" s="50" t="n">
        <v>15</v>
      </c>
      <c r="CO28" s="50" t="s">
        <v>240</v>
      </c>
      <c r="CP28" s="50" t="s">
        <v>296</v>
      </c>
      <c r="CQ28" s="50" t="s">
        <v>344</v>
      </c>
      <c r="CR28" s="50" t="s">
        <v>247</v>
      </c>
      <c r="CS28" s="50" t="s">
        <v>314</v>
      </c>
      <c r="CT28" s="50" t="s">
        <v>249</v>
      </c>
      <c r="CU28" s="50" t="s">
        <v>249</v>
      </c>
      <c r="CV28" s="50" t="s">
        <v>248</v>
      </c>
      <c r="CW28" s="50" t="s">
        <v>248</v>
      </c>
      <c r="CX28" s="50" t="s">
        <v>345</v>
      </c>
      <c r="CY28" s="50" t="s">
        <v>251</v>
      </c>
      <c r="CZ28" s="50" t="s">
        <v>251</v>
      </c>
      <c r="DA28" s="50" t="s">
        <v>289</v>
      </c>
      <c r="DB28" s="50" t="s">
        <v>248</v>
      </c>
      <c r="DC28" s="50" t="n">
        <v>1</v>
      </c>
      <c r="DD28" s="50" t="n">
        <v>1</v>
      </c>
      <c r="DE28" s="50" t="n">
        <v>1</v>
      </c>
      <c r="DF28" s="50" t="n">
        <v>7</v>
      </c>
      <c r="DG28" s="50" t="s">
        <v>238</v>
      </c>
      <c r="DH28" s="50" t="n">
        <v>0</v>
      </c>
      <c r="DI28" s="50" t="n">
        <v>120</v>
      </c>
      <c r="DJ28" s="50" t="n">
        <v>8</v>
      </c>
      <c r="DK28" s="50" t="n">
        <v>10</v>
      </c>
      <c r="DL28" s="50" t="s">
        <v>238</v>
      </c>
      <c r="DM28" s="52"/>
      <c r="DN28" s="52"/>
      <c r="DO28" s="50" t="s">
        <v>254</v>
      </c>
      <c r="DP28" s="50" t="s">
        <v>254</v>
      </c>
      <c r="DQ28" s="50" t="s">
        <v>315</v>
      </c>
      <c r="DR28" s="50" t="n">
        <v>4</v>
      </c>
      <c r="DS28" s="56" t="s">
        <v>256</v>
      </c>
      <c r="DT28" s="56" t="s">
        <v>256</v>
      </c>
      <c r="DU28" s="56" t="s">
        <v>256</v>
      </c>
      <c r="DV28" s="56" t="s">
        <v>238</v>
      </c>
      <c r="DW28" s="56" t="s">
        <v>257</v>
      </c>
      <c r="DX28" s="9" t="s">
        <v>244</v>
      </c>
      <c r="DY28" s="57" t="n">
        <v>44029</v>
      </c>
      <c r="DZ28" s="57"/>
      <c r="EA28" s="54" t="n">
        <v>135</v>
      </c>
      <c r="EB28" s="54" t="n">
        <v>80</v>
      </c>
      <c r="EC28" s="54" t="n">
        <v>37</v>
      </c>
      <c r="ED28" s="54" t="n">
        <v>96</v>
      </c>
      <c r="EE28" s="54" t="n">
        <v>15</v>
      </c>
      <c r="EF28" s="92" t="n">
        <v>43881</v>
      </c>
      <c r="EG28" s="47" t="n">
        <v>225</v>
      </c>
      <c r="EH28" s="47" t="n">
        <v>37</v>
      </c>
      <c r="EI28" s="86"/>
      <c r="EJ28" s="47" t="n">
        <v>104</v>
      </c>
      <c r="EK28" s="59" t="n">
        <v>53</v>
      </c>
      <c r="EL28" s="59" t="n">
        <v>62</v>
      </c>
      <c r="EM28" s="59" t="n">
        <v>1.7</v>
      </c>
      <c r="EN28" s="59" t="n">
        <v>2.59</v>
      </c>
      <c r="EO28" s="59" t="n">
        <v>227</v>
      </c>
      <c r="EP28" s="60" t="n">
        <v>0.66</v>
      </c>
      <c r="EQ28" s="50" t="s">
        <v>258</v>
      </c>
      <c r="ER28" s="61" t="n">
        <v>18</v>
      </c>
      <c r="ES28" s="61" t="n">
        <v>8</v>
      </c>
      <c r="ET28" s="4" t="s">
        <v>346</v>
      </c>
      <c r="EU28" s="35" t="s">
        <v>279</v>
      </c>
      <c r="EV28" s="72" t="n">
        <v>17744</v>
      </c>
      <c r="EW28" s="13" t="n">
        <v>3286839706</v>
      </c>
      <c r="EX28" s="13" t="n">
        <v>1</v>
      </c>
      <c r="EY28" s="13" t="s">
        <v>261</v>
      </c>
      <c r="EZ28" s="13" t="n">
        <v>71</v>
      </c>
      <c r="FA28" s="13" t="s">
        <v>262</v>
      </c>
      <c r="FB28" s="14" t="n">
        <v>33.33</v>
      </c>
      <c r="FC28" s="15" t="n">
        <v>1.8</v>
      </c>
      <c r="FD28" s="13" t="n">
        <v>108</v>
      </c>
      <c r="FE28" s="13" t="s">
        <v>280</v>
      </c>
      <c r="FF28" s="13" t="s">
        <v>238</v>
      </c>
      <c r="FG28" s="13" t="s">
        <v>240</v>
      </c>
      <c r="FH28" s="13" t="s">
        <v>263</v>
      </c>
      <c r="FI28" s="13" t="n">
        <v>25</v>
      </c>
      <c r="FJ28" s="13" t="n">
        <v>52</v>
      </c>
      <c r="FK28" s="13" t="n">
        <v>0</v>
      </c>
      <c r="FL28" s="16" t="n">
        <v>17.866</v>
      </c>
      <c r="FM28" s="17" t="n">
        <v>65</v>
      </c>
      <c r="FN28" s="18" t="n">
        <v>1</v>
      </c>
      <c r="FO28" s="13" t="n">
        <v>3</v>
      </c>
      <c r="FP28" s="35" t="s">
        <v>264</v>
      </c>
      <c r="FQ28" s="13" t="s">
        <v>265</v>
      </c>
      <c r="FR28" s="73" t="n">
        <v>5.4</v>
      </c>
      <c r="FS28" s="73" t="n">
        <v>4.7</v>
      </c>
      <c r="FT28" s="73" t="n">
        <v>5.4</v>
      </c>
      <c r="FU28" s="87" t="n">
        <v>83.7</v>
      </c>
      <c r="FV28" s="72"/>
      <c r="FW28" s="72"/>
      <c r="FX28" s="72"/>
      <c r="FY28" s="72"/>
      <c r="FZ28" s="74" t="s">
        <v>266</v>
      </c>
      <c r="GA28" s="72"/>
      <c r="GB28" s="72"/>
      <c r="GC28" s="74" t="s">
        <v>267</v>
      </c>
      <c r="GD28" s="73" t="n">
        <v>3</v>
      </c>
      <c r="GE28" s="73" t="n">
        <v>68</v>
      </c>
      <c r="GF28" s="66"/>
      <c r="GG28" s="66"/>
      <c r="GH28" s="66"/>
      <c r="GI28" s="66"/>
      <c r="GJ28" s="66"/>
      <c r="GK28" s="66"/>
      <c r="GL28" s="64" t="s">
        <v>267</v>
      </c>
      <c r="GM28" s="65"/>
      <c r="GN28" s="66"/>
      <c r="GO28" s="66" t="n">
        <f aca="false">FL28/6</f>
        <v>2.97766666666667</v>
      </c>
      <c r="GP28" s="93" t="n">
        <v>44049</v>
      </c>
      <c r="GQ28" s="15" t="n">
        <v>0.211805555555556</v>
      </c>
      <c r="GR28" s="91" t="n">
        <v>0.146527777777778</v>
      </c>
      <c r="GS28" s="91"/>
      <c r="GT28" s="91"/>
      <c r="GU28" s="68" t="n">
        <v>1</v>
      </c>
      <c r="GV28" s="94" t="n">
        <v>44071</v>
      </c>
      <c r="GW28" s="88" t="s">
        <v>347</v>
      </c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71"/>
      <c r="HJ28" s="71"/>
      <c r="HK28" s="71"/>
      <c r="HL28" s="68" t="s">
        <v>348</v>
      </c>
      <c r="HM28" s="13"/>
      <c r="HN28" s="72"/>
      <c r="HO28" s="72"/>
      <c r="HP28" s="95"/>
      <c r="HQ28" s="95"/>
      <c r="HR28" s="95"/>
      <c r="HS28" s="95"/>
      <c r="HT28" s="96"/>
      <c r="HU28" s="96"/>
      <c r="HV28" s="96"/>
      <c r="HW28" s="96"/>
      <c r="HX28" s="96"/>
      <c r="HY28" s="72"/>
      <c r="HZ28" s="72"/>
      <c r="IA28" s="72"/>
      <c r="IB28" s="72"/>
      <c r="IC28" s="97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97"/>
      <c r="IU28" s="72"/>
      <c r="IV28" s="72"/>
      <c r="IW28" s="72"/>
      <c r="IX28" s="72"/>
      <c r="IY28" s="72"/>
      <c r="IZ28" s="72"/>
      <c r="JA28" s="72"/>
      <c r="JB28" s="72"/>
      <c r="JC28" s="72"/>
      <c r="JD28" s="72"/>
      <c r="JE28" s="72"/>
      <c r="JF28" s="72"/>
      <c r="JG28" s="72"/>
      <c r="JH28" s="72"/>
      <c r="JI28" s="72"/>
      <c r="JJ28" s="72"/>
      <c r="JK28" s="97"/>
      <c r="JL28" s="72"/>
      <c r="JM28" s="72"/>
      <c r="JN28" s="72"/>
      <c r="JO28" s="72"/>
      <c r="JP28" s="72"/>
      <c r="JQ28" s="72"/>
      <c r="JR28" s="72"/>
      <c r="JS28" s="72"/>
      <c r="JT28" s="72"/>
      <c r="JU28" s="72"/>
      <c r="JV28" s="72"/>
      <c r="JW28" s="72"/>
      <c r="JX28" s="72"/>
      <c r="JY28" s="72"/>
      <c r="JZ28" s="72"/>
      <c r="KA28" s="72"/>
      <c r="KB28" s="94" t="n">
        <v>44077</v>
      </c>
      <c r="KC28" s="13" t="s">
        <v>349</v>
      </c>
      <c r="KD28" s="98"/>
      <c r="KE28" s="72"/>
      <c r="KF28" s="98" t="n">
        <v>44221</v>
      </c>
      <c r="KG28" s="13" t="s">
        <v>350</v>
      </c>
      <c r="KH28" s="13" t="s">
        <v>351</v>
      </c>
      <c r="KI28" s="13" t="s">
        <v>352</v>
      </c>
      <c r="KJ28" s="77" t="s">
        <v>353</v>
      </c>
      <c r="KK28" s="77"/>
      <c r="KL28" s="39" t="s">
        <v>354</v>
      </c>
      <c r="KM28" s="39" t="s">
        <v>355</v>
      </c>
      <c r="KN28" s="99"/>
      <c r="KO28" s="99"/>
      <c r="KP28" s="13" t="n">
        <f aca="false">IF(FZ28="",0,IF(FZ28="solid",1,IF(FZ28="part-solid",2,IF(FZ28="non-solid",3))))</f>
        <v>1</v>
      </c>
      <c r="KQ28" s="13" t="n">
        <f aca="false">FT28</f>
        <v>5.4</v>
      </c>
      <c r="KR28" s="13" t="n">
        <f aca="false">IF(OR(FE28="Bronchite Cronica",FE28="BPCO",FE28="Enfisema"),1,0)</f>
        <v>1</v>
      </c>
      <c r="KS28" s="13" t="n">
        <f aca="false">IF(CH28 = "Si",1,0)</f>
        <v>1</v>
      </c>
      <c r="KT28" s="13" t="n">
        <v>0</v>
      </c>
      <c r="KU28" s="78" t="n">
        <f aca="false">IF(KT28=0, 0.060818386 *FI28         - 0.00014652216 * POWER((FI28 - 15), 3) * (FI28 &gt; 15)         + 0.00018486938 * POWER((FI28 - 20.185718), 3) * (IF(FI28 &gt; 20,1,0))         - 0.000038347226 * POWER((FI28 - 40), 3) * (IF(FI28 &gt; 40,1,0))         + 0.11425297 * FJ28         - 0.000080091477 * POWER((FJ28 - 27.6577), 3) * (IF(FJ28 &gt; 27,1,0))         + 0.00017069483 * POWER((FJ28 - 40), 3) * (IF(FJ28 &gt; 40,1,0))         - 0.000090603358 * POWER((FJ28 - 50.910335), 3) * (IF(FJ28&gt; 50,1,0))         - 0.085684793 * FK28 + 0.0065499693 * POWER((FK28 - 0), 3)         - 0.0068305845 * POWER((FK28- 0.50513347), 3) * (IF(FK28 &gt; 0,1,0))         + 0.00028061519 * POWER((FK28 - 12.295688), 3) * (IF(FK28 &gt; 12,1,0))         + 0.070322812 * EZ28  - 0.00009382122 * POWER((EZ28 - 53.459001), 3) * (IF(EZ28 &gt; 53,1,0))         + 0.00018282661 * POWER((EZ28 - 61.954825), 3) * (IF(EZ28 &gt; 61,1,0))         - 0.000089005389 * POWER((EZ28 - 70.910335), 3) * (IF(EZ28 &gt; 70,1,0))         + 0.2153936 * (IF(KS28 = 1,1,0)) - 0.05827261 * (IF(EU28 = "F",1,0))         - 9.7960571,"")</f>
        <v>1.51651470120573</v>
      </c>
      <c r="KV28" s="79" t="n">
        <f aca="false">1-POWER(0.98869,EXP(KU28))</f>
        <v>0.050505535447866</v>
      </c>
      <c r="KW28" s="80" t="n">
        <f aca="false">IF(KT28=0, 0.5889073*KU28+0.5625495*(IF(KR28=1,1,0))+0.5642264*SQRT(MAX(0,KQ28))*(IF(KQ28&gt;=0,1,0))*(IF(KP28&gt;0,1,0))-0.6769903*(IF(KP28=1,1,0))-0.2708885*(IF(KP28=2,1,0))+0.7210263*(IF(KP28=3,1,0))-0.5386022,"")</f>
        <v>1.55118724851171</v>
      </c>
      <c r="KX28" s="81" t="n">
        <f aca="false">1-POWER(0.995,EXP(KW28))</f>
        <v>0.0233671556297683</v>
      </c>
      <c r="KY28" s="82" t="n">
        <f aca="false">KX28*100</f>
        <v>2.33671556297683</v>
      </c>
      <c r="KZ28" s="79"/>
      <c r="LA28" s="79"/>
      <c r="LB28" s="79"/>
      <c r="LC28" s="79"/>
      <c r="LD28" s="45"/>
      <c r="LE28" s="46"/>
    </row>
    <row r="29" s="3" customFormat="true" ht="13.8" hidden="false" customHeight="false" outlineLevel="0" collapsed="false">
      <c r="A29" s="47"/>
      <c r="B29" s="2"/>
      <c r="C29" s="49"/>
      <c r="D29" s="50"/>
      <c r="E29" s="50"/>
      <c r="F29" s="50"/>
      <c r="G29" s="50"/>
      <c r="H29" s="50"/>
      <c r="I29" s="50"/>
      <c r="J29" s="50"/>
      <c r="K29" s="50"/>
      <c r="L29" s="50"/>
      <c r="M29" s="5"/>
      <c r="N29" s="52"/>
      <c r="O29" s="50"/>
      <c r="P29" s="19"/>
      <c r="Q29" s="19"/>
      <c r="R29" s="50"/>
      <c r="S29" s="50"/>
      <c r="T29" s="50"/>
      <c r="U29" s="53"/>
      <c r="V29" s="52"/>
      <c r="W29" s="52"/>
      <c r="X29" s="50"/>
      <c r="Y29" s="52"/>
      <c r="Z29" s="50"/>
      <c r="AA29" s="50"/>
      <c r="AB29" s="50"/>
      <c r="AC29" s="85"/>
      <c r="AD29" s="50"/>
      <c r="AE29" s="50"/>
      <c r="AF29" s="50"/>
      <c r="AG29" s="85"/>
      <c r="AH29" s="50"/>
      <c r="AI29" s="52"/>
      <c r="AJ29" s="50"/>
      <c r="AK29" s="52"/>
      <c r="AL29" s="50"/>
      <c r="AM29" s="52"/>
      <c r="AN29" s="52"/>
      <c r="AO29" s="52"/>
      <c r="AP29" s="50"/>
      <c r="AQ29" s="52"/>
      <c r="AR29" s="52"/>
      <c r="AS29" s="52"/>
      <c r="AT29" s="50"/>
      <c r="AU29" s="52"/>
      <c r="AV29" s="52"/>
      <c r="AW29" s="52"/>
      <c r="AX29" s="50"/>
      <c r="AY29" s="52"/>
      <c r="AZ29" s="50"/>
      <c r="BA29" s="52"/>
      <c r="BB29" s="50"/>
      <c r="BC29" s="85"/>
      <c r="BD29" s="50"/>
      <c r="BE29" s="52"/>
      <c r="BF29" s="50"/>
      <c r="BG29" s="52"/>
      <c r="BH29" s="53"/>
      <c r="BI29" s="52"/>
      <c r="BJ29" s="52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2"/>
      <c r="BX29" s="50"/>
      <c r="BY29" s="52"/>
      <c r="BZ29" s="52"/>
      <c r="CA29" s="50"/>
      <c r="CB29" s="50"/>
      <c r="CC29" s="54"/>
      <c r="CD29" s="54"/>
      <c r="CE29" s="54"/>
      <c r="CF29" s="50"/>
      <c r="CG29" s="50"/>
      <c r="CH29" s="47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2"/>
      <c r="DN29" s="52"/>
      <c r="DO29" s="50"/>
      <c r="DP29" s="50"/>
      <c r="DQ29" s="50"/>
      <c r="DR29" s="50"/>
      <c r="DS29" s="56"/>
      <c r="DT29" s="56"/>
      <c r="DU29" s="56"/>
      <c r="DV29" s="56"/>
      <c r="DW29" s="56"/>
      <c r="DX29" s="9"/>
      <c r="DY29" s="57"/>
      <c r="DZ29" s="57"/>
      <c r="EA29" s="54"/>
      <c r="EB29" s="54"/>
      <c r="EC29" s="54"/>
      <c r="ED29" s="54"/>
      <c r="EE29" s="54"/>
      <c r="EF29" s="92"/>
      <c r="EG29" s="47"/>
      <c r="EH29" s="47"/>
      <c r="EI29" s="86"/>
      <c r="EJ29" s="47"/>
      <c r="EK29" s="83"/>
      <c r="EL29" s="83"/>
      <c r="EM29" s="59"/>
      <c r="EN29" s="59"/>
      <c r="EO29" s="59"/>
      <c r="EP29" s="60"/>
      <c r="EQ29" s="50"/>
      <c r="ER29" s="61"/>
      <c r="ES29" s="61"/>
      <c r="ET29" s="4"/>
      <c r="EU29" s="35"/>
      <c r="EV29" s="72"/>
      <c r="EW29" s="13"/>
      <c r="EX29" s="13"/>
      <c r="EY29" s="13"/>
      <c r="EZ29" s="13"/>
      <c r="FA29" s="13"/>
      <c r="FB29" s="14"/>
      <c r="FC29" s="15"/>
      <c r="FD29" s="13"/>
      <c r="FE29" s="13"/>
      <c r="FF29" s="13"/>
      <c r="FG29" s="13"/>
      <c r="FH29" s="13"/>
      <c r="FI29" s="13"/>
      <c r="FJ29" s="13"/>
      <c r="FK29" s="13"/>
      <c r="FL29" s="16"/>
      <c r="FM29" s="17"/>
      <c r="FN29" s="18" t="n">
        <v>2</v>
      </c>
      <c r="FO29" s="13"/>
      <c r="FP29" s="35" t="s">
        <v>264</v>
      </c>
      <c r="FQ29" s="13" t="s">
        <v>321</v>
      </c>
      <c r="FR29" s="73" t="n">
        <v>10.4</v>
      </c>
      <c r="FS29" s="73" t="n">
        <v>7.7</v>
      </c>
      <c r="FT29" s="73" t="n">
        <v>10.4</v>
      </c>
      <c r="FU29" s="87" t="n">
        <v>362</v>
      </c>
      <c r="FV29" s="72"/>
      <c r="FW29" s="72"/>
      <c r="FX29" s="72"/>
      <c r="FY29" s="72"/>
      <c r="FZ29" s="74" t="s">
        <v>356</v>
      </c>
      <c r="GA29" s="72"/>
      <c r="GB29" s="72"/>
      <c r="GC29" s="74" t="s">
        <v>267</v>
      </c>
      <c r="GD29" s="73" t="n">
        <v>3</v>
      </c>
      <c r="GE29" s="73" t="n">
        <v>72</v>
      </c>
      <c r="GF29" s="66"/>
      <c r="GG29" s="66"/>
      <c r="GH29" s="66"/>
      <c r="GI29" s="66"/>
      <c r="GJ29" s="66"/>
      <c r="GK29" s="66"/>
      <c r="GL29" s="64"/>
      <c r="GM29" s="65"/>
      <c r="GN29" s="66"/>
      <c r="GO29" s="66"/>
      <c r="GP29" s="93"/>
      <c r="GQ29" s="15"/>
      <c r="GR29" s="15"/>
      <c r="GS29" s="15"/>
      <c r="GT29" s="15"/>
      <c r="GU29" s="97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100"/>
      <c r="HJ29" s="100"/>
      <c r="HK29" s="100"/>
      <c r="HL29" s="97"/>
      <c r="HM29" s="72"/>
      <c r="HN29" s="72"/>
      <c r="HO29" s="72"/>
      <c r="HP29" s="95"/>
      <c r="HQ29" s="95"/>
      <c r="HR29" s="95"/>
      <c r="HS29" s="95"/>
      <c r="HT29" s="96"/>
      <c r="HU29" s="96"/>
      <c r="HV29" s="96"/>
      <c r="HW29" s="96"/>
      <c r="HX29" s="96"/>
      <c r="HY29" s="72"/>
      <c r="HZ29" s="72"/>
      <c r="IA29" s="72"/>
      <c r="IB29" s="72"/>
      <c r="IC29" s="97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97"/>
      <c r="IU29" s="72"/>
      <c r="IV29" s="72"/>
      <c r="IW29" s="72"/>
      <c r="IX29" s="72"/>
      <c r="IY29" s="72"/>
      <c r="IZ29" s="72"/>
      <c r="JA29" s="72"/>
      <c r="JB29" s="72"/>
      <c r="JC29" s="72"/>
      <c r="JD29" s="72"/>
      <c r="JE29" s="72"/>
      <c r="JF29" s="72"/>
      <c r="JG29" s="72"/>
      <c r="JH29" s="72"/>
      <c r="JI29" s="72"/>
      <c r="JJ29" s="72"/>
      <c r="JK29" s="97"/>
      <c r="JL29" s="72"/>
      <c r="JM29" s="72"/>
      <c r="JN29" s="72"/>
      <c r="JO29" s="72"/>
      <c r="JP29" s="72"/>
      <c r="JQ29" s="72"/>
      <c r="JR29" s="72"/>
      <c r="JS29" s="72"/>
      <c r="JT29" s="72"/>
      <c r="JU29" s="72"/>
      <c r="JV29" s="72"/>
      <c r="JW29" s="72"/>
      <c r="JX29" s="72"/>
      <c r="JY29" s="72"/>
      <c r="JZ29" s="72"/>
      <c r="KA29" s="72"/>
      <c r="KB29" s="94"/>
      <c r="KC29" s="72"/>
      <c r="KD29" s="98"/>
      <c r="KE29" s="72"/>
      <c r="KF29" s="98"/>
      <c r="KG29" s="72"/>
      <c r="KH29" s="72"/>
      <c r="KI29" s="72"/>
      <c r="KJ29" s="101"/>
      <c r="KK29" s="101"/>
      <c r="KL29" s="99"/>
      <c r="KM29" s="99"/>
      <c r="KN29" s="99"/>
      <c r="KO29" s="99"/>
      <c r="KP29" s="13" t="n">
        <f aca="false">IF(FZ29="",0,IF(FZ29="solid",1,IF(FZ29="part-solid",2,IF(FZ29="non-solid",3))))</f>
        <v>2</v>
      </c>
      <c r="KQ29" s="13" t="n">
        <f aca="false">FT29</f>
        <v>10.4</v>
      </c>
      <c r="KR29" s="13" t="n">
        <f aca="false">IF(OR(FE29="Bronchite Cronica",FE29="BPCO",FE29="Enfisema"),1,0)</f>
        <v>0</v>
      </c>
      <c r="KS29" s="13" t="n">
        <v>1</v>
      </c>
      <c r="KT29" s="13" t="n">
        <v>0</v>
      </c>
      <c r="KU29" s="78" t="n">
        <v>1.51651470120573</v>
      </c>
      <c r="KV29" s="84"/>
      <c r="KW29" s="80" t="n">
        <f aca="false">IF(KT29=0, 0.5889073*KU29+0.5625495*(IF(KR29=1,1,0))+0.5642264*SQRT(MAX(0,KQ29))*(IF(KQ29&gt;=0,1,0))*(IF(KP29&gt;0,1,0))-0.6769903*(IF(KP29=1,1,0))-0.2708885*(IF(KP29=2,1,0))+0.7210263*(IF(KP29=3,1,0))-0.5386022,"")</f>
        <v>1.90317134417521</v>
      </c>
      <c r="KX29" s="81" t="n">
        <f aca="false">1-POWER(0.995,EXP(KW29))</f>
        <v>0.0330609123005804</v>
      </c>
      <c r="KY29" s="82" t="n">
        <f aca="false">KX29*100</f>
        <v>3.30609123005804</v>
      </c>
      <c r="KZ29" s="79"/>
      <c r="LA29" s="79"/>
      <c r="LB29" s="79"/>
      <c r="LC29" s="79"/>
      <c r="LD29" s="45"/>
      <c r="LE29" s="46"/>
    </row>
    <row r="30" s="3" customFormat="true" ht="13.8" hidden="false" customHeight="false" outlineLevel="0" collapsed="false">
      <c r="A30" s="47"/>
      <c r="B30" s="2"/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"/>
      <c r="N30" s="52"/>
      <c r="O30" s="50"/>
      <c r="P30" s="19"/>
      <c r="Q30" s="19"/>
      <c r="R30" s="50"/>
      <c r="S30" s="50"/>
      <c r="T30" s="50"/>
      <c r="U30" s="53"/>
      <c r="V30" s="52"/>
      <c r="W30" s="52"/>
      <c r="X30" s="50"/>
      <c r="Y30" s="52"/>
      <c r="Z30" s="50"/>
      <c r="AA30" s="50"/>
      <c r="AB30" s="50"/>
      <c r="AC30" s="85"/>
      <c r="AD30" s="50"/>
      <c r="AE30" s="50"/>
      <c r="AF30" s="50"/>
      <c r="AG30" s="85"/>
      <c r="AH30" s="50"/>
      <c r="AI30" s="52"/>
      <c r="AJ30" s="50"/>
      <c r="AK30" s="52"/>
      <c r="AL30" s="50"/>
      <c r="AM30" s="52"/>
      <c r="AN30" s="52"/>
      <c r="AO30" s="52"/>
      <c r="AP30" s="50"/>
      <c r="AQ30" s="52"/>
      <c r="AR30" s="52"/>
      <c r="AS30" s="52"/>
      <c r="AT30" s="50"/>
      <c r="AU30" s="52"/>
      <c r="AV30" s="52"/>
      <c r="AW30" s="52"/>
      <c r="AX30" s="50"/>
      <c r="AY30" s="52"/>
      <c r="AZ30" s="50"/>
      <c r="BA30" s="52"/>
      <c r="BB30" s="50"/>
      <c r="BC30" s="85"/>
      <c r="BD30" s="50"/>
      <c r="BE30" s="52"/>
      <c r="BF30" s="50"/>
      <c r="BG30" s="52"/>
      <c r="BH30" s="53"/>
      <c r="BI30" s="52"/>
      <c r="BJ30" s="52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2"/>
      <c r="BX30" s="50"/>
      <c r="BY30" s="52"/>
      <c r="BZ30" s="52"/>
      <c r="CA30" s="50"/>
      <c r="CB30" s="50"/>
      <c r="CC30" s="54"/>
      <c r="CD30" s="54"/>
      <c r="CE30" s="54"/>
      <c r="CF30" s="50"/>
      <c r="CG30" s="50"/>
      <c r="CH30" s="47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2"/>
      <c r="DN30" s="52"/>
      <c r="DO30" s="50"/>
      <c r="DP30" s="50"/>
      <c r="DQ30" s="50"/>
      <c r="DR30" s="50"/>
      <c r="DS30" s="56"/>
      <c r="DT30" s="56"/>
      <c r="DU30" s="56"/>
      <c r="DV30" s="56"/>
      <c r="DW30" s="56"/>
      <c r="DX30" s="9"/>
      <c r="DY30" s="57"/>
      <c r="DZ30" s="57"/>
      <c r="EA30" s="54"/>
      <c r="EB30" s="54"/>
      <c r="EC30" s="54"/>
      <c r="ED30" s="54"/>
      <c r="EE30" s="54"/>
      <c r="EF30" s="92"/>
      <c r="EG30" s="47"/>
      <c r="EH30" s="47"/>
      <c r="EI30" s="86"/>
      <c r="EJ30" s="47"/>
      <c r="EK30" s="83"/>
      <c r="EL30" s="83"/>
      <c r="EM30" s="59"/>
      <c r="EN30" s="59"/>
      <c r="EO30" s="59"/>
      <c r="EP30" s="60"/>
      <c r="EQ30" s="50"/>
      <c r="ER30" s="61"/>
      <c r="ES30" s="61"/>
      <c r="ET30" s="4"/>
      <c r="EU30" s="35"/>
      <c r="EV30" s="72"/>
      <c r="EW30" s="13"/>
      <c r="EX30" s="13"/>
      <c r="EY30" s="13"/>
      <c r="EZ30" s="13"/>
      <c r="FA30" s="13"/>
      <c r="FB30" s="14"/>
      <c r="FC30" s="15"/>
      <c r="FD30" s="13"/>
      <c r="FE30" s="13"/>
      <c r="FF30" s="13"/>
      <c r="FG30" s="13"/>
      <c r="FH30" s="13"/>
      <c r="FI30" s="13"/>
      <c r="FJ30" s="13"/>
      <c r="FK30" s="13"/>
      <c r="FL30" s="16"/>
      <c r="FM30" s="17"/>
      <c r="FN30" s="18" t="n">
        <v>3</v>
      </c>
      <c r="FO30" s="13"/>
      <c r="FP30" s="35" t="s">
        <v>264</v>
      </c>
      <c r="FQ30" s="13" t="s">
        <v>321</v>
      </c>
      <c r="FR30" s="73" t="n">
        <v>3.8</v>
      </c>
      <c r="FS30" s="73" t="n">
        <v>3.2</v>
      </c>
      <c r="FT30" s="73" t="n">
        <v>3.8</v>
      </c>
      <c r="FU30" s="87" t="n">
        <v>23.5</v>
      </c>
      <c r="FV30" s="72"/>
      <c r="FW30" s="72"/>
      <c r="FX30" s="72"/>
      <c r="FY30" s="72"/>
      <c r="FZ30" s="74" t="s">
        <v>266</v>
      </c>
      <c r="GA30" s="72"/>
      <c r="GB30" s="72"/>
      <c r="GC30" s="74" t="s">
        <v>267</v>
      </c>
      <c r="GD30" s="73" t="n">
        <v>3</v>
      </c>
      <c r="GE30" s="73" t="n">
        <v>89</v>
      </c>
      <c r="GF30" s="66"/>
      <c r="GG30" s="66"/>
      <c r="GH30" s="66"/>
      <c r="GI30" s="66"/>
      <c r="GJ30" s="66"/>
      <c r="GK30" s="66"/>
      <c r="GL30" s="64"/>
      <c r="GM30" s="65"/>
      <c r="GN30" s="66"/>
      <c r="GO30" s="66"/>
      <c r="GP30" s="93"/>
      <c r="GQ30" s="15"/>
      <c r="GR30" s="15"/>
      <c r="GS30" s="15"/>
      <c r="GT30" s="15"/>
      <c r="GU30" s="97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100"/>
      <c r="HJ30" s="100"/>
      <c r="HK30" s="100"/>
      <c r="HL30" s="97"/>
      <c r="HM30" s="72"/>
      <c r="HN30" s="72"/>
      <c r="HO30" s="72"/>
      <c r="HP30" s="95"/>
      <c r="HQ30" s="95"/>
      <c r="HR30" s="95"/>
      <c r="HS30" s="95"/>
      <c r="HT30" s="96"/>
      <c r="HU30" s="96"/>
      <c r="HV30" s="96"/>
      <c r="HW30" s="96"/>
      <c r="HX30" s="96"/>
      <c r="HY30" s="72"/>
      <c r="HZ30" s="72"/>
      <c r="IA30" s="72"/>
      <c r="IB30" s="72"/>
      <c r="IC30" s="97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  <c r="IQ30" s="72"/>
      <c r="IR30" s="72"/>
      <c r="IS30" s="72"/>
      <c r="IT30" s="97"/>
      <c r="IU30" s="72"/>
      <c r="IV30" s="72"/>
      <c r="IW30" s="72"/>
      <c r="IX30" s="72"/>
      <c r="IY30" s="72"/>
      <c r="IZ30" s="72"/>
      <c r="JA30" s="72"/>
      <c r="JB30" s="72"/>
      <c r="JC30" s="72"/>
      <c r="JD30" s="72"/>
      <c r="JE30" s="72"/>
      <c r="JF30" s="72"/>
      <c r="JG30" s="72"/>
      <c r="JH30" s="72"/>
      <c r="JI30" s="72"/>
      <c r="JJ30" s="72"/>
      <c r="JK30" s="97"/>
      <c r="JL30" s="72"/>
      <c r="JM30" s="72"/>
      <c r="JN30" s="72"/>
      <c r="JO30" s="72"/>
      <c r="JP30" s="72"/>
      <c r="JQ30" s="72"/>
      <c r="JR30" s="72"/>
      <c r="JS30" s="72"/>
      <c r="JT30" s="72"/>
      <c r="JU30" s="72"/>
      <c r="JV30" s="72"/>
      <c r="JW30" s="72"/>
      <c r="JX30" s="72"/>
      <c r="JY30" s="72"/>
      <c r="JZ30" s="72"/>
      <c r="KA30" s="72"/>
      <c r="KB30" s="94"/>
      <c r="KC30" s="72"/>
      <c r="KD30" s="98"/>
      <c r="KE30" s="72"/>
      <c r="KF30" s="98"/>
      <c r="KG30" s="72"/>
      <c r="KH30" s="72"/>
      <c r="KI30" s="72"/>
      <c r="KJ30" s="101"/>
      <c r="KK30" s="101"/>
      <c r="KL30" s="99"/>
      <c r="KM30" s="99"/>
      <c r="KN30" s="99"/>
      <c r="KO30" s="99"/>
      <c r="KP30" s="13" t="n">
        <f aca="false">IF(FZ30="",0,IF(FZ30="solid",1,IF(FZ30="part-solid",2,IF(FZ30="non-solid",3))))</f>
        <v>1</v>
      </c>
      <c r="KQ30" s="13" t="n">
        <f aca="false">FT30</f>
        <v>3.8</v>
      </c>
      <c r="KR30" s="13" t="n">
        <f aca="false">IF(OR(FE30="Bronchite Cronica",FE30="BPCO",FE30="Enfisema"),1,0)</f>
        <v>0</v>
      </c>
      <c r="KS30" s="13" t="n">
        <v>1</v>
      </c>
      <c r="KT30" s="13" t="n">
        <v>0</v>
      </c>
      <c r="KU30" s="78" t="n">
        <v>1.51651470120573</v>
      </c>
      <c r="KV30" s="84"/>
      <c r="KW30" s="80" t="n">
        <f aca="false">IF(KT30=0, 0.5889073*KU30+0.5625495*(IF(KR30=1,1,0))+0.5642264*SQRT(MAX(0,KQ30))*(IF(KQ30&gt;=0,1,0))*(IF(KP30&gt;0,1,0))-0.6769903*(IF(KP30=1,1,0))-0.2708885*(IF(KP30=2,1,0))+0.7210263*(IF(KP30=3,1,0))-0.5386022,"")</f>
        <v>0.777373815039756</v>
      </c>
      <c r="KX30" s="81" t="n">
        <f aca="false">1-POWER(0.995,EXP(KW30))</f>
        <v>0.0108467867751214</v>
      </c>
      <c r="KY30" s="82" t="n">
        <f aca="false">KX30*100</f>
        <v>1.08467867751214</v>
      </c>
      <c r="KZ30" s="79"/>
      <c r="LA30" s="79"/>
      <c r="LB30" s="79"/>
      <c r="LC30" s="79"/>
      <c r="LD30" s="45"/>
      <c r="LE30" s="46"/>
    </row>
    <row r="31" s="3" customFormat="true" ht="13.8" hidden="false" customHeight="false" outlineLevel="0" collapsed="false">
      <c r="A31" s="47"/>
      <c r="B31" s="2"/>
      <c r="C31" s="49"/>
      <c r="D31" s="50"/>
      <c r="E31" s="50"/>
      <c r="F31" s="50"/>
      <c r="G31" s="50"/>
      <c r="H31" s="50"/>
      <c r="I31" s="50"/>
      <c r="J31" s="50"/>
      <c r="K31" s="50"/>
      <c r="L31" s="50"/>
      <c r="M31" s="5"/>
      <c r="N31" s="52"/>
      <c r="O31" s="50"/>
      <c r="P31" s="19"/>
      <c r="Q31" s="19"/>
      <c r="R31" s="50"/>
      <c r="S31" s="50"/>
      <c r="T31" s="50"/>
      <c r="U31" s="53"/>
      <c r="V31" s="52"/>
      <c r="W31" s="52"/>
      <c r="X31" s="50"/>
      <c r="Y31" s="52"/>
      <c r="Z31" s="50"/>
      <c r="AA31" s="50"/>
      <c r="AB31" s="50"/>
      <c r="AC31" s="85"/>
      <c r="AD31" s="50"/>
      <c r="AE31" s="50"/>
      <c r="AF31" s="50"/>
      <c r="AG31" s="85"/>
      <c r="AH31" s="50"/>
      <c r="AI31" s="52"/>
      <c r="AJ31" s="50"/>
      <c r="AK31" s="52"/>
      <c r="AL31" s="50"/>
      <c r="AM31" s="52"/>
      <c r="AN31" s="52"/>
      <c r="AO31" s="52"/>
      <c r="AP31" s="50"/>
      <c r="AQ31" s="52"/>
      <c r="AR31" s="52"/>
      <c r="AS31" s="52"/>
      <c r="AT31" s="50"/>
      <c r="AU31" s="52"/>
      <c r="AV31" s="52"/>
      <c r="AW31" s="52"/>
      <c r="AX31" s="50"/>
      <c r="AY31" s="52"/>
      <c r="AZ31" s="50"/>
      <c r="BA31" s="52"/>
      <c r="BB31" s="50"/>
      <c r="BC31" s="85"/>
      <c r="BD31" s="50"/>
      <c r="BE31" s="52"/>
      <c r="BF31" s="50"/>
      <c r="BG31" s="52"/>
      <c r="BH31" s="53"/>
      <c r="BI31" s="52"/>
      <c r="BJ31" s="52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2"/>
      <c r="BX31" s="50"/>
      <c r="BY31" s="52"/>
      <c r="BZ31" s="52"/>
      <c r="CA31" s="50"/>
      <c r="CB31" s="50"/>
      <c r="CC31" s="54"/>
      <c r="CD31" s="54"/>
      <c r="CE31" s="54"/>
      <c r="CF31" s="50"/>
      <c r="CG31" s="50"/>
      <c r="CH31" s="47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2"/>
      <c r="DN31" s="52"/>
      <c r="DO31" s="50"/>
      <c r="DP31" s="50"/>
      <c r="DQ31" s="50"/>
      <c r="DR31" s="50"/>
      <c r="DS31" s="56"/>
      <c r="DT31" s="56"/>
      <c r="DU31" s="56"/>
      <c r="DV31" s="56"/>
      <c r="DW31" s="56"/>
      <c r="DX31" s="9"/>
      <c r="DY31" s="57"/>
      <c r="DZ31" s="57"/>
      <c r="EA31" s="54"/>
      <c r="EB31" s="54"/>
      <c r="EC31" s="54"/>
      <c r="ED31" s="54"/>
      <c r="EE31" s="54"/>
      <c r="EF31" s="92"/>
      <c r="EG31" s="47"/>
      <c r="EH31" s="47"/>
      <c r="EI31" s="86"/>
      <c r="EJ31" s="47"/>
      <c r="EK31" s="83"/>
      <c r="EL31" s="83"/>
      <c r="EM31" s="59"/>
      <c r="EN31" s="59"/>
      <c r="EO31" s="59"/>
      <c r="EP31" s="60"/>
      <c r="EQ31" s="50"/>
      <c r="ER31" s="61"/>
      <c r="ES31" s="61"/>
      <c r="ET31" s="4"/>
      <c r="EU31" s="35"/>
      <c r="EV31" s="72"/>
      <c r="EW31" s="13"/>
      <c r="EX31" s="13"/>
      <c r="EY31" s="13"/>
      <c r="EZ31" s="13"/>
      <c r="FA31" s="13"/>
      <c r="FB31" s="14"/>
      <c r="FC31" s="15"/>
      <c r="FD31" s="13"/>
      <c r="FE31" s="13"/>
      <c r="FF31" s="13"/>
      <c r="FG31" s="13"/>
      <c r="FH31" s="13"/>
      <c r="FI31" s="13"/>
      <c r="FJ31" s="13"/>
      <c r="FK31" s="13"/>
      <c r="FL31" s="16"/>
      <c r="FM31" s="17"/>
      <c r="FN31" s="18"/>
      <c r="FO31" s="13"/>
      <c r="FP31" s="13"/>
      <c r="FQ31" s="13"/>
      <c r="FR31" s="73"/>
      <c r="FS31" s="73"/>
      <c r="FT31" s="73"/>
      <c r="FU31" s="87"/>
      <c r="FV31" s="72"/>
      <c r="FW31" s="72"/>
      <c r="FX31" s="72"/>
      <c r="FY31" s="72"/>
      <c r="FZ31" s="74"/>
      <c r="GA31" s="72"/>
      <c r="GB31" s="72"/>
      <c r="GC31" s="96"/>
      <c r="GD31" s="73"/>
      <c r="GE31" s="73"/>
      <c r="GF31" s="66"/>
      <c r="GG31" s="66"/>
      <c r="GH31" s="66"/>
      <c r="GI31" s="66"/>
      <c r="GJ31" s="66"/>
      <c r="GK31" s="66"/>
      <c r="GL31" s="64"/>
      <c r="GM31" s="65"/>
      <c r="GN31" s="66"/>
      <c r="GO31" s="66"/>
      <c r="GP31" s="93"/>
      <c r="GQ31" s="15"/>
      <c r="GR31" s="15"/>
      <c r="GS31" s="15"/>
      <c r="GT31" s="15"/>
      <c r="GU31" s="97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100"/>
      <c r="HJ31" s="100"/>
      <c r="HK31" s="100"/>
      <c r="HL31" s="97"/>
      <c r="HM31" s="72"/>
      <c r="HN31" s="72"/>
      <c r="HO31" s="72"/>
      <c r="HP31" s="95"/>
      <c r="HQ31" s="95"/>
      <c r="HR31" s="95"/>
      <c r="HS31" s="95"/>
      <c r="HT31" s="96"/>
      <c r="HU31" s="96"/>
      <c r="HV31" s="96"/>
      <c r="HW31" s="96"/>
      <c r="HX31" s="96"/>
      <c r="HY31" s="72"/>
      <c r="HZ31" s="72"/>
      <c r="IA31" s="72"/>
      <c r="IB31" s="72"/>
      <c r="IC31" s="97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  <c r="IQ31" s="72"/>
      <c r="IR31" s="72"/>
      <c r="IS31" s="72"/>
      <c r="IT31" s="97"/>
      <c r="IU31" s="72"/>
      <c r="IV31" s="72"/>
      <c r="IW31" s="72"/>
      <c r="IX31" s="72"/>
      <c r="IY31" s="72"/>
      <c r="IZ31" s="72"/>
      <c r="JA31" s="72"/>
      <c r="JB31" s="72"/>
      <c r="JC31" s="72"/>
      <c r="JD31" s="72"/>
      <c r="JE31" s="72"/>
      <c r="JF31" s="72"/>
      <c r="JG31" s="72"/>
      <c r="JH31" s="72"/>
      <c r="JI31" s="72"/>
      <c r="JJ31" s="72"/>
      <c r="JK31" s="97"/>
      <c r="JL31" s="72"/>
      <c r="JM31" s="72"/>
      <c r="JN31" s="72"/>
      <c r="JO31" s="72"/>
      <c r="JP31" s="72"/>
      <c r="JQ31" s="72"/>
      <c r="JR31" s="72"/>
      <c r="JS31" s="72"/>
      <c r="JT31" s="72"/>
      <c r="JU31" s="72"/>
      <c r="JV31" s="72"/>
      <c r="JW31" s="72"/>
      <c r="JX31" s="72"/>
      <c r="JY31" s="72"/>
      <c r="JZ31" s="72"/>
      <c r="KA31" s="72"/>
      <c r="KB31" s="94"/>
      <c r="KC31" s="72"/>
      <c r="KD31" s="98"/>
      <c r="KE31" s="72"/>
      <c r="KF31" s="98"/>
      <c r="KG31" s="72"/>
      <c r="KH31" s="72"/>
      <c r="KI31" s="72"/>
      <c r="KJ31" s="101"/>
      <c r="KK31" s="101"/>
      <c r="KL31" s="99"/>
      <c r="KM31" s="99"/>
      <c r="KN31" s="99"/>
      <c r="KO31" s="99"/>
      <c r="KP31" s="13" t="n">
        <f aca="false">IF(FZ31="",0,IF(FZ31="solid",1,IF(FZ31="part-solid",2,IF(FZ31="non-solid",3))))</f>
        <v>0</v>
      </c>
      <c r="KQ31" s="13" t="n">
        <f aca="false">FT31</f>
        <v>0</v>
      </c>
      <c r="KR31" s="13" t="n">
        <f aca="false">IF(OR(FE31="Bronchite Cronica",FE31="BPCO",FE31="Enfisema"),1,0)</f>
        <v>0</v>
      </c>
      <c r="KS31" s="13" t="n">
        <v>1</v>
      </c>
      <c r="KT31" s="13" t="n">
        <v>0</v>
      </c>
      <c r="KU31" s="78" t="n">
        <v>1.51651470120573</v>
      </c>
      <c r="KV31" s="84"/>
      <c r="KW31" s="80" t="n">
        <f aca="false">IF(KT31=0, 0.5889073*KU31+0.5625495*(IF(KR31=1,1,0))+0.5642264*SQRT(MAX(0,KQ31))*(IF(KQ31&gt;=0,1,0))*(IF(KP31&gt;0,1,0))-0.6769903*(IF(KP31=1,1,0))-0.2708885*(IF(KP31=2,1,0))+0.7210263*(IF(KP31=3,1,0))-0.5386022,"")</f>
        <v>0.354484378097372</v>
      </c>
      <c r="KX31" s="81" t="n">
        <f aca="false">1-POWER(0.995,EXP(KW31))</f>
        <v>0.00711963947924743</v>
      </c>
      <c r="KY31" s="82" t="n">
        <f aca="false">KX31*100</f>
        <v>0.711963947924743</v>
      </c>
      <c r="KZ31" s="79"/>
      <c r="LA31" s="79"/>
      <c r="LB31" s="79"/>
      <c r="LC31" s="79"/>
      <c r="LD31" s="45"/>
      <c r="LE31" s="46"/>
    </row>
    <row r="32" s="3" customFormat="true" ht="13.8" hidden="false" customHeight="false" outlineLevel="0" collapsed="false">
      <c r="A32" s="47"/>
      <c r="B32" s="2"/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5"/>
      <c r="N32" s="52"/>
      <c r="O32" s="50"/>
      <c r="P32" s="19"/>
      <c r="Q32" s="19"/>
      <c r="R32" s="50"/>
      <c r="S32" s="50"/>
      <c r="T32" s="50"/>
      <c r="U32" s="53"/>
      <c r="V32" s="52"/>
      <c r="W32" s="52"/>
      <c r="X32" s="50"/>
      <c r="Y32" s="52"/>
      <c r="Z32" s="50"/>
      <c r="AA32" s="50"/>
      <c r="AB32" s="50"/>
      <c r="AC32" s="85"/>
      <c r="AD32" s="50"/>
      <c r="AE32" s="50"/>
      <c r="AF32" s="50"/>
      <c r="AG32" s="85"/>
      <c r="AH32" s="50"/>
      <c r="AI32" s="52"/>
      <c r="AJ32" s="50"/>
      <c r="AK32" s="52"/>
      <c r="AL32" s="50"/>
      <c r="AM32" s="52"/>
      <c r="AN32" s="52"/>
      <c r="AO32" s="52"/>
      <c r="AP32" s="50"/>
      <c r="AQ32" s="52"/>
      <c r="AR32" s="52"/>
      <c r="AS32" s="52"/>
      <c r="AT32" s="50"/>
      <c r="AU32" s="52"/>
      <c r="AV32" s="52"/>
      <c r="AW32" s="52"/>
      <c r="AX32" s="50"/>
      <c r="AY32" s="52"/>
      <c r="AZ32" s="50"/>
      <c r="BA32" s="52"/>
      <c r="BB32" s="50"/>
      <c r="BC32" s="85"/>
      <c r="BD32" s="50"/>
      <c r="BE32" s="52"/>
      <c r="BF32" s="50"/>
      <c r="BG32" s="52"/>
      <c r="BH32" s="53"/>
      <c r="BI32" s="52"/>
      <c r="BJ32" s="52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2"/>
      <c r="BX32" s="50"/>
      <c r="BY32" s="52"/>
      <c r="BZ32" s="52"/>
      <c r="CA32" s="50"/>
      <c r="CB32" s="50"/>
      <c r="CC32" s="54"/>
      <c r="CD32" s="54"/>
      <c r="CE32" s="54"/>
      <c r="CF32" s="50"/>
      <c r="CG32" s="50"/>
      <c r="CH32" s="47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2"/>
      <c r="DN32" s="52"/>
      <c r="DO32" s="50"/>
      <c r="DP32" s="50"/>
      <c r="DQ32" s="50"/>
      <c r="DR32" s="50"/>
      <c r="DS32" s="56"/>
      <c r="DT32" s="56"/>
      <c r="DU32" s="56"/>
      <c r="DV32" s="56"/>
      <c r="DW32" s="56"/>
      <c r="DX32" s="9"/>
      <c r="DY32" s="57"/>
      <c r="DZ32" s="57"/>
      <c r="EA32" s="54"/>
      <c r="EB32" s="54"/>
      <c r="EC32" s="54"/>
      <c r="ED32" s="54"/>
      <c r="EE32" s="54"/>
      <c r="EF32" s="92"/>
      <c r="EG32" s="47"/>
      <c r="EH32" s="47"/>
      <c r="EI32" s="86"/>
      <c r="EJ32" s="47"/>
      <c r="EK32" s="83"/>
      <c r="EL32" s="83"/>
      <c r="EM32" s="59"/>
      <c r="EN32" s="59"/>
      <c r="EO32" s="59"/>
      <c r="EP32" s="60"/>
      <c r="EQ32" s="50"/>
      <c r="ER32" s="61"/>
      <c r="ES32" s="61"/>
      <c r="ET32" s="4"/>
      <c r="EU32" s="35"/>
      <c r="EV32" s="72"/>
      <c r="EW32" s="13"/>
      <c r="EX32" s="13"/>
      <c r="EY32" s="13"/>
      <c r="EZ32" s="13"/>
      <c r="FA32" s="13"/>
      <c r="FB32" s="14"/>
      <c r="FC32" s="15"/>
      <c r="FD32" s="13"/>
      <c r="FE32" s="13"/>
      <c r="FF32" s="13"/>
      <c r="FG32" s="13"/>
      <c r="FH32" s="13"/>
      <c r="FI32" s="13"/>
      <c r="FJ32" s="13"/>
      <c r="FK32" s="13"/>
      <c r="FL32" s="16"/>
      <c r="FM32" s="17"/>
      <c r="FN32" s="18"/>
      <c r="FO32" s="13"/>
      <c r="FP32" s="13"/>
      <c r="FQ32" s="13"/>
      <c r="FR32" s="73"/>
      <c r="FS32" s="73"/>
      <c r="FT32" s="73"/>
      <c r="FU32" s="87"/>
      <c r="FV32" s="72"/>
      <c r="FW32" s="72"/>
      <c r="FX32" s="72"/>
      <c r="FY32" s="72"/>
      <c r="FZ32" s="74"/>
      <c r="GA32" s="72"/>
      <c r="GB32" s="72"/>
      <c r="GC32" s="96"/>
      <c r="GD32" s="73"/>
      <c r="GE32" s="73"/>
      <c r="GF32" s="66"/>
      <c r="GG32" s="66"/>
      <c r="GH32" s="66"/>
      <c r="GI32" s="66"/>
      <c r="GJ32" s="66"/>
      <c r="GK32" s="66"/>
      <c r="GL32" s="64"/>
      <c r="GM32" s="65"/>
      <c r="GN32" s="66"/>
      <c r="GO32" s="66"/>
      <c r="GP32" s="93"/>
      <c r="GQ32" s="15"/>
      <c r="GR32" s="15"/>
      <c r="GS32" s="15"/>
      <c r="GT32" s="15"/>
      <c r="GU32" s="97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100"/>
      <c r="HJ32" s="100"/>
      <c r="HK32" s="100"/>
      <c r="HL32" s="97"/>
      <c r="HM32" s="72"/>
      <c r="HN32" s="72"/>
      <c r="HO32" s="72"/>
      <c r="HP32" s="95"/>
      <c r="HQ32" s="95"/>
      <c r="HR32" s="95"/>
      <c r="HS32" s="95"/>
      <c r="HT32" s="96"/>
      <c r="HU32" s="96"/>
      <c r="HV32" s="96"/>
      <c r="HW32" s="96"/>
      <c r="HX32" s="96"/>
      <c r="HY32" s="72"/>
      <c r="HZ32" s="72"/>
      <c r="IA32" s="72"/>
      <c r="IB32" s="72"/>
      <c r="IC32" s="97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  <c r="IQ32" s="72"/>
      <c r="IR32" s="72"/>
      <c r="IS32" s="72"/>
      <c r="IT32" s="97"/>
      <c r="IU32" s="72"/>
      <c r="IV32" s="72"/>
      <c r="IW32" s="72"/>
      <c r="IX32" s="72"/>
      <c r="IY32" s="72"/>
      <c r="IZ32" s="72"/>
      <c r="JA32" s="72"/>
      <c r="JB32" s="72"/>
      <c r="JC32" s="72"/>
      <c r="JD32" s="72"/>
      <c r="JE32" s="72"/>
      <c r="JF32" s="72"/>
      <c r="JG32" s="72"/>
      <c r="JH32" s="72"/>
      <c r="JI32" s="72"/>
      <c r="JJ32" s="72"/>
      <c r="JK32" s="97"/>
      <c r="JL32" s="72"/>
      <c r="JM32" s="72"/>
      <c r="JN32" s="72"/>
      <c r="JO32" s="72"/>
      <c r="JP32" s="72"/>
      <c r="JQ32" s="72"/>
      <c r="JR32" s="72"/>
      <c r="JS32" s="72"/>
      <c r="JT32" s="72"/>
      <c r="JU32" s="72"/>
      <c r="JV32" s="72"/>
      <c r="JW32" s="72"/>
      <c r="JX32" s="72"/>
      <c r="JY32" s="72"/>
      <c r="JZ32" s="72"/>
      <c r="KA32" s="72"/>
      <c r="KB32" s="94"/>
      <c r="KC32" s="72"/>
      <c r="KD32" s="98"/>
      <c r="KE32" s="72"/>
      <c r="KF32" s="98"/>
      <c r="KG32" s="72"/>
      <c r="KH32" s="72"/>
      <c r="KI32" s="72"/>
      <c r="KJ32" s="101"/>
      <c r="KK32" s="101"/>
      <c r="KL32" s="99"/>
      <c r="KM32" s="99"/>
      <c r="KN32" s="99"/>
      <c r="KO32" s="99"/>
      <c r="KP32" s="13" t="n">
        <f aca="false">IF(FZ32="",0,IF(FZ32="solid",1,IF(FZ32="part-solid",2,IF(FZ32="non-solid",3))))</f>
        <v>0</v>
      </c>
      <c r="KQ32" s="13" t="n">
        <f aca="false">FT32</f>
        <v>0</v>
      </c>
      <c r="KR32" s="13" t="n">
        <f aca="false">IF(OR(FE32="Bronchite Cronica",FE32="BPCO",FE32="Enfisema"),1,0)</f>
        <v>0</v>
      </c>
      <c r="KS32" s="13" t="n">
        <v>1</v>
      </c>
      <c r="KT32" s="13" t="n">
        <v>0</v>
      </c>
      <c r="KU32" s="78" t="n">
        <v>1.51651470120573</v>
      </c>
      <c r="KV32" s="84"/>
      <c r="KW32" s="80" t="n">
        <f aca="false">IF(KT32=0, 0.5889073*KU32+0.5625495*(IF(KR32=1,1,0))+0.5642264*SQRT(MAX(0,KQ32))*(IF(KQ32&gt;=0,1,0))*(IF(KP32&gt;0,1,0))-0.6769903*(IF(KP32=1,1,0))-0.2708885*(IF(KP32=2,1,0))+0.7210263*(IF(KP32=3,1,0))-0.5386022,"")</f>
        <v>0.354484378097372</v>
      </c>
      <c r="KX32" s="81" t="n">
        <f aca="false">1-POWER(0.995,EXP(KW32))</f>
        <v>0.00711963947924743</v>
      </c>
      <c r="KY32" s="82" t="n">
        <f aca="false">KX32*100</f>
        <v>0.711963947924743</v>
      </c>
      <c r="KZ32" s="79"/>
      <c r="LA32" s="79"/>
      <c r="LB32" s="79"/>
      <c r="LC32" s="79"/>
      <c r="LD32" s="45"/>
      <c r="LE32" s="46"/>
    </row>
    <row r="33" s="3" customFormat="true" ht="13.8" hidden="false" customHeight="false" outlineLevel="0" collapsed="false">
      <c r="A33" s="47"/>
      <c r="B33" s="2"/>
      <c r="C33" s="49"/>
      <c r="D33" s="50"/>
      <c r="E33" s="50"/>
      <c r="F33" s="50"/>
      <c r="G33" s="50"/>
      <c r="H33" s="50"/>
      <c r="I33" s="50"/>
      <c r="J33" s="50"/>
      <c r="K33" s="50"/>
      <c r="L33" s="50"/>
      <c r="M33" s="5"/>
      <c r="N33" s="52"/>
      <c r="O33" s="50"/>
      <c r="P33" s="19"/>
      <c r="Q33" s="19"/>
      <c r="R33" s="50"/>
      <c r="S33" s="50"/>
      <c r="T33" s="50"/>
      <c r="U33" s="53"/>
      <c r="V33" s="52"/>
      <c r="W33" s="52"/>
      <c r="X33" s="50"/>
      <c r="Y33" s="52"/>
      <c r="Z33" s="50"/>
      <c r="AA33" s="50"/>
      <c r="AB33" s="50"/>
      <c r="AC33" s="85"/>
      <c r="AD33" s="50"/>
      <c r="AE33" s="50"/>
      <c r="AF33" s="50"/>
      <c r="AG33" s="85"/>
      <c r="AH33" s="50"/>
      <c r="AI33" s="52"/>
      <c r="AJ33" s="50"/>
      <c r="AK33" s="52"/>
      <c r="AL33" s="50"/>
      <c r="AM33" s="52"/>
      <c r="AN33" s="52"/>
      <c r="AO33" s="52"/>
      <c r="AP33" s="50"/>
      <c r="AQ33" s="52"/>
      <c r="AR33" s="52"/>
      <c r="AS33" s="52"/>
      <c r="AT33" s="50"/>
      <c r="AU33" s="52"/>
      <c r="AV33" s="52"/>
      <c r="AW33" s="52"/>
      <c r="AX33" s="50"/>
      <c r="AY33" s="52"/>
      <c r="AZ33" s="50"/>
      <c r="BA33" s="52"/>
      <c r="BB33" s="50"/>
      <c r="BC33" s="85"/>
      <c r="BD33" s="50"/>
      <c r="BE33" s="52"/>
      <c r="BF33" s="50"/>
      <c r="BG33" s="52"/>
      <c r="BH33" s="53"/>
      <c r="BI33" s="52"/>
      <c r="BJ33" s="52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2"/>
      <c r="BX33" s="50"/>
      <c r="BY33" s="52"/>
      <c r="BZ33" s="52"/>
      <c r="CA33" s="50"/>
      <c r="CB33" s="50"/>
      <c r="CC33" s="54"/>
      <c r="CD33" s="54"/>
      <c r="CE33" s="54"/>
      <c r="CF33" s="50"/>
      <c r="CG33" s="50"/>
      <c r="CH33" s="47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2"/>
      <c r="DN33" s="52"/>
      <c r="DO33" s="50"/>
      <c r="DP33" s="50"/>
      <c r="DQ33" s="50"/>
      <c r="DR33" s="50"/>
      <c r="DS33" s="56"/>
      <c r="DT33" s="56"/>
      <c r="DU33" s="56"/>
      <c r="DV33" s="56"/>
      <c r="DW33" s="56"/>
      <c r="DX33" s="9"/>
      <c r="DY33" s="57"/>
      <c r="DZ33" s="57"/>
      <c r="EA33" s="54"/>
      <c r="EB33" s="54"/>
      <c r="EC33" s="54"/>
      <c r="ED33" s="54"/>
      <c r="EE33" s="54"/>
      <c r="EF33" s="92"/>
      <c r="EG33" s="47"/>
      <c r="EH33" s="47"/>
      <c r="EI33" s="86"/>
      <c r="EJ33" s="47"/>
      <c r="EK33" s="83"/>
      <c r="EL33" s="83"/>
      <c r="EM33" s="59"/>
      <c r="EN33" s="59"/>
      <c r="EO33" s="59"/>
      <c r="EP33" s="60"/>
      <c r="EQ33" s="50"/>
      <c r="ER33" s="61"/>
      <c r="ES33" s="61"/>
      <c r="ET33" s="4"/>
      <c r="EU33" s="35"/>
      <c r="EV33" s="72"/>
      <c r="EW33" s="13"/>
      <c r="EX33" s="13"/>
      <c r="EY33" s="13"/>
      <c r="EZ33" s="13"/>
      <c r="FA33" s="13"/>
      <c r="FB33" s="14"/>
      <c r="FC33" s="15"/>
      <c r="FD33" s="13"/>
      <c r="FE33" s="13"/>
      <c r="FF33" s="13"/>
      <c r="FG33" s="13"/>
      <c r="FH33" s="13"/>
      <c r="FI33" s="13"/>
      <c r="FJ33" s="13"/>
      <c r="FK33" s="13"/>
      <c r="FL33" s="16"/>
      <c r="FM33" s="17"/>
      <c r="FN33" s="18"/>
      <c r="FO33" s="13"/>
      <c r="FP33" s="13"/>
      <c r="FQ33" s="13"/>
      <c r="FR33" s="73"/>
      <c r="FS33" s="73"/>
      <c r="FT33" s="73"/>
      <c r="FU33" s="87"/>
      <c r="FV33" s="72"/>
      <c r="FW33" s="72"/>
      <c r="FX33" s="72"/>
      <c r="FY33" s="72"/>
      <c r="FZ33" s="74"/>
      <c r="GA33" s="72"/>
      <c r="GB33" s="72"/>
      <c r="GC33" s="96"/>
      <c r="GD33" s="73"/>
      <c r="GE33" s="73"/>
      <c r="GF33" s="66"/>
      <c r="GG33" s="66"/>
      <c r="GH33" s="66"/>
      <c r="GI33" s="66"/>
      <c r="GJ33" s="66"/>
      <c r="GK33" s="66"/>
      <c r="GL33" s="64"/>
      <c r="GM33" s="65"/>
      <c r="GN33" s="66"/>
      <c r="GO33" s="66"/>
      <c r="GP33" s="93"/>
      <c r="GQ33" s="15"/>
      <c r="GR33" s="15"/>
      <c r="GS33" s="15"/>
      <c r="GT33" s="15"/>
      <c r="GU33" s="97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100"/>
      <c r="HJ33" s="100"/>
      <c r="HK33" s="100"/>
      <c r="HL33" s="97"/>
      <c r="HM33" s="72"/>
      <c r="HN33" s="72"/>
      <c r="HO33" s="72"/>
      <c r="HP33" s="95"/>
      <c r="HQ33" s="95"/>
      <c r="HR33" s="95"/>
      <c r="HS33" s="95"/>
      <c r="HT33" s="96"/>
      <c r="HU33" s="96"/>
      <c r="HV33" s="96"/>
      <c r="HW33" s="96"/>
      <c r="HX33" s="96"/>
      <c r="HY33" s="72"/>
      <c r="HZ33" s="72"/>
      <c r="IA33" s="72"/>
      <c r="IB33" s="72"/>
      <c r="IC33" s="97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  <c r="IQ33" s="72"/>
      <c r="IR33" s="72"/>
      <c r="IS33" s="72"/>
      <c r="IT33" s="97"/>
      <c r="IU33" s="72"/>
      <c r="IV33" s="72"/>
      <c r="IW33" s="72"/>
      <c r="IX33" s="72"/>
      <c r="IY33" s="72"/>
      <c r="IZ33" s="72"/>
      <c r="JA33" s="72"/>
      <c r="JB33" s="72"/>
      <c r="JC33" s="72"/>
      <c r="JD33" s="72"/>
      <c r="JE33" s="72"/>
      <c r="JF33" s="72"/>
      <c r="JG33" s="72"/>
      <c r="JH33" s="72"/>
      <c r="JI33" s="72"/>
      <c r="JJ33" s="72"/>
      <c r="JK33" s="97"/>
      <c r="JL33" s="72"/>
      <c r="JM33" s="72"/>
      <c r="JN33" s="72"/>
      <c r="JO33" s="72"/>
      <c r="JP33" s="72"/>
      <c r="JQ33" s="72"/>
      <c r="JR33" s="72"/>
      <c r="JS33" s="72"/>
      <c r="JT33" s="72"/>
      <c r="JU33" s="72"/>
      <c r="JV33" s="72"/>
      <c r="JW33" s="72"/>
      <c r="JX33" s="72"/>
      <c r="JY33" s="72"/>
      <c r="JZ33" s="72"/>
      <c r="KA33" s="72"/>
      <c r="KB33" s="94"/>
      <c r="KC33" s="72"/>
      <c r="KD33" s="98"/>
      <c r="KE33" s="72"/>
      <c r="KF33" s="98"/>
      <c r="KG33" s="72"/>
      <c r="KH33" s="72"/>
      <c r="KI33" s="72"/>
      <c r="KJ33" s="101"/>
      <c r="KK33" s="101"/>
      <c r="KL33" s="99"/>
      <c r="KM33" s="99"/>
      <c r="KN33" s="99"/>
      <c r="KO33" s="99"/>
      <c r="KP33" s="13" t="n">
        <f aca="false">IF(FZ33="",0,IF(FZ33="solid",1,IF(FZ33="part-solid",2,IF(FZ33="non-solid",3))))</f>
        <v>0</v>
      </c>
      <c r="KQ33" s="13" t="n">
        <f aca="false">FT33</f>
        <v>0</v>
      </c>
      <c r="KR33" s="13" t="n">
        <f aca="false">IF(OR(FE33="Bronchite Cronica",FE33="BPCO",FE33="Enfisema"),1,0)</f>
        <v>0</v>
      </c>
      <c r="KS33" s="13" t="n">
        <v>1</v>
      </c>
      <c r="KT33" s="13" t="n">
        <v>0</v>
      </c>
      <c r="KU33" s="78" t="n">
        <v>1.51651470120573</v>
      </c>
      <c r="KV33" s="84"/>
      <c r="KW33" s="80" t="n">
        <f aca="false">IF(KT33=0, 0.5889073*KU33+0.5625495*(IF(KR33=1,1,0))+0.5642264*SQRT(MAX(0,KQ33))*(IF(KQ33&gt;=0,1,0))*(IF(KP33&gt;0,1,0))-0.6769903*(IF(KP33=1,1,0))-0.2708885*(IF(KP33=2,1,0))+0.7210263*(IF(KP33=3,1,0))-0.5386022,"")</f>
        <v>0.354484378097372</v>
      </c>
      <c r="KX33" s="81" t="n">
        <f aca="false">1-POWER(0.995,EXP(KW33))</f>
        <v>0.00711963947924743</v>
      </c>
      <c r="KY33" s="82" t="n">
        <f aca="false">KX33*100</f>
        <v>0.711963947924743</v>
      </c>
      <c r="KZ33" s="79"/>
      <c r="LA33" s="79"/>
      <c r="LB33" s="79"/>
      <c r="LC33" s="79"/>
      <c r="LD33" s="45"/>
      <c r="LE33" s="46"/>
    </row>
    <row r="34" s="3" customFormat="true" ht="13.8" hidden="false" customHeight="false" outlineLevel="0" collapsed="false">
      <c r="A34" s="47"/>
      <c r="B34" s="2"/>
      <c r="C34" s="49"/>
      <c r="D34" s="50"/>
      <c r="E34" s="50"/>
      <c r="F34" s="50"/>
      <c r="G34" s="50"/>
      <c r="H34" s="50"/>
      <c r="I34" s="50"/>
      <c r="J34" s="50"/>
      <c r="K34" s="50"/>
      <c r="L34" s="50"/>
      <c r="M34" s="5"/>
      <c r="N34" s="52"/>
      <c r="O34" s="50"/>
      <c r="P34" s="19"/>
      <c r="Q34" s="19"/>
      <c r="R34" s="50"/>
      <c r="S34" s="50"/>
      <c r="T34" s="50"/>
      <c r="U34" s="53"/>
      <c r="V34" s="52"/>
      <c r="W34" s="52"/>
      <c r="X34" s="50"/>
      <c r="Y34" s="52"/>
      <c r="Z34" s="50"/>
      <c r="AA34" s="50"/>
      <c r="AB34" s="50"/>
      <c r="AC34" s="85"/>
      <c r="AD34" s="50"/>
      <c r="AE34" s="50"/>
      <c r="AF34" s="50"/>
      <c r="AG34" s="85"/>
      <c r="AH34" s="50"/>
      <c r="AI34" s="52"/>
      <c r="AJ34" s="50"/>
      <c r="AK34" s="52"/>
      <c r="AL34" s="50"/>
      <c r="AM34" s="52"/>
      <c r="AN34" s="52"/>
      <c r="AO34" s="52"/>
      <c r="AP34" s="50"/>
      <c r="AQ34" s="52"/>
      <c r="AR34" s="52"/>
      <c r="AS34" s="52"/>
      <c r="AT34" s="50"/>
      <c r="AU34" s="52"/>
      <c r="AV34" s="52"/>
      <c r="AW34" s="52"/>
      <c r="AX34" s="50"/>
      <c r="AY34" s="52"/>
      <c r="AZ34" s="50"/>
      <c r="BA34" s="52"/>
      <c r="BB34" s="50"/>
      <c r="BC34" s="85"/>
      <c r="BD34" s="50"/>
      <c r="BE34" s="52"/>
      <c r="BF34" s="50"/>
      <c r="BG34" s="52"/>
      <c r="BH34" s="53"/>
      <c r="BI34" s="52"/>
      <c r="BJ34" s="52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2"/>
      <c r="BX34" s="50"/>
      <c r="BY34" s="52"/>
      <c r="BZ34" s="52"/>
      <c r="CA34" s="50"/>
      <c r="CB34" s="50"/>
      <c r="CC34" s="54"/>
      <c r="CD34" s="54"/>
      <c r="CE34" s="54"/>
      <c r="CF34" s="50"/>
      <c r="CG34" s="50"/>
      <c r="CH34" s="47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2"/>
      <c r="DN34" s="52"/>
      <c r="DO34" s="50"/>
      <c r="DP34" s="50"/>
      <c r="DQ34" s="50"/>
      <c r="DR34" s="50"/>
      <c r="DS34" s="56"/>
      <c r="DT34" s="56"/>
      <c r="DU34" s="56"/>
      <c r="DV34" s="56"/>
      <c r="DW34" s="56"/>
      <c r="DX34" s="9"/>
      <c r="DY34" s="57"/>
      <c r="DZ34" s="57"/>
      <c r="EA34" s="54"/>
      <c r="EB34" s="54"/>
      <c r="EC34" s="54"/>
      <c r="ED34" s="54"/>
      <c r="EE34" s="54"/>
      <c r="EF34" s="92"/>
      <c r="EG34" s="47"/>
      <c r="EH34" s="47"/>
      <c r="EI34" s="86"/>
      <c r="EJ34" s="47"/>
      <c r="EK34" s="83"/>
      <c r="EL34" s="83"/>
      <c r="EM34" s="59"/>
      <c r="EN34" s="59"/>
      <c r="EO34" s="59"/>
      <c r="EP34" s="60"/>
      <c r="EQ34" s="50"/>
      <c r="ER34" s="61"/>
      <c r="ES34" s="61"/>
      <c r="ET34" s="4"/>
      <c r="EU34" s="35"/>
      <c r="EV34" s="72"/>
      <c r="EW34" s="13"/>
      <c r="EX34" s="13"/>
      <c r="EY34" s="13"/>
      <c r="EZ34" s="13"/>
      <c r="FA34" s="13"/>
      <c r="FB34" s="14"/>
      <c r="FC34" s="15"/>
      <c r="FD34" s="13"/>
      <c r="FE34" s="13"/>
      <c r="FF34" s="13"/>
      <c r="FG34" s="13"/>
      <c r="FH34" s="13"/>
      <c r="FI34" s="13"/>
      <c r="FJ34" s="13"/>
      <c r="FK34" s="13"/>
      <c r="FL34" s="16"/>
      <c r="FM34" s="17"/>
      <c r="FN34" s="18"/>
      <c r="FO34" s="13"/>
      <c r="FP34" s="13"/>
      <c r="FQ34" s="13"/>
      <c r="FR34" s="73"/>
      <c r="FS34" s="73"/>
      <c r="FT34" s="73"/>
      <c r="FU34" s="87"/>
      <c r="FV34" s="72"/>
      <c r="FW34" s="72"/>
      <c r="FX34" s="72"/>
      <c r="FY34" s="72"/>
      <c r="FZ34" s="74"/>
      <c r="GA34" s="72"/>
      <c r="GB34" s="72"/>
      <c r="GC34" s="96"/>
      <c r="GD34" s="73"/>
      <c r="GE34" s="73"/>
      <c r="GF34" s="66"/>
      <c r="GG34" s="66"/>
      <c r="GH34" s="66"/>
      <c r="GI34" s="66"/>
      <c r="GJ34" s="66"/>
      <c r="GK34" s="66"/>
      <c r="GL34" s="64"/>
      <c r="GM34" s="65"/>
      <c r="GN34" s="66"/>
      <c r="GO34" s="66"/>
      <c r="GP34" s="93"/>
      <c r="GQ34" s="15"/>
      <c r="GR34" s="15"/>
      <c r="GS34" s="15"/>
      <c r="GT34" s="15"/>
      <c r="GU34" s="97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100"/>
      <c r="HJ34" s="100"/>
      <c r="HK34" s="100"/>
      <c r="HL34" s="97"/>
      <c r="HM34" s="72"/>
      <c r="HN34" s="72"/>
      <c r="HO34" s="72"/>
      <c r="HP34" s="95"/>
      <c r="HQ34" s="95"/>
      <c r="HR34" s="95"/>
      <c r="HS34" s="95"/>
      <c r="HT34" s="96"/>
      <c r="HU34" s="96"/>
      <c r="HV34" s="96"/>
      <c r="HW34" s="96"/>
      <c r="HX34" s="96"/>
      <c r="HY34" s="72"/>
      <c r="HZ34" s="72"/>
      <c r="IA34" s="72"/>
      <c r="IB34" s="72"/>
      <c r="IC34" s="97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  <c r="IQ34" s="72"/>
      <c r="IR34" s="72"/>
      <c r="IS34" s="72"/>
      <c r="IT34" s="97"/>
      <c r="IU34" s="72"/>
      <c r="IV34" s="72"/>
      <c r="IW34" s="72"/>
      <c r="IX34" s="72"/>
      <c r="IY34" s="72"/>
      <c r="IZ34" s="72"/>
      <c r="JA34" s="72"/>
      <c r="JB34" s="72"/>
      <c r="JC34" s="72"/>
      <c r="JD34" s="72"/>
      <c r="JE34" s="72"/>
      <c r="JF34" s="72"/>
      <c r="JG34" s="72"/>
      <c r="JH34" s="72"/>
      <c r="JI34" s="72"/>
      <c r="JJ34" s="72"/>
      <c r="JK34" s="97"/>
      <c r="JL34" s="72"/>
      <c r="JM34" s="72"/>
      <c r="JN34" s="72"/>
      <c r="JO34" s="72"/>
      <c r="JP34" s="72"/>
      <c r="JQ34" s="72"/>
      <c r="JR34" s="72"/>
      <c r="JS34" s="72"/>
      <c r="JT34" s="72"/>
      <c r="JU34" s="72"/>
      <c r="JV34" s="72"/>
      <c r="JW34" s="72"/>
      <c r="JX34" s="72"/>
      <c r="JY34" s="72"/>
      <c r="JZ34" s="72"/>
      <c r="KA34" s="72"/>
      <c r="KB34" s="94"/>
      <c r="KC34" s="72"/>
      <c r="KD34" s="98"/>
      <c r="KE34" s="72"/>
      <c r="KF34" s="98"/>
      <c r="KG34" s="72"/>
      <c r="KH34" s="72"/>
      <c r="KI34" s="72"/>
      <c r="KJ34" s="101"/>
      <c r="KK34" s="101"/>
      <c r="KL34" s="99"/>
      <c r="KM34" s="99"/>
      <c r="KN34" s="99"/>
      <c r="KO34" s="99"/>
      <c r="KP34" s="13" t="n">
        <f aca="false">IF(FZ34="",0,IF(FZ34="solid",1,IF(FZ34="part-solid",2,IF(FZ34="non-solid",3))))</f>
        <v>0</v>
      </c>
      <c r="KQ34" s="13" t="n">
        <f aca="false">FT34</f>
        <v>0</v>
      </c>
      <c r="KR34" s="13" t="n">
        <f aca="false">IF(OR(FE34="Bronchite Cronica",FE34="BPCO",FE34="Enfisema"),1,0)</f>
        <v>0</v>
      </c>
      <c r="KS34" s="13" t="n">
        <v>1</v>
      </c>
      <c r="KT34" s="13" t="n">
        <v>0</v>
      </c>
      <c r="KU34" s="78" t="n">
        <v>1.51651470120573</v>
      </c>
      <c r="KV34" s="84"/>
      <c r="KW34" s="80" t="n">
        <f aca="false">IF(KT34=0, 0.5889073*KU34+0.5625495*(IF(KR34=1,1,0))+0.5642264*SQRT(MAX(0,KQ34))*(IF(KQ34&gt;=0,1,0))*(IF(KP34&gt;0,1,0))-0.6769903*(IF(KP34=1,1,0))-0.2708885*(IF(KP34=2,1,0))+0.7210263*(IF(KP34=3,1,0))-0.5386022,"")</f>
        <v>0.354484378097372</v>
      </c>
      <c r="KX34" s="81" t="n">
        <f aca="false">1-POWER(0.995,EXP(KW34))</f>
        <v>0.00711963947924743</v>
      </c>
      <c r="KY34" s="82" t="n">
        <f aca="false">KX34*100</f>
        <v>0.711963947924743</v>
      </c>
      <c r="KZ34" s="79"/>
      <c r="LA34" s="79"/>
      <c r="LB34" s="79"/>
      <c r="LC34" s="79"/>
      <c r="LD34" s="45"/>
      <c r="LE34" s="46"/>
    </row>
    <row r="35" s="3" customFormat="true" ht="13.8" hidden="false" customHeight="false" outlineLevel="0" collapsed="false">
      <c r="A35" s="47" t="s">
        <v>357</v>
      </c>
      <c r="B35" s="48" t="s">
        <v>358</v>
      </c>
      <c r="C35" s="49" t="n">
        <v>44028.4969364352</v>
      </c>
      <c r="D35" s="50"/>
      <c r="E35" s="50"/>
      <c r="F35" s="50"/>
      <c r="G35" s="50"/>
      <c r="H35" s="50"/>
      <c r="I35" s="50"/>
      <c r="J35" s="50"/>
      <c r="K35" s="50"/>
      <c r="L35" s="50"/>
      <c r="M35" s="5"/>
      <c r="N35" s="52"/>
      <c r="O35" s="50" t="s">
        <v>271</v>
      </c>
      <c r="P35" s="19" t="n">
        <v>186</v>
      </c>
      <c r="Q35" s="19" t="n">
        <v>98</v>
      </c>
      <c r="R35" s="50" t="s">
        <v>359</v>
      </c>
      <c r="S35" s="50" t="s">
        <v>236</v>
      </c>
      <c r="T35" s="50" t="s">
        <v>360</v>
      </c>
      <c r="U35" s="51" t="s">
        <v>238</v>
      </c>
      <c r="V35" s="52"/>
      <c r="W35" s="52"/>
      <c r="X35" s="50" t="s">
        <v>238</v>
      </c>
      <c r="Y35" s="52"/>
      <c r="Z35" s="50" t="s">
        <v>238</v>
      </c>
      <c r="AA35" s="50" t="s">
        <v>238</v>
      </c>
      <c r="AB35" s="50" t="s">
        <v>238</v>
      </c>
      <c r="AC35" s="52"/>
      <c r="AD35" s="52"/>
      <c r="AE35" s="52"/>
      <c r="AF35" s="50" t="s">
        <v>238</v>
      </c>
      <c r="AG35" s="52"/>
      <c r="AH35" s="52"/>
      <c r="AI35" s="52"/>
      <c r="AJ35" s="50" t="s">
        <v>238</v>
      </c>
      <c r="AK35" s="52"/>
      <c r="AL35" s="50" t="s">
        <v>240</v>
      </c>
      <c r="AM35" s="85" t="n">
        <v>44029</v>
      </c>
      <c r="AN35" s="50" t="n">
        <v>100</v>
      </c>
      <c r="AO35" s="50" t="n">
        <v>1</v>
      </c>
      <c r="AP35" s="50" t="s">
        <v>238</v>
      </c>
      <c r="AQ35" s="52"/>
      <c r="AR35" s="52"/>
      <c r="AS35" s="52"/>
      <c r="AT35" s="50" t="s">
        <v>238</v>
      </c>
      <c r="AU35" s="52"/>
      <c r="AV35" s="52"/>
      <c r="AW35" s="52"/>
      <c r="AX35" s="50" t="s">
        <v>239</v>
      </c>
      <c r="AY35" s="52"/>
      <c r="AZ35" s="50" t="s">
        <v>238</v>
      </c>
      <c r="BA35" s="52"/>
      <c r="BB35" s="50" t="s">
        <v>238</v>
      </c>
      <c r="BC35" s="52"/>
      <c r="BD35" s="50" t="s">
        <v>238</v>
      </c>
      <c r="BE35" s="52"/>
      <c r="BF35" s="50" t="s">
        <v>238</v>
      </c>
      <c r="BG35" s="52"/>
      <c r="BH35" s="53" t="s">
        <v>238</v>
      </c>
      <c r="BI35" s="52"/>
      <c r="BJ35" s="52"/>
      <c r="BK35" s="50" t="s">
        <v>239</v>
      </c>
      <c r="BL35" s="50" t="s">
        <v>239</v>
      </c>
      <c r="BM35" s="50" t="s">
        <v>238</v>
      </c>
      <c r="BN35" s="50" t="s">
        <v>238</v>
      </c>
      <c r="BO35" s="50" t="s">
        <v>238</v>
      </c>
      <c r="BP35" s="50" t="s">
        <v>238</v>
      </c>
      <c r="BQ35" s="52"/>
      <c r="BR35" s="50" t="s">
        <v>238</v>
      </c>
      <c r="BS35" s="52"/>
      <c r="BT35" s="50" t="s">
        <v>240</v>
      </c>
      <c r="BU35" s="50" t="s">
        <v>240</v>
      </c>
      <c r="BV35" s="50" t="s">
        <v>238</v>
      </c>
      <c r="BW35" s="52"/>
      <c r="BX35" s="50" t="s">
        <v>238</v>
      </c>
      <c r="BY35" s="52"/>
      <c r="BZ35" s="52"/>
      <c r="CA35" s="50" t="s">
        <v>361</v>
      </c>
      <c r="CB35" s="50" t="s">
        <v>238</v>
      </c>
      <c r="CC35" s="54" t="s">
        <v>240</v>
      </c>
      <c r="CD35" s="54" t="s">
        <v>326</v>
      </c>
      <c r="CE35" s="54" t="s">
        <v>240</v>
      </c>
      <c r="CF35" s="50" t="s">
        <v>238</v>
      </c>
      <c r="CG35" s="50" t="s">
        <v>238</v>
      </c>
      <c r="CH35" s="47" t="s">
        <v>238</v>
      </c>
      <c r="CI35" s="52"/>
      <c r="CJ35" s="50" t="s">
        <v>239</v>
      </c>
      <c r="CK35" s="50" t="s">
        <v>244</v>
      </c>
      <c r="CL35" s="50" t="n">
        <v>30</v>
      </c>
      <c r="CM35" s="50" t="s">
        <v>238</v>
      </c>
      <c r="CN35" s="50" t="n">
        <v>20</v>
      </c>
      <c r="CO35" s="50" t="s">
        <v>238</v>
      </c>
      <c r="CP35" s="50" t="s">
        <v>296</v>
      </c>
      <c r="CQ35" s="50" t="s">
        <v>344</v>
      </c>
      <c r="CR35" s="50" t="s">
        <v>314</v>
      </c>
      <c r="CS35" s="50" t="s">
        <v>314</v>
      </c>
      <c r="CT35" s="50" t="s">
        <v>289</v>
      </c>
      <c r="CU35" s="50" t="s">
        <v>289</v>
      </c>
      <c r="CV35" s="50" t="s">
        <v>248</v>
      </c>
      <c r="CW35" s="50" t="s">
        <v>289</v>
      </c>
      <c r="CX35" s="50" t="s">
        <v>250</v>
      </c>
      <c r="CY35" s="50" t="s">
        <v>249</v>
      </c>
      <c r="CZ35" s="50" t="s">
        <v>249</v>
      </c>
      <c r="DA35" s="50" t="s">
        <v>249</v>
      </c>
      <c r="DB35" s="50" t="s">
        <v>276</v>
      </c>
      <c r="DC35" s="50" t="n">
        <v>6</v>
      </c>
      <c r="DD35" s="50" t="n">
        <v>6</v>
      </c>
      <c r="DE35" s="50" t="n">
        <v>5</v>
      </c>
      <c r="DF35" s="50" t="n">
        <v>6</v>
      </c>
      <c r="DG35" s="50" t="s">
        <v>244</v>
      </c>
      <c r="DH35" s="50" t="n">
        <v>2</v>
      </c>
      <c r="DI35" s="50" t="n">
        <v>5</v>
      </c>
      <c r="DJ35" s="50" t="n">
        <v>10</v>
      </c>
      <c r="DK35" s="50" t="n">
        <v>0</v>
      </c>
      <c r="DL35" s="50" t="s">
        <v>238</v>
      </c>
      <c r="DM35" s="52"/>
      <c r="DN35" s="52"/>
      <c r="DO35" s="50" t="s">
        <v>255</v>
      </c>
      <c r="DP35" s="50" t="s">
        <v>255</v>
      </c>
      <c r="DQ35" s="50" t="s">
        <v>255</v>
      </c>
      <c r="DR35" s="50" t="n">
        <v>6</v>
      </c>
      <c r="DS35" s="56" t="s">
        <v>362</v>
      </c>
      <c r="DT35" s="56" t="s">
        <v>256</v>
      </c>
      <c r="DU35" s="56" t="s">
        <v>256</v>
      </c>
      <c r="DV35" s="56" t="s">
        <v>238</v>
      </c>
      <c r="DW35" s="56" t="s">
        <v>257</v>
      </c>
      <c r="DX35" s="9" t="s">
        <v>244</v>
      </c>
      <c r="DY35" s="57" t="n">
        <v>44029</v>
      </c>
      <c r="DZ35" s="57"/>
      <c r="EA35" s="54" t="n">
        <v>130</v>
      </c>
      <c r="EB35" s="54" t="n">
        <v>80</v>
      </c>
      <c r="EC35" s="54" t="n">
        <v>88</v>
      </c>
      <c r="ED35" s="54" t="n">
        <v>96</v>
      </c>
      <c r="EE35" s="54" t="n">
        <v>28</v>
      </c>
      <c r="EF35" s="47" t="s">
        <v>277</v>
      </c>
      <c r="EG35" s="86"/>
      <c r="EH35" s="86"/>
      <c r="EI35" s="86"/>
      <c r="EJ35" s="86"/>
      <c r="EK35" s="59" t="n">
        <v>79</v>
      </c>
      <c r="EL35" s="59" t="n">
        <v>69</v>
      </c>
      <c r="EM35" s="59" t="n">
        <v>3.05</v>
      </c>
      <c r="EN35" s="59" t="n">
        <v>3.38</v>
      </c>
      <c r="EO35" s="59" t="n">
        <v>254</v>
      </c>
      <c r="EP35" s="60" t="n">
        <v>0.9</v>
      </c>
      <c r="EQ35" s="50" t="s">
        <v>258</v>
      </c>
      <c r="ER35" s="61" t="n">
        <v>19</v>
      </c>
      <c r="ES35" s="61" t="n">
        <v>10</v>
      </c>
      <c r="ET35" s="4" t="s">
        <v>363</v>
      </c>
      <c r="EU35" s="35" t="s">
        <v>279</v>
      </c>
      <c r="EV35" s="72" t="n">
        <v>23399</v>
      </c>
      <c r="EW35" s="13" t="n">
        <v>3349392484</v>
      </c>
      <c r="EX35" s="13" t="n">
        <v>1</v>
      </c>
      <c r="EY35" s="13" t="s">
        <v>261</v>
      </c>
      <c r="EZ35" s="13" t="n">
        <v>56</v>
      </c>
      <c r="FA35" s="13" t="s">
        <v>364</v>
      </c>
      <c r="FB35" s="14" t="n">
        <v>27.75</v>
      </c>
      <c r="FC35" s="15" t="n">
        <v>1.86</v>
      </c>
      <c r="FD35" s="13" t="n">
        <v>96</v>
      </c>
      <c r="FE35" s="13" t="s">
        <v>256</v>
      </c>
      <c r="FF35" s="13" t="s">
        <v>238</v>
      </c>
      <c r="FG35" s="13" t="s">
        <v>240</v>
      </c>
      <c r="FH35" s="13" t="s">
        <v>263</v>
      </c>
      <c r="FI35" s="13" t="n">
        <v>50</v>
      </c>
      <c r="FJ35" s="13" t="n">
        <v>35</v>
      </c>
      <c r="FK35" s="13" t="n">
        <v>0</v>
      </c>
      <c r="FL35" s="16" t="n">
        <v>3.756</v>
      </c>
      <c r="FM35" s="17" t="n">
        <v>87.5</v>
      </c>
      <c r="FN35" s="18" t="n">
        <v>1</v>
      </c>
      <c r="FO35" s="13" t="n">
        <v>1</v>
      </c>
      <c r="FP35" s="35" t="s">
        <v>264</v>
      </c>
      <c r="FQ35" s="13" t="s">
        <v>283</v>
      </c>
      <c r="FR35" s="73" t="n">
        <v>7.3</v>
      </c>
      <c r="FS35" s="73" t="n">
        <v>6.4</v>
      </c>
      <c r="FT35" s="73" t="n">
        <v>7.3</v>
      </c>
      <c r="FU35" s="87" t="n">
        <v>151.4</v>
      </c>
      <c r="FV35" s="13"/>
      <c r="FW35" s="13"/>
      <c r="FX35" s="13"/>
      <c r="FY35" s="13"/>
      <c r="FZ35" s="74" t="s">
        <v>266</v>
      </c>
      <c r="GA35" s="13"/>
      <c r="GB35" s="13"/>
      <c r="GC35" s="74" t="s">
        <v>267</v>
      </c>
      <c r="GD35" s="73" t="n">
        <v>3</v>
      </c>
      <c r="GE35" s="73" t="n">
        <v>93</v>
      </c>
      <c r="GF35" s="66"/>
      <c r="GG35" s="66"/>
      <c r="GH35" s="66"/>
      <c r="GI35" s="66"/>
      <c r="GJ35" s="66"/>
      <c r="GK35" s="66"/>
      <c r="GL35" s="64" t="s">
        <v>267</v>
      </c>
      <c r="GM35" s="65"/>
      <c r="GN35" s="66"/>
      <c r="GO35" s="66" t="n">
        <f aca="false">FL35/6</f>
        <v>0.626</v>
      </c>
      <c r="GP35" s="102" t="n">
        <v>44180</v>
      </c>
      <c r="GQ35" s="15" t="n">
        <v>0.86</v>
      </c>
      <c r="GR35" s="15" t="n">
        <v>0.87</v>
      </c>
      <c r="GS35" s="15"/>
      <c r="GT35" s="15"/>
      <c r="GU35" s="68" t="n">
        <v>3</v>
      </c>
      <c r="GV35" s="103" t="n">
        <v>44151</v>
      </c>
      <c r="GW35" s="70" t="s">
        <v>267</v>
      </c>
      <c r="GX35" s="70" t="s">
        <v>283</v>
      </c>
      <c r="GY35" s="71" t="n">
        <v>7.7</v>
      </c>
      <c r="GZ35" s="71" t="n">
        <v>6.4</v>
      </c>
      <c r="HA35" s="71" t="n">
        <v>7.7</v>
      </c>
      <c r="HB35" s="71" t="n">
        <v>168.2</v>
      </c>
      <c r="HC35" s="70" t="s">
        <v>266</v>
      </c>
      <c r="HD35" s="70" t="s">
        <v>267</v>
      </c>
      <c r="HE35" s="71" t="n">
        <v>3</v>
      </c>
      <c r="HF35" s="71" t="n">
        <v>113</v>
      </c>
      <c r="HG35" s="70" t="n">
        <v>723</v>
      </c>
      <c r="HH35" s="70" t="s">
        <v>268</v>
      </c>
      <c r="HI35" s="71"/>
      <c r="HJ35" s="71"/>
      <c r="HK35" s="71"/>
      <c r="HL35" s="68" t="n">
        <v>12</v>
      </c>
      <c r="HM35" s="72" t="n">
        <v>44443</v>
      </c>
      <c r="HN35" s="13" t="s">
        <v>267</v>
      </c>
      <c r="HO35" s="13" t="s">
        <v>283</v>
      </c>
      <c r="HP35" s="73" t="n">
        <v>7.8</v>
      </c>
      <c r="HQ35" s="73" t="n">
        <v>6.4</v>
      </c>
      <c r="HR35" s="73" t="n">
        <v>7.8</v>
      </c>
      <c r="HS35" s="73" t="n">
        <v>159.1</v>
      </c>
      <c r="HT35" s="74" t="s">
        <v>266</v>
      </c>
      <c r="HU35" s="74" t="s">
        <v>267</v>
      </c>
      <c r="HV35" s="74" t="n">
        <v>3</v>
      </c>
      <c r="HW35" s="74" t="n">
        <v>154</v>
      </c>
      <c r="HX35" s="96"/>
      <c r="HY35" s="13" t="s">
        <v>303</v>
      </c>
      <c r="HZ35" s="13" t="n">
        <v>5.4</v>
      </c>
      <c r="IA35" s="13"/>
      <c r="IB35" s="13"/>
      <c r="IC35" s="68" t="n">
        <v>24</v>
      </c>
      <c r="ID35" s="72" t="n">
        <v>44834</v>
      </c>
      <c r="IE35" s="13" t="s">
        <v>267</v>
      </c>
      <c r="IF35" s="13" t="s">
        <v>283</v>
      </c>
      <c r="IG35" s="13" t="n">
        <v>7.9</v>
      </c>
      <c r="IH35" s="13" t="n">
        <v>6.4</v>
      </c>
      <c r="II35" s="13" t="n">
        <v>7.9</v>
      </c>
      <c r="IJ35" s="88"/>
      <c r="IK35" s="13" t="s">
        <v>266</v>
      </c>
      <c r="IL35" s="13" t="s">
        <v>267</v>
      </c>
      <c r="IM35" s="13"/>
      <c r="IN35" s="13"/>
      <c r="IO35" s="88"/>
      <c r="IP35" s="88"/>
      <c r="IQ35" s="88"/>
      <c r="IR35" s="88"/>
      <c r="IS35" s="88"/>
      <c r="IT35" s="68" t="n">
        <v>36</v>
      </c>
      <c r="IU35" s="75" t="n">
        <v>45124</v>
      </c>
      <c r="IV35" s="72"/>
      <c r="IW35" s="72"/>
      <c r="IX35" s="72"/>
      <c r="IY35" s="72"/>
      <c r="IZ35" s="72"/>
      <c r="JA35" s="72"/>
      <c r="JB35" s="72"/>
      <c r="JC35" s="72"/>
      <c r="JD35" s="72"/>
      <c r="JE35" s="72"/>
      <c r="JF35" s="72"/>
      <c r="JG35" s="72"/>
      <c r="JH35" s="72"/>
      <c r="JI35" s="72"/>
      <c r="JJ35" s="72"/>
      <c r="JK35" s="97"/>
      <c r="JL35" s="72"/>
      <c r="JM35" s="72"/>
      <c r="JN35" s="72"/>
      <c r="JO35" s="72"/>
      <c r="JP35" s="72"/>
      <c r="JQ35" s="72"/>
      <c r="JR35" s="72"/>
      <c r="JS35" s="72"/>
      <c r="JT35" s="72"/>
      <c r="JU35" s="72"/>
      <c r="JV35" s="72"/>
      <c r="JW35" s="72"/>
      <c r="JX35" s="72"/>
      <c r="JY35" s="72"/>
      <c r="JZ35" s="72"/>
      <c r="KA35" s="72"/>
      <c r="KB35" s="70"/>
      <c r="KC35" s="13"/>
      <c r="KD35" s="76"/>
      <c r="KE35" s="13"/>
      <c r="KF35" s="76"/>
      <c r="KG35" s="13"/>
      <c r="KH35" s="13"/>
      <c r="KI35" s="13"/>
      <c r="KJ35" s="77"/>
      <c r="KK35" s="77"/>
      <c r="KL35" s="39"/>
      <c r="KM35" s="39"/>
      <c r="KN35" s="39"/>
      <c r="KO35" s="39"/>
      <c r="KP35" s="13" t="n">
        <f aca="false">IF(FZ35="",0,IF(FZ35="solid",1,IF(FZ35="part-solid",2,IF(FZ35="non-solid",3))))</f>
        <v>1</v>
      </c>
      <c r="KQ35" s="13" t="n">
        <f aca="false">FT35</f>
        <v>7.3</v>
      </c>
      <c r="KR35" s="13" t="n">
        <f aca="false">IF(OR(FE35="Bronchite Cronica",FE35="BPCO",FE35="Enfisema"),1,0)</f>
        <v>0</v>
      </c>
      <c r="KS35" s="13" t="n">
        <f aca="false">IF(CH35 = "Si",1,0)</f>
        <v>0</v>
      </c>
      <c r="KT35" s="13" t="n">
        <v>0</v>
      </c>
      <c r="KU35" s="78" t="n">
        <f aca="false">IF(KT35=0, 0.060818386 *FI35         - 0.00014652216 * POWER((FI35 - 15), 3) * (FI35 &gt; 15)         + 0.00018486938 * POWER((FI35 - 20.185718), 3) * (IF(FI35 &gt; 20,1,0))         - 0.000038347226 * POWER((FI35 - 40), 3) * (IF(FI35 &gt; 40,1,0))         + 0.11425297 * FJ35         - 0.000080091477 * POWER((FJ35 - 27.6577), 3) * (IF(FJ35 &gt; 27,1,0))         + 0.00017069483 * POWER((FJ35 - 40), 3) * (IF(FJ35 &gt; 40,1,0))         - 0.000090603358 * POWER((FJ35 - 50.910335), 3) * (IF(FJ35&gt; 50,1,0))         - 0.085684793 * FK35 + 0.0065499693 * POWER((FK35 - 0), 3)         - 0.0068305845 * POWER((FK35- 0.50513347), 3) * (IF(FK35 &gt; 0,1,0))         + 0.00028061519 * POWER((FK35 - 12.295688), 3) * (IF(FK35 &gt; 12,1,0))         + 0.070322812 * EZ35  - 0.00009382122 * POWER((EZ35 - 53.459001), 3) * (IF(EZ35 &gt; 53,1,0))         + 0.00018282661 * POWER((EZ35 - 61.954825), 3) * (IF(EZ35 &gt; 61,1,0))         - 0.000089005389 * POWER((EZ35 - 70.910335), 3) * (IF(EZ35 &gt; 70,1,0))         + 0.2153936 * (IF(KS35 = 1,1,0)) - 0.05827261 * (IF(EU35 = "F",1,0))         - 9.7960571,"")</f>
        <v>-0.272586887103477</v>
      </c>
      <c r="KV35" s="79" t="n">
        <f aca="false">1-POWER(0.98869,EXP(KU35))</f>
        <v>0.00862318984107191</v>
      </c>
      <c r="KW35" s="80" t="n">
        <f aca="false">IF(KT35=0, 0.5889073*KU35+0.5625495*(IF(KR35=1,1,0))+0.5642264*SQRT(MAX(0,KQ35))*(IF(KQ35&gt;=0,1,0))*(IF(KP35&gt;0,1,0))-0.6769903*(IF(KP35=1,1,0))-0.2708885*(IF(KP35=2,1,0))+0.7210263*(IF(KP35=3,1,0))-0.5386022,"")</f>
        <v>0.148334877928855</v>
      </c>
      <c r="KX35" s="81" t="n">
        <f aca="false">1-POWER(0.995,EXP(KW35))</f>
        <v>0.0057971846588708</v>
      </c>
      <c r="KY35" s="82" t="n">
        <f aca="false">KX35*100</f>
        <v>0.57971846588708</v>
      </c>
      <c r="KZ35" s="79"/>
      <c r="LA35" s="79"/>
      <c r="LB35" s="79"/>
      <c r="LC35" s="79"/>
      <c r="LD35" s="45"/>
      <c r="LE35" s="46"/>
    </row>
    <row r="36" s="3" customFormat="true" ht="13.8" hidden="false" customHeight="false" outlineLevel="0" collapsed="false">
      <c r="A36" s="47" t="s">
        <v>365</v>
      </c>
      <c r="B36" s="48" t="s">
        <v>366</v>
      </c>
      <c r="C36" s="49" t="n">
        <v>44028.8264147685</v>
      </c>
      <c r="D36" s="50"/>
      <c r="E36" s="50"/>
      <c r="F36" s="50"/>
      <c r="G36" s="50"/>
      <c r="H36" s="50"/>
      <c r="I36" s="50"/>
      <c r="J36" s="50"/>
      <c r="K36" s="50"/>
      <c r="L36" s="50"/>
      <c r="M36" s="5"/>
      <c r="N36" s="52"/>
      <c r="O36" s="50" t="s">
        <v>234</v>
      </c>
      <c r="P36" s="19" t="n">
        <v>160</v>
      </c>
      <c r="Q36" s="19" t="n">
        <v>57</v>
      </c>
      <c r="R36" s="50" t="s">
        <v>367</v>
      </c>
      <c r="S36" s="50" t="s">
        <v>236</v>
      </c>
      <c r="T36" s="50" t="s">
        <v>237</v>
      </c>
      <c r="U36" s="51" t="s">
        <v>238</v>
      </c>
      <c r="V36" s="52"/>
      <c r="W36" s="52"/>
      <c r="X36" s="50" t="s">
        <v>238</v>
      </c>
      <c r="Y36" s="52"/>
      <c r="Z36" s="50" t="s">
        <v>238</v>
      </c>
      <c r="AA36" s="50" t="s">
        <v>238</v>
      </c>
      <c r="AB36" s="50" t="s">
        <v>238</v>
      </c>
      <c r="AC36" s="52"/>
      <c r="AD36" s="52"/>
      <c r="AE36" s="52"/>
      <c r="AF36" s="50" t="s">
        <v>238</v>
      </c>
      <c r="AG36" s="52"/>
      <c r="AH36" s="52"/>
      <c r="AI36" s="52"/>
      <c r="AJ36" s="50" t="s">
        <v>238</v>
      </c>
      <c r="AK36" s="52"/>
      <c r="AL36" s="50" t="s">
        <v>238</v>
      </c>
      <c r="AM36" s="52"/>
      <c r="AN36" s="52"/>
      <c r="AO36" s="52"/>
      <c r="AP36" s="50" t="s">
        <v>238</v>
      </c>
      <c r="AQ36" s="52"/>
      <c r="AR36" s="52"/>
      <c r="AS36" s="52"/>
      <c r="AT36" s="50" t="s">
        <v>238</v>
      </c>
      <c r="AU36" s="52"/>
      <c r="AV36" s="52"/>
      <c r="AW36" s="52"/>
      <c r="AX36" s="50" t="s">
        <v>239</v>
      </c>
      <c r="AY36" s="52"/>
      <c r="AZ36" s="50" t="s">
        <v>238</v>
      </c>
      <c r="BA36" s="52"/>
      <c r="BB36" s="50" t="s">
        <v>238</v>
      </c>
      <c r="BC36" s="52"/>
      <c r="BD36" s="50" t="s">
        <v>238</v>
      </c>
      <c r="BE36" s="52"/>
      <c r="BF36" s="50" t="s">
        <v>238</v>
      </c>
      <c r="BG36" s="52"/>
      <c r="BH36" s="53" t="s">
        <v>238</v>
      </c>
      <c r="BI36" s="52"/>
      <c r="BJ36" s="52"/>
      <c r="BK36" s="50" t="s">
        <v>239</v>
      </c>
      <c r="BL36" s="50" t="s">
        <v>239</v>
      </c>
      <c r="BM36" s="50" t="s">
        <v>238</v>
      </c>
      <c r="BN36" s="50" t="s">
        <v>238</v>
      </c>
      <c r="BO36" s="50" t="s">
        <v>238</v>
      </c>
      <c r="BP36" s="50" t="s">
        <v>238</v>
      </c>
      <c r="BQ36" s="52"/>
      <c r="BR36" s="50" t="s">
        <v>238</v>
      </c>
      <c r="BS36" s="52"/>
      <c r="BT36" s="50" t="s">
        <v>238</v>
      </c>
      <c r="BU36" s="52"/>
      <c r="BV36" s="52"/>
      <c r="BW36" s="52"/>
      <c r="BX36" s="50" t="s">
        <v>238</v>
      </c>
      <c r="BY36" s="52"/>
      <c r="BZ36" s="52"/>
      <c r="CA36" s="50" t="s">
        <v>343</v>
      </c>
      <c r="CB36" s="50" t="s">
        <v>238</v>
      </c>
      <c r="CC36" s="54" t="s">
        <v>238</v>
      </c>
      <c r="CD36" s="55"/>
      <c r="CE36" s="55"/>
      <c r="CF36" s="50" t="s">
        <v>238</v>
      </c>
      <c r="CG36" s="50" t="s">
        <v>238</v>
      </c>
      <c r="CH36" s="47" t="s">
        <v>238</v>
      </c>
      <c r="CI36" s="52"/>
      <c r="CJ36" s="50" t="s">
        <v>239</v>
      </c>
      <c r="CK36" s="50" t="s">
        <v>244</v>
      </c>
      <c r="CL36" s="50" t="n">
        <v>50</v>
      </c>
      <c r="CM36" s="50" t="s">
        <v>238</v>
      </c>
      <c r="CN36" s="50" t="n">
        <v>17</v>
      </c>
      <c r="CO36" s="50" t="s">
        <v>238</v>
      </c>
      <c r="CP36" s="50" t="s">
        <v>248</v>
      </c>
      <c r="CQ36" s="50" t="s">
        <v>246</v>
      </c>
      <c r="CR36" s="50" t="s">
        <v>247</v>
      </c>
      <c r="CS36" s="50" t="s">
        <v>314</v>
      </c>
      <c r="CT36" s="50" t="s">
        <v>248</v>
      </c>
      <c r="CU36" s="50" t="s">
        <v>248</v>
      </c>
      <c r="CV36" s="50" t="s">
        <v>251</v>
      </c>
      <c r="CW36" s="50" t="s">
        <v>251</v>
      </c>
      <c r="CX36" s="50" t="s">
        <v>250</v>
      </c>
      <c r="CY36" s="50" t="s">
        <v>249</v>
      </c>
      <c r="CZ36" s="50" t="s">
        <v>289</v>
      </c>
      <c r="DA36" s="50" t="s">
        <v>249</v>
      </c>
      <c r="DB36" s="50" t="s">
        <v>252</v>
      </c>
      <c r="DC36" s="50" t="n">
        <v>7</v>
      </c>
      <c r="DD36" s="50" t="n">
        <v>7</v>
      </c>
      <c r="DE36" s="50" t="n">
        <v>7</v>
      </c>
      <c r="DF36" s="50" t="n">
        <v>7</v>
      </c>
      <c r="DG36" s="50" t="s">
        <v>238</v>
      </c>
      <c r="DH36" s="50" t="n">
        <v>0</v>
      </c>
      <c r="DI36" s="50" t="n">
        <v>55</v>
      </c>
      <c r="DJ36" s="50" t="n">
        <v>10</v>
      </c>
      <c r="DK36" s="52"/>
      <c r="DL36" s="50" t="s">
        <v>244</v>
      </c>
      <c r="DM36" s="50" t="s">
        <v>368</v>
      </c>
      <c r="DN36" s="50" t="n">
        <v>0</v>
      </c>
      <c r="DO36" s="50" t="s">
        <v>255</v>
      </c>
      <c r="DP36" s="50" t="s">
        <v>255</v>
      </c>
      <c r="DQ36" s="50" t="s">
        <v>315</v>
      </c>
      <c r="DR36" s="50" t="n">
        <v>7</v>
      </c>
      <c r="DS36" s="56" t="s">
        <v>256</v>
      </c>
      <c r="DT36" s="56" t="s">
        <v>256</v>
      </c>
      <c r="DU36" s="56" t="s">
        <v>256</v>
      </c>
      <c r="DV36" s="56" t="s">
        <v>238</v>
      </c>
      <c r="DW36" s="56" t="s">
        <v>257</v>
      </c>
      <c r="DX36" s="9" t="s">
        <v>244</v>
      </c>
      <c r="DY36" s="57" t="n">
        <v>44029</v>
      </c>
      <c r="DZ36" s="57"/>
      <c r="EA36" s="54" t="n">
        <v>110</v>
      </c>
      <c r="EB36" s="54" t="n">
        <v>70</v>
      </c>
      <c r="EC36" s="54" t="n">
        <v>65</v>
      </c>
      <c r="ED36" s="54" t="n">
        <v>99</v>
      </c>
      <c r="EE36" s="54" t="n">
        <v>19</v>
      </c>
      <c r="EF36" s="47" t="s">
        <v>277</v>
      </c>
      <c r="EG36" s="86"/>
      <c r="EH36" s="86"/>
      <c r="EI36" s="86"/>
      <c r="EJ36" s="86"/>
      <c r="EK36" s="59" t="n">
        <v>108</v>
      </c>
      <c r="EL36" s="59" t="n">
        <v>98</v>
      </c>
      <c r="EM36" s="59" t="n">
        <v>2.45</v>
      </c>
      <c r="EN36" s="59" t="n">
        <v>2.62</v>
      </c>
      <c r="EO36" s="59" t="n">
        <v>358</v>
      </c>
      <c r="EP36" s="60" t="n">
        <v>0.94</v>
      </c>
      <c r="EQ36" s="50" t="s">
        <v>258</v>
      </c>
      <c r="ER36" s="61" t="n">
        <v>15</v>
      </c>
      <c r="ES36" s="61" t="n">
        <v>9</v>
      </c>
      <c r="ET36" s="4" t="s">
        <v>369</v>
      </c>
      <c r="EU36" s="35" t="s">
        <v>260</v>
      </c>
      <c r="EV36" s="72" t="n">
        <v>23603</v>
      </c>
      <c r="EW36" s="13" t="n">
        <v>3487121527</v>
      </c>
      <c r="EX36" s="13" t="n">
        <v>1</v>
      </c>
      <c r="EY36" s="13" t="s">
        <v>261</v>
      </c>
      <c r="EZ36" s="13" t="n">
        <v>55</v>
      </c>
      <c r="FA36" s="13" t="s">
        <v>262</v>
      </c>
      <c r="FB36" s="14" t="n">
        <v>22.27</v>
      </c>
      <c r="FC36" s="15" t="n">
        <v>1.6</v>
      </c>
      <c r="FD36" s="13" t="n">
        <v>57</v>
      </c>
      <c r="FE36" s="13" t="s">
        <v>256</v>
      </c>
      <c r="FF36" s="13" t="s">
        <v>238</v>
      </c>
      <c r="FG36" s="13" t="s">
        <v>238</v>
      </c>
      <c r="FH36" s="13" t="s">
        <v>263</v>
      </c>
      <c r="FI36" s="13" t="n">
        <v>26</v>
      </c>
      <c r="FJ36" s="13" t="n">
        <v>38</v>
      </c>
      <c r="FK36" s="13" t="n">
        <v>0</v>
      </c>
      <c r="FL36" s="16" t="n">
        <v>2.112</v>
      </c>
      <c r="FM36" s="17" t="n">
        <v>49.4</v>
      </c>
      <c r="FN36" s="18" t="n">
        <v>1</v>
      </c>
      <c r="FO36" s="13" t="n">
        <v>1</v>
      </c>
      <c r="FP36" s="35" t="s">
        <v>264</v>
      </c>
      <c r="FQ36" s="13" t="s">
        <v>265</v>
      </c>
      <c r="FR36" s="73" t="n">
        <v>4.4</v>
      </c>
      <c r="FS36" s="73" t="n">
        <v>3.8</v>
      </c>
      <c r="FT36" s="73" t="n">
        <v>4.4</v>
      </c>
      <c r="FU36" s="87" t="n">
        <v>32.5</v>
      </c>
      <c r="FV36" s="13"/>
      <c r="FW36" s="13"/>
      <c r="FX36" s="13"/>
      <c r="FY36" s="13"/>
      <c r="FZ36" s="74" t="s">
        <v>266</v>
      </c>
      <c r="GA36" s="13"/>
      <c r="GB36" s="13"/>
      <c r="GC36" s="74" t="s">
        <v>267</v>
      </c>
      <c r="GD36" s="73" t="n">
        <v>3</v>
      </c>
      <c r="GE36" s="73" t="n">
        <v>184</v>
      </c>
      <c r="GF36" s="66"/>
      <c r="GG36" s="66"/>
      <c r="GH36" s="66"/>
      <c r="GI36" s="66"/>
      <c r="GJ36" s="66"/>
      <c r="GK36" s="66"/>
      <c r="GL36" s="64" t="s">
        <v>267</v>
      </c>
      <c r="GM36" s="65"/>
      <c r="GN36" s="66"/>
      <c r="GO36" s="66" t="n">
        <f aca="false">FL36/6</f>
        <v>0.352</v>
      </c>
      <c r="GP36" s="67"/>
      <c r="GQ36" s="15" t="n">
        <v>0.83</v>
      </c>
      <c r="GR36" s="15" t="n">
        <v>0.4</v>
      </c>
      <c r="GS36" s="15"/>
      <c r="GT36" s="15"/>
      <c r="GU36" s="68" t="n">
        <v>12</v>
      </c>
      <c r="GV36" s="69" t="n">
        <f aca="false">EDATE(DY36,GU36)</f>
        <v>44394</v>
      </c>
      <c r="GW36" s="29" t="s">
        <v>267</v>
      </c>
      <c r="GX36" s="70"/>
      <c r="GY36" s="70"/>
      <c r="GZ36" s="70"/>
      <c r="HA36" s="70"/>
      <c r="HB36" s="70"/>
      <c r="HC36" s="70"/>
      <c r="HD36" s="70"/>
      <c r="HE36" s="70"/>
      <c r="HF36" s="70"/>
      <c r="HG36" s="70"/>
      <c r="HH36" s="70"/>
      <c r="HI36" s="71"/>
      <c r="HJ36" s="71"/>
      <c r="HK36" s="71"/>
      <c r="HL36" s="68" t="n">
        <v>24</v>
      </c>
      <c r="HM36" s="72" t="n">
        <v>44841</v>
      </c>
      <c r="HN36" s="13" t="s">
        <v>267</v>
      </c>
      <c r="HO36" s="13"/>
      <c r="HP36" s="73"/>
      <c r="HQ36" s="73"/>
      <c r="HR36" s="73"/>
      <c r="HS36" s="73"/>
      <c r="HT36" s="74"/>
      <c r="HU36" s="74"/>
      <c r="HV36" s="74"/>
      <c r="HW36" s="74"/>
      <c r="HX36" s="74"/>
      <c r="HY36" s="13"/>
      <c r="HZ36" s="13"/>
      <c r="IA36" s="13"/>
      <c r="IB36" s="13"/>
      <c r="IC36" s="68" t="n">
        <v>36</v>
      </c>
      <c r="ID36" s="75" t="n">
        <v>45124</v>
      </c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68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68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70"/>
      <c r="KC36" s="13"/>
      <c r="KD36" s="76"/>
      <c r="KE36" s="13"/>
      <c r="KF36" s="76"/>
      <c r="KG36" s="13"/>
      <c r="KH36" s="13"/>
      <c r="KI36" s="13"/>
      <c r="KJ36" s="77"/>
      <c r="KK36" s="77"/>
      <c r="KL36" s="39"/>
      <c r="KM36" s="39"/>
      <c r="KN36" s="39"/>
      <c r="KO36" s="39"/>
      <c r="KP36" s="13" t="n">
        <f aca="false">IF(FZ36="",0,IF(FZ36="solid",1,IF(FZ36="part-solid",2,IF(FZ36="non-solid",3))))</f>
        <v>1</v>
      </c>
      <c r="KQ36" s="13" t="n">
        <f aca="false">FT36</f>
        <v>4.4</v>
      </c>
      <c r="KR36" s="13" t="n">
        <f aca="false">IF(OR(FE36="Bronchite Cronica",FE36="BPCO",FE36="Enfisema"),1,0)</f>
        <v>0</v>
      </c>
      <c r="KS36" s="13" t="n">
        <f aca="false">IF(CH36 = "Si",1,0)</f>
        <v>0</v>
      </c>
      <c r="KT36" s="13" t="n">
        <v>0</v>
      </c>
      <c r="KU36" s="78" t="n">
        <f aca="false">IF(KT36=0, 0.060818386 *FI36         - 0.00014652216 * POWER((FI36 - 15), 3) * (FI36 &gt; 15)         + 0.00018486938 * POWER((FI36 - 20.185718), 3) * (IF(FI36 &gt; 20,1,0))         - 0.000038347226 * POWER((FI36 - 40), 3) * (IF(FI36 &gt; 40,1,0))         + 0.11425297 * FJ36         - 0.000080091477 * POWER((FJ36 - 27.6577), 3) * (IF(FJ36 &gt; 27,1,0))         + 0.00017069483 * POWER((FJ36 - 40), 3) * (IF(FJ36 &gt; 40,1,0))         - 0.000090603358 * POWER((FJ36 - 50.910335), 3) * (IF(FJ36&gt; 50,1,0))         - 0.085684793 * FK36 + 0.0065499693 * POWER((FK36 - 0), 3)         - 0.0068305845 * POWER((FK36- 0.50513347), 3) * (IF(FK36 &gt; 0,1,0))         + 0.00028061519 * POWER((FK36 - 12.295688), 3) * (IF(FK36 &gt; 12,1,0))         + 0.070322812 * EZ36  - 0.00009382122 * POWER((EZ36 - 53.459001), 3) * (IF(EZ36 &gt; 53,1,0))         + 0.00018282661 * POWER((EZ36 - 61.954825), 3) * (IF(EZ36 &gt; 61,1,0))         - 0.000089005389 * POWER((EZ36 - 70.910335), 3) * (IF(EZ36 &gt; 70,1,0))         + 0.2153936 * (IF(KS36 = 1,1,0)) - 0.05827261 * (IF(EU36 = "F",1,0))         - 9.7960571,"")</f>
        <v>-0.311311936287934</v>
      </c>
      <c r="KV36" s="79" t="n">
        <f aca="false">1-POWER(0.98869,EXP(KU36))</f>
        <v>0.0082970022152008</v>
      </c>
      <c r="KW36" s="80" t="n">
        <f aca="false">IF(KT36=0, 0.5889073*KU36+0.5625495*(IF(KR36=1,1,0))+0.5642264*SQRT(MAX(0,KQ36))*(IF(KQ36&gt;=0,1,0))*(IF(KP36&gt;0,1,0))-0.6769903*(IF(KP36=1,1,0))-0.2708885*(IF(KP36=2,1,0))+0.7210263*(IF(KP36=3,1,0))-0.5386022,"")</f>
        <v>-0.215395090474717</v>
      </c>
      <c r="KX36" s="81" t="n">
        <f aca="false">1-POWER(0.995,EXP(KW36))</f>
        <v>0.00403307097211803</v>
      </c>
      <c r="KY36" s="82" t="n">
        <f aca="false">KX36*100</f>
        <v>0.403307097211803</v>
      </c>
      <c r="KZ36" s="79"/>
      <c r="LA36" s="79"/>
      <c r="LB36" s="79"/>
      <c r="LC36" s="79"/>
      <c r="LD36" s="45"/>
      <c r="LE36" s="46"/>
    </row>
    <row r="37" s="3" customFormat="true" ht="13.8" hidden="false" customHeight="false" outlineLevel="0" collapsed="false">
      <c r="A37" s="47" t="s">
        <v>370</v>
      </c>
      <c r="B37" s="48" t="s">
        <v>371</v>
      </c>
      <c r="C37" s="49" t="n">
        <v>44030.4917324306</v>
      </c>
      <c r="D37" s="50"/>
      <c r="E37" s="50"/>
      <c r="F37" s="50"/>
      <c r="G37" s="50"/>
      <c r="H37" s="50"/>
      <c r="I37" s="50"/>
      <c r="J37" s="50"/>
      <c r="K37" s="50"/>
      <c r="L37" s="50"/>
      <c r="M37" s="5"/>
      <c r="N37" s="52"/>
      <c r="O37" s="50" t="s">
        <v>271</v>
      </c>
      <c r="P37" s="19" t="n">
        <v>178</v>
      </c>
      <c r="Q37" s="19" t="n">
        <v>68</v>
      </c>
      <c r="R37" s="50" t="s">
        <v>235</v>
      </c>
      <c r="S37" s="50" t="s">
        <v>236</v>
      </c>
      <c r="T37" s="50" t="s">
        <v>307</v>
      </c>
      <c r="U37" s="51" t="s">
        <v>238</v>
      </c>
      <c r="V37" s="52"/>
      <c r="W37" s="52"/>
      <c r="X37" s="50" t="s">
        <v>238</v>
      </c>
      <c r="Y37" s="52"/>
      <c r="Z37" s="50" t="s">
        <v>238</v>
      </c>
      <c r="AA37" s="50" t="s">
        <v>238</v>
      </c>
      <c r="AB37" s="50" t="s">
        <v>238</v>
      </c>
      <c r="AC37" s="52"/>
      <c r="AD37" s="52"/>
      <c r="AE37" s="52"/>
      <c r="AF37" s="50" t="s">
        <v>240</v>
      </c>
      <c r="AG37" s="85" t="n">
        <v>40229</v>
      </c>
      <c r="AH37" s="50" t="s">
        <v>238</v>
      </c>
      <c r="AI37" s="52"/>
      <c r="AJ37" s="50" t="s">
        <v>238</v>
      </c>
      <c r="AK37" s="52"/>
      <c r="AL37" s="50" t="s">
        <v>238</v>
      </c>
      <c r="AM37" s="52"/>
      <c r="AN37" s="52"/>
      <c r="AO37" s="52"/>
      <c r="AP37" s="50" t="s">
        <v>238</v>
      </c>
      <c r="AQ37" s="52"/>
      <c r="AR37" s="52"/>
      <c r="AS37" s="52"/>
      <c r="AT37" s="50" t="s">
        <v>238</v>
      </c>
      <c r="AU37" s="52"/>
      <c r="AV37" s="52"/>
      <c r="AW37" s="52"/>
      <c r="AX37" s="50" t="s">
        <v>239</v>
      </c>
      <c r="AY37" s="52"/>
      <c r="AZ37" s="50" t="s">
        <v>238</v>
      </c>
      <c r="BA37" s="52"/>
      <c r="BB37" s="50" t="s">
        <v>238</v>
      </c>
      <c r="BC37" s="52"/>
      <c r="BD37" s="50" t="s">
        <v>238</v>
      </c>
      <c r="BE37" s="52"/>
      <c r="BF37" s="50" t="s">
        <v>238</v>
      </c>
      <c r="BG37" s="52"/>
      <c r="BH37" s="53" t="s">
        <v>238</v>
      </c>
      <c r="BI37" s="52"/>
      <c r="BJ37" s="52"/>
      <c r="BK37" s="50" t="s">
        <v>239</v>
      </c>
      <c r="BL37" s="50" t="s">
        <v>239</v>
      </c>
      <c r="BM37" s="50" t="s">
        <v>238</v>
      </c>
      <c r="BN37" s="50" t="s">
        <v>238</v>
      </c>
      <c r="BO37" s="50" t="s">
        <v>238</v>
      </c>
      <c r="BP37" s="50" t="s">
        <v>238</v>
      </c>
      <c r="BQ37" s="52"/>
      <c r="BR37" s="50" t="s">
        <v>238</v>
      </c>
      <c r="BS37" s="52"/>
      <c r="BT37" s="50" t="s">
        <v>238</v>
      </c>
      <c r="BU37" s="52"/>
      <c r="BV37" s="52"/>
      <c r="BW37" s="52"/>
      <c r="BX37" s="50" t="s">
        <v>238</v>
      </c>
      <c r="BY37" s="52"/>
      <c r="BZ37" s="52"/>
      <c r="CA37" s="50" t="s">
        <v>243</v>
      </c>
      <c r="CB37" s="50" t="s">
        <v>238</v>
      </c>
      <c r="CC37" s="54" t="s">
        <v>238</v>
      </c>
      <c r="CD37" s="55"/>
      <c r="CE37" s="55"/>
      <c r="CF37" s="50" t="s">
        <v>238</v>
      </c>
      <c r="CG37" s="50" t="s">
        <v>238</v>
      </c>
      <c r="CH37" s="47" t="s">
        <v>238</v>
      </c>
      <c r="CI37" s="52"/>
      <c r="CJ37" s="50" t="s">
        <v>239</v>
      </c>
      <c r="CK37" s="50" t="s">
        <v>244</v>
      </c>
      <c r="CL37" s="50" t="n">
        <v>30</v>
      </c>
      <c r="CM37" s="50" t="s">
        <v>238</v>
      </c>
      <c r="CN37" s="50" t="n">
        <v>20</v>
      </c>
      <c r="CO37" s="50" t="s">
        <v>238</v>
      </c>
      <c r="CP37" s="50" t="s">
        <v>288</v>
      </c>
      <c r="CQ37" s="50" t="s">
        <v>246</v>
      </c>
      <c r="CR37" s="50" t="s">
        <v>314</v>
      </c>
      <c r="CS37" s="50" t="s">
        <v>314</v>
      </c>
      <c r="CT37" s="50" t="s">
        <v>248</v>
      </c>
      <c r="CU37" s="50" t="s">
        <v>248</v>
      </c>
      <c r="CV37" s="50" t="s">
        <v>248</v>
      </c>
      <c r="CW37" s="50" t="s">
        <v>248</v>
      </c>
      <c r="CX37" s="50" t="s">
        <v>250</v>
      </c>
      <c r="CY37" s="50" t="s">
        <v>251</v>
      </c>
      <c r="CZ37" s="50" t="s">
        <v>289</v>
      </c>
      <c r="DA37" s="50" t="s">
        <v>249</v>
      </c>
      <c r="DB37" s="50" t="s">
        <v>276</v>
      </c>
      <c r="DC37" s="50" t="n">
        <v>4</v>
      </c>
      <c r="DD37" s="50" t="n">
        <v>5</v>
      </c>
      <c r="DE37" s="50" t="n">
        <v>5</v>
      </c>
      <c r="DF37" s="50" t="n">
        <v>5</v>
      </c>
      <c r="DG37" s="50" t="s">
        <v>244</v>
      </c>
      <c r="DH37" s="50" t="n">
        <v>0</v>
      </c>
      <c r="DI37" s="50" t="n">
        <v>25</v>
      </c>
      <c r="DJ37" s="50" t="n">
        <v>5</v>
      </c>
      <c r="DK37" s="50" t="n">
        <v>20</v>
      </c>
      <c r="DL37" s="50" t="s">
        <v>238</v>
      </c>
      <c r="DM37" s="52"/>
      <c r="DN37" s="52"/>
      <c r="DO37" s="50" t="s">
        <v>253</v>
      </c>
      <c r="DP37" s="50" t="s">
        <v>255</v>
      </c>
      <c r="DQ37" s="50" t="s">
        <v>253</v>
      </c>
      <c r="DR37" s="50" t="n">
        <v>9</v>
      </c>
      <c r="DS37" s="56" t="s">
        <v>256</v>
      </c>
      <c r="DT37" s="56" t="s">
        <v>256</v>
      </c>
      <c r="DU37" s="56" t="s">
        <v>256</v>
      </c>
      <c r="DV37" s="56" t="s">
        <v>238</v>
      </c>
      <c r="DW37" s="56" t="s">
        <v>257</v>
      </c>
      <c r="DX37" s="9" t="s">
        <v>244</v>
      </c>
      <c r="DY37" s="57" t="n">
        <v>44032</v>
      </c>
      <c r="DZ37" s="57"/>
      <c r="EA37" s="54" t="n">
        <v>140</v>
      </c>
      <c r="EB37" s="54" t="n">
        <v>70</v>
      </c>
      <c r="EC37" s="54" t="n">
        <v>79</v>
      </c>
      <c r="ED37" s="54" t="n">
        <v>99</v>
      </c>
      <c r="EE37" s="54" t="n">
        <v>14</v>
      </c>
      <c r="EF37" s="47" t="s">
        <v>277</v>
      </c>
      <c r="EG37" s="86"/>
      <c r="EH37" s="86"/>
      <c r="EI37" s="86"/>
      <c r="EJ37" s="86"/>
      <c r="EK37" s="59" t="n">
        <v>109</v>
      </c>
      <c r="EL37" s="59" t="n">
        <v>111</v>
      </c>
      <c r="EM37" s="59" t="n">
        <v>3.72</v>
      </c>
      <c r="EN37" s="59" t="n">
        <v>4.82</v>
      </c>
      <c r="EO37" s="59" t="n">
        <v>428</v>
      </c>
      <c r="EP37" s="60" t="n">
        <v>0.77</v>
      </c>
      <c r="EQ37" s="50" t="s">
        <v>258</v>
      </c>
      <c r="ER37" s="61" t="n">
        <v>21</v>
      </c>
      <c r="ES37" s="61" t="n">
        <v>6</v>
      </c>
      <c r="ET37" s="4" t="s">
        <v>372</v>
      </c>
      <c r="EU37" s="35" t="s">
        <v>279</v>
      </c>
      <c r="EV37" s="72" t="n">
        <v>21924</v>
      </c>
      <c r="EW37" s="13" t="n">
        <v>3334084222</v>
      </c>
      <c r="EX37" s="13" t="n">
        <v>1</v>
      </c>
      <c r="EY37" s="13" t="s">
        <v>261</v>
      </c>
      <c r="EZ37" s="13" t="n">
        <v>60</v>
      </c>
      <c r="FA37" s="13" t="s">
        <v>262</v>
      </c>
      <c r="FB37" s="14" t="n">
        <v>21.15</v>
      </c>
      <c r="FC37" s="15" t="n">
        <v>1.78</v>
      </c>
      <c r="FD37" s="13" t="n">
        <v>67</v>
      </c>
      <c r="FE37" s="13" t="s">
        <v>256</v>
      </c>
      <c r="FF37" s="13" t="s">
        <v>238</v>
      </c>
      <c r="FG37" s="13" t="s">
        <v>238</v>
      </c>
      <c r="FH37" s="13" t="s">
        <v>263</v>
      </c>
      <c r="FI37" s="13" t="n">
        <v>30</v>
      </c>
      <c r="FJ37" s="13" t="n">
        <v>42</v>
      </c>
      <c r="FK37" s="13" t="n">
        <v>0</v>
      </c>
      <c r="FL37" s="16" t="n">
        <v>3.933</v>
      </c>
      <c r="FM37" s="17" t="n">
        <v>63</v>
      </c>
      <c r="FN37" s="18" t="n">
        <v>1</v>
      </c>
      <c r="FO37" s="13" t="n">
        <v>5</v>
      </c>
      <c r="FP37" s="35" t="s">
        <v>264</v>
      </c>
      <c r="FQ37" s="13" t="s">
        <v>301</v>
      </c>
      <c r="FR37" s="73" t="n">
        <v>3.2</v>
      </c>
      <c r="FS37" s="73" t="n">
        <v>2.9</v>
      </c>
      <c r="FT37" s="73" t="n">
        <v>3.2</v>
      </c>
      <c r="FU37" s="87" t="n">
        <v>15.8</v>
      </c>
      <c r="FV37" s="13"/>
      <c r="FW37" s="13"/>
      <c r="FX37" s="13"/>
      <c r="FY37" s="13"/>
      <c r="FZ37" s="74" t="s">
        <v>266</v>
      </c>
      <c r="GA37" s="13"/>
      <c r="GB37" s="13"/>
      <c r="GC37" s="74" t="s">
        <v>267</v>
      </c>
      <c r="GD37" s="73" t="n">
        <v>3</v>
      </c>
      <c r="GE37" s="73" t="n">
        <v>96</v>
      </c>
      <c r="GF37" s="66"/>
      <c r="GG37" s="66"/>
      <c r="GH37" s="66"/>
      <c r="GI37" s="66"/>
      <c r="GJ37" s="66"/>
      <c r="GK37" s="66"/>
      <c r="GL37" s="64" t="s">
        <v>267</v>
      </c>
      <c r="GM37" s="65"/>
      <c r="GN37" s="66"/>
      <c r="GO37" s="66" t="n">
        <f aca="false">FL37/6</f>
        <v>0.6555</v>
      </c>
      <c r="GP37" s="67"/>
      <c r="GQ37" s="15" t="n">
        <v>1.8</v>
      </c>
      <c r="GR37" s="15" t="n">
        <v>0.56</v>
      </c>
      <c r="GS37" s="15"/>
      <c r="GT37" s="15"/>
      <c r="GU37" s="68" t="n">
        <v>12</v>
      </c>
      <c r="GV37" s="29" t="s">
        <v>373</v>
      </c>
      <c r="GW37" s="29" t="s">
        <v>348</v>
      </c>
      <c r="GX37" s="70"/>
      <c r="GY37" s="70"/>
      <c r="GZ37" s="70"/>
      <c r="HA37" s="70"/>
      <c r="HB37" s="70"/>
      <c r="HC37" s="70"/>
      <c r="HD37" s="70"/>
      <c r="HE37" s="70"/>
      <c r="HF37" s="70"/>
      <c r="HG37" s="70"/>
      <c r="HH37" s="70"/>
      <c r="HI37" s="71"/>
      <c r="HJ37" s="71"/>
      <c r="HK37" s="71"/>
      <c r="HL37" s="68"/>
      <c r="HM37" s="13"/>
      <c r="HN37" s="13"/>
      <c r="HO37" s="13"/>
      <c r="HP37" s="73"/>
      <c r="HQ37" s="73"/>
      <c r="HR37" s="73"/>
      <c r="HS37" s="73"/>
      <c r="HT37" s="74"/>
      <c r="HU37" s="74"/>
      <c r="HV37" s="74"/>
      <c r="HW37" s="74"/>
      <c r="HX37" s="74"/>
      <c r="HY37" s="13"/>
      <c r="HZ37" s="13"/>
      <c r="IA37" s="13"/>
      <c r="IB37" s="13"/>
      <c r="IC37" s="68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68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68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70"/>
      <c r="KC37" s="13"/>
      <c r="KD37" s="76"/>
      <c r="KE37" s="13"/>
      <c r="KF37" s="76"/>
      <c r="KG37" s="13"/>
      <c r="KH37" s="13"/>
      <c r="KI37" s="13"/>
      <c r="KJ37" s="77"/>
      <c r="KK37" s="77"/>
      <c r="KL37" s="39"/>
      <c r="KM37" s="39"/>
      <c r="KN37" s="39"/>
      <c r="KO37" s="39"/>
      <c r="KP37" s="13" t="n">
        <f aca="false">IF(FZ37="",0,IF(FZ37="solid",1,IF(FZ37="part-solid",2,IF(FZ37="non-solid",3))))</f>
        <v>1</v>
      </c>
      <c r="KQ37" s="13" t="n">
        <f aca="false">FT37</f>
        <v>3.2</v>
      </c>
      <c r="KR37" s="13" t="n">
        <f aca="false">IF(OR(FE37="Bronchite Cronica",FE37="BPCO",FE37="Enfisema"),1,0)</f>
        <v>0</v>
      </c>
      <c r="KS37" s="13" t="n">
        <f aca="false">IF(CH37 = "Si",1,0)</f>
        <v>0</v>
      </c>
      <c r="KT37" s="13" t="n">
        <v>0</v>
      </c>
      <c r="KU37" s="78" t="n">
        <f aca="false">IF(KT37=0, 0.060818386 *FI37         - 0.00014652216 * POWER((FI37 - 15), 3) * (FI37 &gt; 15)         + 0.00018486938 * POWER((FI37 - 20.185718), 3) * (IF(FI37 &gt; 20,1,0))         - 0.000038347226 * POWER((FI37 - 40), 3) * (IF(FI37 &gt; 40,1,0))         + 0.11425297 * FJ37         - 0.000080091477 * POWER((FJ37 - 27.6577), 3) * (IF(FJ37 &gt; 27,1,0))         + 0.00017069483 * POWER((FJ37 - 40), 3) * (IF(FJ37 &gt; 40,1,0))         - 0.000090603358 * POWER((FJ37 - 50.910335), 3) * (IF(FJ37&gt; 50,1,0))         - 0.085684793 * FK37 + 0.0065499693 * POWER((FK37 - 0), 3)         - 0.0068305845 * POWER((FK37- 0.50513347), 3) * (IF(FK37 &gt; 0,1,0))         + 0.00028061519 * POWER((FK37 - 12.295688), 3) * (IF(FK37 &gt; 12,1,0))         + 0.070322812 * EZ37  - 0.00009382122 * POWER((EZ37 - 53.459001), 3) * (IF(EZ37 &gt; 53,1,0))         + 0.00018282661 * POWER((EZ37 - 61.954825), 3) * (IF(EZ37 &gt; 61,1,0))         - 0.000089005389 * POWER((EZ37 - 70.910335), 3) * (IF(EZ37 &gt; 70,1,0))         + 0.2153936 * (IF(KS37 = 1,1,0)) - 0.05827261 * (IF(EU37 = "F",1,0))         - 9.7960571,"")</f>
        <v>0.465555768144364</v>
      </c>
      <c r="KV37" s="79" t="n">
        <f aca="false">1-POWER(0.98869,EXP(KU37))</f>
        <v>0.0179551933452923</v>
      </c>
      <c r="KW37" s="80" t="n">
        <f aca="false">IF(KT37=0, 0.5889073*KU37+0.5625495*(IF(KR37=1,1,0))+0.5642264*SQRT(MAX(0,KQ37))*(IF(KQ37&gt;=0,1,0))*(IF(KP37&gt;0,1,0))-0.6769903*(IF(KP37=1,1,0))-0.2708885*(IF(KP37=2,1,0))+0.7210263*(IF(KP37=3,1,0))-0.5386022,"")</f>
        <v>0.0678955584973134</v>
      </c>
      <c r="KX37" s="81" t="n">
        <f aca="false">1-POWER(0.995,EXP(KW37))</f>
        <v>0.00535032629534393</v>
      </c>
      <c r="KY37" s="82" t="n">
        <f aca="false">KX37*100</f>
        <v>0.535032629534393</v>
      </c>
      <c r="KZ37" s="79"/>
      <c r="LA37" s="79"/>
      <c r="LB37" s="79"/>
      <c r="LC37" s="79"/>
      <c r="LD37" s="45"/>
      <c r="LE37" s="46"/>
    </row>
    <row r="38" s="3" customFormat="true" ht="13.8" hidden="false" customHeight="false" outlineLevel="0" collapsed="false">
      <c r="A38" s="47"/>
      <c r="B38" s="2"/>
      <c r="C38" s="49"/>
      <c r="D38" s="50"/>
      <c r="E38" s="50"/>
      <c r="F38" s="50"/>
      <c r="G38" s="50"/>
      <c r="H38" s="50"/>
      <c r="I38" s="50"/>
      <c r="J38" s="50"/>
      <c r="K38" s="50"/>
      <c r="L38" s="50"/>
      <c r="M38" s="5"/>
      <c r="N38" s="52"/>
      <c r="O38" s="50"/>
      <c r="P38" s="19"/>
      <c r="Q38" s="19"/>
      <c r="R38" s="50"/>
      <c r="S38" s="50"/>
      <c r="T38" s="50"/>
      <c r="U38" s="53"/>
      <c r="V38" s="52"/>
      <c r="W38" s="52"/>
      <c r="X38" s="50"/>
      <c r="Y38" s="52"/>
      <c r="Z38" s="50"/>
      <c r="AA38" s="50"/>
      <c r="AB38" s="50"/>
      <c r="AC38" s="52"/>
      <c r="AD38" s="52"/>
      <c r="AE38" s="52"/>
      <c r="AF38" s="50"/>
      <c r="AG38" s="85"/>
      <c r="AH38" s="50"/>
      <c r="AI38" s="52"/>
      <c r="AJ38" s="50"/>
      <c r="AK38" s="52"/>
      <c r="AL38" s="50"/>
      <c r="AM38" s="52"/>
      <c r="AN38" s="52"/>
      <c r="AO38" s="52"/>
      <c r="AP38" s="50"/>
      <c r="AQ38" s="52"/>
      <c r="AR38" s="52"/>
      <c r="AS38" s="52"/>
      <c r="AT38" s="50"/>
      <c r="AU38" s="52"/>
      <c r="AV38" s="52"/>
      <c r="AW38" s="52"/>
      <c r="AX38" s="50"/>
      <c r="AY38" s="52"/>
      <c r="AZ38" s="50"/>
      <c r="BA38" s="52"/>
      <c r="BB38" s="50"/>
      <c r="BC38" s="52"/>
      <c r="BD38" s="50"/>
      <c r="BE38" s="52"/>
      <c r="BF38" s="50"/>
      <c r="BG38" s="52"/>
      <c r="BH38" s="53"/>
      <c r="BI38" s="52"/>
      <c r="BJ38" s="52"/>
      <c r="BK38" s="50"/>
      <c r="BL38" s="50"/>
      <c r="BM38" s="50"/>
      <c r="BN38" s="50"/>
      <c r="BO38" s="50"/>
      <c r="BP38" s="50"/>
      <c r="BQ38" s="52"/>
      <c r="BR38" s="50"/>
      <c r="BS38" s="52"/>
      <c r="BT38" s="50"/>
      <c r="BU38" s="52"/>
      <c r="BV38" s="52"/>
      <c r="BW38" s="52"/>
      <c r="BX38" s="50"/>
      <c r="BY38" s="52"/>
      <c r="BZ38" s="52"/>
      <c r="CA38" s="50"/>
      <c r="CB38" s="50"/>
      <c r="CC38" s="54"/>
      <c r="CD38" s="55"/>
      <c r="CE38" s="55"/>
      <c r="CF38" s="50"/>
      <c r="CG38" s="50"/>
      <c r="CH38" s="47"/>
      <c r="CI38" s="52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2"/>
      <c r="DN38" s="52"/>
      <c r="DO38" s="50"/>
      <c r="DP38" s="50"/>
      <c r="DQ38" s="50"/>
      <c r="DR38" s="50"/>
      <c r="DS38" s="56"/>
      <c r="DT38" s="56"/>
      <c r="DU38" s="56"/>
      <c r="DV38" s="56"/>
      <c r="DW38" s="56"/>
      <c r="DX38" s="9"/>
      <c r="DY38" s="57"/>
      <c r="DZ38" s="57"/>
      <c r="EA38" s="54"/>
      <c r="EB38" s="54"/>
      <c r="EC38" s="54"/>
      <c r="ED38" s="54"/>
      <c r="EE38" s="54"/>
      <c r="EF38" s="47"/>
      <c r="EG38" s="86"/>
      <c r="EH38" s="86"/>
      <c r="EI38" s="86"/>
      <c r="EJ38" s="86"/>
      <c r="EK38" s="83"/>
      <c r="EL38" s="83"/>
      <c r="EM38" s="59"/>
      <c r="EN38" s="59"/>
      <c r="EO38" s="59"/>
      <c r="EP38" s="60"/>
      <c r="EQ38" s="50"/>
      <c r="ER38" s="61"/>
      <c r="ES38" s="61"/>
      <c r="ET38" s="4"/>
      <c r="EU38" s="35"/>
      <c r="EV38" s="72"/>
      <c r="EW38" s="13"/>
      <c r="EX38" s="13"/>
      <c r="EY38" s="13"/>
      <c r="EZ38" s="13"/>
      <c r="FA38" s="13"/>
      <c r="FB38" s="14"/>
      <c r="FC38" s="15"/>
      <c r="FD38" s="13"/>
      <c r="FE38" s="13"/>
      <c r="FF38" s="13"/>
      <c r="FG38" s="13"/>
      <c r="FH38" s="13"/>
      <c r="FI38" s="13"/>
      <c r="FJ38" s="13"/>
      <c r="FK38" s="13"/>
      <c r="FL38" s="16"/>
      <c r="FM38" s="17"/>
      <c r="FN38" s="18" t="n">
        <v>2</v>
      </c>
      <c r="FO38" s="13"/>
      <c r="FP38" s="35" t="s">
        <v>264</v>
      </c>
      <c r="FQ38" s="13" t="s">
        <v>301</v>
      </c>
      <c r="FR38" s="73" t="n">
        <v>3</v>
      </c>
      <c r="FS38" s="73" t="n">
        <v>2.7</v>
      </c>
      <c r="FT38" s="73" t="n">
        <v>3</v>
      </c>
      <c r="FU38" s="87" t="n">
        <v>12.7</v>
      </c>
      <c r="FV38" s="13"/>
      <c r="FW38" s="13"/>
      <c r="FX38" s="13"/>
      <c r="FY38" s="13"/>
      <c r="FZ38" s="74" t="s">
        <v>266</v>
      </c>
      <c r="GA38" s="13"/>
      <c r="GB38" s="13"/>
      <c r="GC38" s="74" t="s">
        <v>267</v>
      </c>
      <c r="GD38" s="73" t="n">
        <v>3</v>
      </c>
      <c r="GE38" s="73" t="n">
        <v>126</v>
      </c>
      <c r="GF38" s="66"/>
      <c r="GG38" s="66"/>
      <c r="GH38" s="66"/>
      <c r="GI38" s="66"/>
      <c r="GJ38" s="66"/>
      <c r="GK38" s="66"/>
      <c r="GL38" s="64"/>
      <c r="GM38" s="65"/>
      <c r="GN38" s="66"/>
      <c r="GO38" s="66"/>
      <c r="GP38" s="67"/>
      <c r="GQ38" s="15"/>
      <c r="GR38" s="15"/>
      <c r="GS38" s="15"/>
      <c r="GT38" s="15"/>
      <c r="GU38" s="68"/>
      <c r="GV38" s="70"/>
      <c r="GW38" s="70"/>
      <c r="GX38" s="70"/>
      <c r="GY38" s="70"/>
      <c r="GZ38" s="70"/>
      <c r="HA38" s="70"/>
      <c r="HB38" s="70"/>
      <c r="HC38" s="70"/>
      <c r="HD38" s="70"/>
      <c r="HE38" s="70"/>
      <c r="HF38" s="70"/>
      <c r="HG38" s="70"/>
      <c r="HH38" s="70"/>
      <c r="HI38" s="71"/>
      <c r="HJ38" s="71"/>
      <c r="HK38" s="71"/>
      <c r="HL38" s="68"/>
      <c r="HM38" s="13"/>
      <c r="HN38" s="13"/>
      <c r="HO38" s="13"/>
      <c r="HP38" s="73"/>
      <c r="HQ38" s="73"/>
      <c r="HR38" s="73"/>
      <c r="HS38" s="73"/>
      <c r="HT38" s="74"/>
      <c r="HU38" s="74"/>
      <c r="HV38" s="74"/>
      <c r="HW38" s="74"/>
      <c r="HX38" s="74"/>
      <c r="HY38" s="13"/>
      <c r="HZ38" s="13"/>
      <c r="IA38" s="13"/>
      <c r="IB38" s="13"/>
      <c r="IC38" s="68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68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68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70"/>
      <c r="KC38" s="13"/>
      <c r="KD38" s="76"/>
      <c r="KE38" s="13"/>
      <c r="KF38" s="76"/>
      <c r="KG38" s="13"/>
      <c r="KH38" s="13"/>
      <c r="KI38" s="13"/>
      <c r="KJ38" s="77"/>
      <c r="KK38" s="77"/>
      <c r="KL38" s="39"/>
      <c r="KM38" s="39"/>
      <c r="KN38" s="39"/>
      <c r="KO38" s="39"/>
      <c r="KP38" s="13" t="n">
        <f aca="false">IF(FZ38="",0,IF(FZ38="solid",1,IF(FZ38="part-solid",2,IF(FZ38="non-solid",3))))</f>
        <v>1</v>
      </c>
      <c r="KQ38" s="13" t="n">
        <f aca="false">FT38</f>
        <v>3</v>
      </c>
      <c r="KR38" s="13" t="n">
        <f aca="false">IF(OR(FE38="Bronchite Cronica",FE38="BPCO",FE38="Enfisema"),1,0)</f>
        <v>0</v>
      </c>
      <c r="KS38" s="13" t="n">
        <f aca="false">IF(CH38 = "Si",1,0)</f>
        <v>0</v>
      </c>
      <c r="KT38" s="13" t="n">
        <v>0</v>
      </c>
      <c r="KU38" s="78" t="n">
        <v>0.465555768144364</v>
      </c>
      <c r="KV38" s="84"/>
      <c r="KW38" s="80" t="n">
        <f aca="false">IF(KT38=0, 0.5889073*KU38+0.5625495*(IF(KR38=1,1,0))+0.5642264*SQRT(MAX(0,KQ38))*(IF(KQ38&gt;=0,1,0))*(IF(KP38&gt;0,1,0))-0.6769903*(IF(KP38=1,1,0))-0.2708885*(IF(KP38=2,1,0))+0.7210263*(IF(KP38=3,1,0))-0.5386022,"")</f>
        <v>0.0358454821890041</v>
      </c>
      <c r="KX38" s="81" t="n">
        <f aca="false">1-POWER(0.995,EXP(KW38))</f>
        <v>0.00518200477904096</v>
      </c>
      <c r="KY38" s="82" t="n">
        <f aca="false">KX38*100</f>
        <v>0.518200477904096</v>
      </c>
      <c r="KZ38" s="79"/>
      <c r="LA38" s="79"/>
      <c r="LB38" s="79"/>
      <c r="LC38" s="79"/>
      <c r="LD38" s="45"/>
      <c r="LE38" s="46"/>
    </row>
    <row r="39" s="3" customFormat="true" ht="13.8" hidden="false" customHeight="false" outlineLevel="0" collapsed="false">
      <c r="A39" s="47"/>
      <c r="B39" s="2"/>
      <c r="C39" s="49"/>
      <c r="D39" s="50"/>
      <c r="E39" s="50"/>
      <c r="F39" s="50"/>
      <c r="G39" s="50"/>
      <c r="H39" s="50"/>
      <c r="I39" s="50"/>
      <c r="J39" s="50"/>
      <c r="K39" s="50"/>
      <c r="L39" s="50"/>
      <c r="M39" s="5"/>
      <c r="N39" s="52"/>
      <c r="O39" s="50"/>
      <c r="P39" s="19"/>
      <c r="Q39" s="19"/>
      <c r="R39" s="50"/>
      <c r="S39" s="50"/>
      <c r="T39" s="50"/>
      <c r="U39" s="53"/>
      <c r="V39" s="52"/>
      <c r="W39" s="52"/>
      <c r="X39" s="50"/>
      <c r="Y39" s="52"/>
      <c r="Z39" s="50"/>
      <c r="AA39" s="50"/>
      <c r="AB39" s="50"/>
      <c r="AC39" s="52"/>
      <c r="AD39" s="52"/>
      <c r="AE39" s="52"/>
      <c r="AF39" s="50"/>
      <c r="AG39" s="85"/>
      <c r="AH39" s="50"/>
      <c r="AI39" s="52"/>
      <c r="AJ39" s="50"/>
      <c r="AK39" s="52"/>
      <c r="AL39" s="50"/>
      <c r="AM39" s="52"/>
      <c r="AN39" s="52"/>
      <c r="AO39" s="52"/>
      <c r="AP39" s="50"/>
      <c r="AQ39" s="52"/>
      <c r="AR39" s="52"/>
      <c r="AS39" s="52"/>
      <c r="AT39" s="50"/>
      <c r="AU39" s="52"/>
      <c r="AV39" s="52"/>
      <c r="AW39" s="52"/>
      <c r="AX39" s="50"/>
      <c r="AY39" s="52"/>
      <c r="AZ39" s="50"/>
      <c r="BA39" s="52"/>
      <c r="BB39" s="50"/>
      <c r="BC39" s="52"/>
      <c r="BD39" s="50"/>
      <c r="BE39" s="52"/>
      <c r="BF39" s="50"/>
      <c r="BG39" s="52"/>
      <c r="BH39" s="53"/>
      <c r="BI39" s="52"/>
      <c r="BJ39" s="52"/>
      <c r="BK39" s="50"/>
      <c r="BL39" s="50"/>
      <c r="BM39" s="50"/>
      <c r="BN39" s="50"/>
      <c r="BO39" s="50"/>
      <c r="BP39" s="50"/>
      <c r="BQ39" s="52"/>
      <c r="BR39" s="50"/>
      <c r="BS39" s="52"/>
      <c r="BT39" s="50"/>
      <c r="BU39" s="52"/>
      <c r="BV39" s="52"/>
      <c r="BW39" s="52"/>
      <c r="BX39" s="50"/>
      <c r="BY39" s="52"/>
      <c r="BZ39" s="52"/>
      <c r="CA39" s="50"/>
      <c r="CB39" s="50"/>
      <c r="CC39" s="54"/>
      <c r="CD39" s="55"/>
      <c r="CE39" s="55"/>
      <c r="CF39" s="50"/>
      <c r="CG39" s="50"/>
      <c r="CH39" s="47"/>
      <c r="CI39" s="52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2"/>
      <c r="DN39" s="52"/>
      <c r="DO39" s="50"/>
      <c r="DP39" s="50"/>
      <c r="DQ39" s="50"/>
      <c r="DR39" s="50"/>
      <c r="DS39" s="56"/>
      <c r="DT39" s="56"/>
      <c r="DU39" s="56"/>
      <c r="DV39" s="56"/>
      <c r="DW39" s="56"/>
      <c r="DX39" s="9"/>
      <c r="DY39" s="57"/>
      <c r="DZ39" s="57"/>
      <c r="EA39" s="54"/>
      <c r="EB39" s="54"/>
      <c r="EC39" s="54"/>
      <c r="ED39" s="54"/>
      <c r="EE39" s="54"/>
      <c r="EF39" s="47"/>
      <c r="EG39" s="86"/>
      <c r="EH39" s="86"/>
      <c r="EI39" s="86"/>
      <c r="EJ39" s="86"/>
      <c r="EK39" s="83"/>
      <c r="EL39" s="83"/>
      <c r="EM39" s="59"/>
      <c r="EN39" s="59"/>
      <c r="EO39" s="59"/>
      <c r="EP39" s="60"/>
      <c r="EQ39" s="50"/>
      <c r="ER39" s="61"/>
      <c r="ES39" s="61"/>
      <c r="ET39" s="4"/>
      <c r="EU39" s="35"/>
      <c r="EV39" s="72"/>
      <c r="EW39" s="13"/>
      <c r="EX39" s="13"/>
      <c r="EY39" s="13"/>
      <c r="EZ39" s="13"/>
      <c r="FA39" s="13"/>
      <c r="FB39" s="14"/>
      <c r="FC39" s="15"/>
      <c r="FD39" s="13"/>
      <c r="FE39" s="13"/>
      <c r="FF39" s="13"/>
      <c r="FG39" s="13"/>
      <c r="FH39" s="13"/>
      <c r="FI39" s="13"/>
      <c r="FJ39" s="13"/>
      <c r="FK39" s="13"/>
      <c r="FL39" s="16"/>
      <c r="FM39" s="17"/>
      <c r="FN39" s="18" t="n">
        <v>3</v>
      </c>
      <c r="FO39" s="13"/>
      <c r="FP39" s="35" t="s">
        <v>264</v>
      </c>
      <c r="FQ39" s="13" t="s">
        <v>321</v>
      </c>
      <c r="FR39" s="73" t="n">
        <v>3</v>
      </c>
      <c r="FS39" s="73" t="n">
        <v>2.6</v>
      </c>
      <c r="FT39" s="73" t="n">
        <v>3</v>
      </c>
      <c r="FU39" s="87" t="n">
        <v>10.9</v>
      </c>
      <c r="FV39" s="13"/>
      <c r="FW39" s="13"/>
      <c r="FX39" s="13"/>
      <c r="FY39" s="13"/>
      <c r="FZ39" s="74" t="s">
        <v>266</v>
      </c>
      <c r="GA39" s="13"/>
      <c r="GB39" s="13"/>
      <c r="GC39" s="74" t="s">
        <v>267</v>
      </c>
      <c r="GD39" s="73" t="n">
        <v>3</v>
      </c>
      <c r="GE39" s="73" t="n">
        <v>169</v>
      </c>
      <c r="GF39" s="66"/>
      <c r="GG39" s="66"/>
      <c r="GH39" s="66"/>
      <c r="GI39" s="66"/>
      <c r="GJ39" s="66"/>
      <c r="GK39" s="66"/>
      <c r="GL39" s="64"/>
      <c r="GM39" s="65"/>
      <c r="GN39" s="66"/>
      <c r="GO39" s="66"/>
      <c r="GP39" s="67"/>
      <c r="GQ39" s="15"/>
      <c r="GR39" s="15"/>
      <c r="GS39" s="15"/>
      <c r="GT39" s="15"/>
      <c r="GU39" s="68"/>
      <c r="GV39" s="70"/>
      <c r="GW39" s="70"/>
      <c r="GX39" s="70"/>
      <c r="GY39" s="70"/>
      <c r="GZ39" s="70"/>
      <c r="HA39" s="70"/>
      <c r="HB39" s="70"/>
      <c r="HC39" s="70"/>
      <c r="HD39" s="70"/>
      <c r="HE39" s="70"/>
      <c r="HF39" s="70"/>
      <c r="HG39" s="70"/>
      <c r="HH39" s="70"/>
      <c r="HI39" s="71"/>
      <c r="HJ39" s="71"/>
      <c r="HK39" s="71"/>
      <c r="HL39" s="68"/>
      <c r="HM39" s="13"/>
      <c r="HN39" s="13"/>
      <c r="HO39" s="13"/>
      <c r="HP39" s="73"/>
      <c r="HQ39" s="73"/>
      <c r="HR39" s="73"/>
      <c r="HS39" s="73"/>
      <c r="HT39" s="74"/>
      <c r="HU39" s="74"/>
      <c r="HV39" s="74"/>
      <c r="HW39" s="74"/>
      <c r="HX39" s="74"/>
      <c r="HY39" s="13"/>
      <c r="HZ39" s="13"/>
      <c r="IA39" s="13"/>
      <c r="IB39" s="13"/>
      <c r="IC39" s="68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68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68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70"/>
      <c r="KC39" s="13"/>
      <c r="KD39" s="76"/>
      <c r="KE39" s="13"/>
      <c r="KF39" s="76"/>
      <c r="KG39" s="13"/>
      <c r="KH39" s="13"/>
      <c r="KI39" s="13"/>
      <c r="KJ39" s="77"/>
      <c r="KK39" s="77"/>
      <c r="KL39" s="39"/>
      <c r="KM39" s="39"/>
      <c r="KN39" s="39"/>
      <c r="KO39" s="39"/>
      <c r="KP39" s="13" t="n">
        <f aca="false">IF(FZ39="",0,IF(FZ39="solid",1,IF(FZ39="part-solid",2,IF(FZ39="non-solid",3))))</f>
        <v>1</v>
      </c>
      <c r="KQ39" s="13" t="n">
        <f aca="false">FT39</f>
        <v>3</v>
      </c>
      <c r="KR39" s="13" t="n">
        <f aca="false">IF(OR(FE39="Bronchite Cronica",FE39="BPCO",FE39="Enfisema"),1,0)</f>
        <v>0</v>
      </c>
      <c r="KS39" s="13" t="n">
        <f aca="false">IF(CH39 = "Si",1,0)</f>
        <v>0</v>
      </c>
      <c r="KT39" s="13" t="n">
        <v>0</v>
      </c>
      <c r="KU39" s="78" t="n">
        <v>0.465555768144364</v>
      </c>
      <c r="KV39" s="84"/>
      <c r="KW39" s="80" t="n">
        <f aca="false">IF(KT39=0, 0.5889073*KU39+0.5625495*(IF(KR39=1,1,0))+0.5642264*SQRT(MAX(0,KQ39))*(IF(KQ39&gt;=0,1,0))*(IF(KP39&gt;0,1,0))-0.6769903*(IF(KP39=1,1,0))-0.2708885*(IF(KP39=2,1,0))+0.7210263*(IF(KP39=3,1,0))-0.5386022,"")</f>
        <v>0.0358454821890041</v>
      </c>
      <c r="KX39" s="81" t="n">
        <f aca="false">1-POWER(0.995,EXP(KW39))</f>
        <v>0.00518200477904096</v>
      </c>
      <c r="KY39" s="82" t="n">
        <f aca="false">KX39*100</f>
        <v>0.518200477904096</v>
      </c>
      <c r="KZ39" s="79"/>
      <c r="LA39" s="79"/>
      <c r="LB39" s="79"/>
      <c r="LC39" s="79"/>
      <c r="LD39" s="45"/>
      <c r="LE39" s="46"/>
    </row>
    <row r="40" s="3" customFormat="true" ht="13.8" hidden="false" customHeight="false" outlineLevel="0" collapsed="false">
      <c r="A40" s="47"/>
      <c r="B40" s="2"/>
      <c r="C40" s="49"/>
      <c r="D40" s="50"/>
      <c r="E40" s="50"/>
      <c r="F40" s="50"/>
      <c r="G40" s="50"/>
      <c r="H40" s="50"/>
      <c r="I40" s="50"/>
      <c r="J40" s="50"/>
      <c r="K40" s="50"/>
      <c r="L40" s="50"/>
      <c r="M40" s="5"/>
      <c r="N40" s="52"/>
      <c r="O40" s="50"/>
      <c r="P40" s="19"/>
      <c r="Q40" s="19"/>
      <c r="R40" s="50"/>
      <c r="S40" s="50"/>
      <c r="T40" s="50"/>
      <c r="U40" s="53"/>
      <c r="V40" s="52"/>
      <c r="W40" s="52"/>
      <c r="X40" s="50"/>
      <c r="Y40" s="52"/>
      <c r="Z40" s="50"/>
      <c r="AA40" s="50"/>
      <c r="AB40" s="50"/>
      <c r="AC40" s="52"/>
      <c r="AD40" s="52"/>
      <c r="AE40" s="52"/>
      <c r="AF40" s="50"/>
      <c r="AG40" s="85"/>
      <c r="AH40" s="50"/>
      <c r="AI40" s="52"/>
      <c r="AJ40" s="50"/>
      <c r="AK40" s="52"/>
      <c r="AL40" s="50"/>
      <c r="AM40" s="52"/>
      <c r="AN40" s="52"/>
      <c r="AO40" s="52"/>
      <c r="AP40" s="50"/>
      <c r="AQ40" s="52"/>
      <c r="AR40" s="52"/>
      <c r="AS40" s="52"/>
      <c r="AT40" s="50"/>
      <c r="AU40" s="52"/>
      <c r="AV40" s="52"/>
      <c r="AW40" s="52"/>
      <c r="AX40" s="50"/>
      <c r="AY40" s="52"/>
      <c r="AZ40" s="50"/>
      <c r="BA40" s="52"/>
      <c r="BB40" s="50"/>
      <c r="BC40" s="52"/>
      <c r="BD40" s="50"/>
      <c r="BE40" s="52"/>
      <c r="BF40" s="50"/>
      <c r="BG40" s="52"/>
      <c r="BH40" s="53"/>
      <c r="BI40" s="52"/>
      <c r="BJ40" s="52"/>
      <c r="BK40" s="50"/>
      <c r="BL40" s="50"/>
      <c r="BM40" s="50"/>
      <c r="BN40" s="50"/>
      <c r="BO40" s="50"/>
      <c r="BP40" s="50"/>
      <c r="BQ40" s="52"/>
      <c r="BR40" s="50"/>
      <c r="BS40" s="52"/>
      <c r="BT40" s="50"/>
      <c r="BU40" s="52"/>
      <c r="BV40" s="52"/>
      <c r="BW40" s="52"/>
      <c r="BX40" s="50"/>
      <c r="BY40" s="52"/>
      <c r="BZ40" s="52"/>
      <c r="CA40" s="50"/>
      <c r="CB40" s="50"/>
      <c r="CC40" s="54"/>
      <c r="CD40" s="55"/>
      <c r="CE40" s="55"/>
      <c r="CF40" s="50"/>
      <c r="CG40" s="50"/>
      <c r="CH40" s="47"/>
      <c r="CI40" s="52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2"/>
      <c r="DN40" s="52"/>
      <c r="DO40" s="50"/>
      <c r="DP40" s="50"/>
      <c r="DQ40" s="50"/>
      <c r="DR40" s="50"/>
      <c r="DS40" s="56"/>
      <c r="DT40" s="56"/>
      <c r="DU40" s="56"/>
      <c r="DV40" s="56"/>
      <c r="DW40" s="56"/>
      <c r="DX40" s="9"/>
      <c r="DY40" s="57"/>
      <c r="DZ40" s="57"/>
      <c r="EA40" s="54"/>
      <c r="EB40" s="54"/>
      <c r="EC40" s="54"/>
      <c r="ED40" s="54"/>
      <c r="EE40" s="54"/>
      <c r="EF40" s="47"/>
      <c r="EG40" s="86"/>
      <c r="EH40" s="86"/>
      <c r="EI40" s="86"/>
      <c r="EJ40" s="86"/>
      <c r="EK40" s="83"/>
      <c r="EL40" s="83"/>
      <c r="EM40" s="59"/>
      <c r="EN40" s="59"/>
      <c r="EO40" s="59"/>
      <c r="EP40" s="60"/>
      <c r="EQ40" s="50"/>
      <c r="ER40" s="61"/>
      <c r="ES40" s="61"/>
      <c r="ET40" s="4"/>
      <c r="EU40" s="35"/>
      <c r="EV40" s="72"/>
      <c r="EW40" s="13"/>
      <c r="EX40" s="13"/>
      <c r="EY40" s="13"/>
      <c r="EZ40" s="13"/>
      <c r="FA40" s="13"/>
      <c r="FB40" s="14"/>
      <c r="FC40" s="15"/>
      <c r="FD40" s="13"/>
      <c r="FE40" s="13"/>
      <c r="FF40" s="13"/>
      <c r="FG40" s="13"/>
      <c r="FH40" s="13"/>
      <c r="FI40" s="13"/>
      <c r="FJ40" s="13"/>
      <c r="FK40" s="13"/>
      <c r="FL40" s="16"/>
      <c r="FM40" s="17"/>
      <c r="FN40" s="18" t="n">
        <v>4</v>
      </c>
      <c r="FO40" s="13"/>
      <c r="FP40" s="35" t="s">
        <v>264</v>
      </c>
      <c r="FQ40" s="13" t="s">
        <v>265</v>
      </c>
      <c r="FR40" s="73" t="n">
        <v>3.5</v>
      </c>
      <c r="FS40" s="73" t="n">
        <v>3.5</v>
      </c>
      <c r="FT40" s="73" t="n">
        <v>3.5</v>
      </c>
      <c r="FU40" s="87" t="n">
        <v>20.5</v>
      </c>
      <c r="FV40" s="13"/>
      <c r="FW40" s="13"/>
      <c r="FX40" s="13"/>
      <c r="FY40" s="13"/>
      <c r="FZ40" s="74" t="s">
        <v>266</v>
      </c>
      <c r="GA40" s="13"/>
      <c r="GB40" s="13"/>
      <c r="GC40" s="74" t="s">
        <v>267</v>
      </c>
      <c r="GD40" s="73" t="n">
        <v>3</v>
      </c>
      <c r="GE40" s="73" t="n">
        <v>146</v>
      </c>
      <c r="GF40" s="66"/>
      <c r="GG40" s="66"/>
      <c r="GH40" s="66"/>
      <c r="GI40" s="66"/>
      <c r="GJ40" s="66"/>
      <c r="GK40" s="66"/>
      <c r="GL40" s="64"/>
      <c r="GM40" s="65"/>
      <c r="GN40" s="66"/>
      <c r="GO40" s="66"/>
      <c r="GP40" s="67"/>
      <c r="GQ40" s="15"/>
      <c r="GR40" s="15"/>
      <c r="GS40" s="15"/>
      <c r="GT40" s="15"/>
      <c r="GU40" s="68"/>
      <c r="GV40" s="70"/>
      <c r="GW40" s="70"/>
      <c r="GX40" s="70"/>
      <c r="GY40" s="70"/>
      <c r="GZ40" s="70"/>
      <c r="HA40" s="70"/>
      <c r="HB40" s="70"/>
      <c r="HC40" s="70"/>
      <c r="HD40" s="70"/>
      <c r="HE40" s="70"/>
      <c r="HF40" s="70"/>
      <c r="HG40" s="70"/>
      <c r="HH40" s="70"/>
      <c r="HI40" s="71"/>
      <c r="HJ40" s="71"/>
      <c r="HK40" s="71"/>
      <c r="HL40" s="68"/>
      <c r="HM40" s="13"/>
      <c r="HN40" s="13"/>
      <c r="HO40" s="13"/>
      <c r="HP40" s="73"/>
      <c r="HQ40" s="73"/>
      <c r="HR40" s="73"/>
      <c r="HS40" s="73"/>
      <c r="HT40" s="74"/>
      <c r="HU40" s="74"/>
      <c r="HV40" s="74"/>
      <c r="HW40" s="74"/>
      <c r="HX40" s="74"/>
      <c r="HY40" s="13"/>
      <c r="HZ40" s="13"/>
      <c r="IA40" s="13"/>
      <c r="IB40" s="13"/>
      <c r="IC40" s="68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68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68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70"/>
      <c r="KC40" s="13"/>
      <c r="KD40" s="76"/>
      <c r="KE40" s="13"/>
      <c r="KF40" s="76"/>
      <c r="KG40" s="13"/>
      <c r="KH40" s="13"/>
      <c r="KI40" s="13"/>
      <c r="KJ40" s="77"/>
      <c r="KK40" s="77"/>
      <c r="KL40" s="39"/>
      <c r="KM40" s="39"/>
      <c r="KN40" s="39"/>
      <c r="KO40" s="39"/>
      <c r="KP40" s="13" t="n">
        <f aca="false">IF(FZ40="",0,IF(FZ40="solid",1,IF(FZ40="part-solid",2,IF(FZ40="non-solid",3))))</f>
        <v>1</v>
      </c>
      <c r="KQ40" s="13" t="n">
        <f aca="false">FT40</f>
        <v>3.5</v>
      </c>
      <c r="KR40" s="13" t="n">
        <f aca="false">IF(OR(FE40="Bronchite Cronica",FE40="BPCO",FE40="Enfisema"),1,0)</f>
        <v>0</v>
      </c>
      <c r="KS40" s="13" t="n">
        <f aca="false">IF(CH40 = "Si",1,0)</f>
        <v>0</v>
      </c>
      <c r="KT40" s="13" t="n">
        <v>0</v>
      </c>
      <c r="KU40" s="78" t="n">
        <v>0.465555768144364</v>
      </c>
      <c r="KV40" s="84"/>
      <c r="KW40" s="80" t="n">
        <f aca="false">IF(KT40=0, 0.5889073*KU40+0.5625495*(IF(KR40=1,1,0))+0.5642264*SQRT(MAX(0,KQ40))*(IF(KQ40&gt;=0,1,0))*(IF(KP40&gt;0,1,0))-0.6769903*(IF(KP40=1,1,0))-0.2708885*(IF(KP40=2,1,0))+0.7210263*(IF(KP40=3,1,0))-0.5386022,"")</f>
        <v>0.114147629103758</v>
      </c>
      <c r="KX40" s="81" t="n">
        <f aca="false">1-POWER(0.995,EXP(KW40))</f>
        <v>0.00560289124230384</v>
      </c>
      <c r="KY40" s="82" t="n">
        <f aca="false">KX40*100</f>
        <v>0.560289124230384</v>
      </c>
      <c r="KZ40" s="79"/>
      <c r="LA40" s="79"/>
      <c r="LB40" s="79"/>
      <c r="LC40" s="79"/>
      <c r="LD40" s="45"/>
      <c r="LE40" s="46"/>
    </row>
    <row r="41" s="3" customFormat="true" ht="13.8" hidden="false" customHeight="false" outlineLevel="0" collapsed="false">
      <c r="A41" s="47"/>
      <c r="B41" s="2"/>
      <c r="C41" s="49"/>
      <c r="D41" s="50"/>
      <c r="E41" s="50"/>
      <c r="F41" s="50"/>
      <c r="G41" s="50"/>
      <c r="H41" s="50"/>
      <c r="I41" s="50"/>
      <c r="J41" s="50"/>
      <c r="K41" s="50"/>
      <c r="L41" s="50"/>
      <c r="M41" s="5"/>
      <c r="N41" s="52"/>
      <c r="O41" s="50"/>
      <c r="P41" s="19"/>
      <c r="Q41" s="19"/>
      <c r="R41" s="50"/>
      <c r="S41" s="50"/>
      <c r="T41" s="50"/>
      <c r="U41" s="53"/>
      <c r="V41" s="52"/>
      <c r="W41" s="52"/>
      <c r="X41" s="50"/>
      <c r="Y41" s="52"/>
      <c r="Z41" s="50"/>
      <c r="AA41" s="50"/>
      <c r="AB41" s="50"/>
      <c r="AC41" s="52"/>
      <c r="AD41" s="52"/>
      <c r="AE41" s="52"/>
      <c r="AF41" s="50"/>
      <c r="AG41" s="85"/>
      <c r="AH41" s="50"/>
      <c r="AI41" s="52"/>
      <c r="AJ41" s="50"/>
      <c r="AK41" s="52"/>
      <c r="AL41" s="50"/>
      <c r="AM41" s="52"/>
      <c r="AN41" s="52"/>
      <c r="AO41" s="52"/>
      <c r="AP41" s="50"/>
      <c r="AQ41" s="52"/>
      <c r="AR41" s="52"/>
      <c r="AS41" s="52"/>
      <c r="AT41" s="50"/>
      <c r="AU41" s="52"/>
      <c r="AV41" s="52"/>
      <c r="AW41" s="52"/>
      <c r="AX41" s="50"/>
      <c r="AY41" s="52"/>
      <c r="AZ41" s="50"/>
      <c r="BA41" s="52"/>
      <c r="BB41" s="50"/>
      <c r="BC41" s="52"/>
      <c r="BD41" s="50"/>
      <c r="BE41" s="52"/>
      <c r="BF41" s="50"/>
      <c r="BG41" s="52"/>
      <c r="BH41" s="53"/>
      <c r="BI41" s="52"/>
      <c r="BJ41" s="52"/>
      <c r="BK41" s="50"/>
      <c r="BL41" s="50"/>
      <c r="BM41" s="50"/>
      <c r="BN41" s="50"/>
      <c r="BO41" s="50"/>
      <c r="BP41" s="50"/>
      <c r="BQ41" s="52"/>
      <c r="BR41" s="50"/>
      <c r="BS41" s="52"/>
      <c r="BT41" s="50"/>
      <c r="BU41" s="52"/>
      <c r="BV41" s="52"/>
      <c r="BW41" s="52"/>
      <c r="BX41" s="50"/>
      <c r="BY41" s="52"/>
      <c r="BZ41" s="52"/>
      <c r="CA41" s="50"/>
      <c r="CB41" s="50"/>
      <c r="CC41" s="54"/>
      <c r="CD41" s="55"/>
      <c r="CE41" s="55"/>
      <c r="CF41" s="50"/>
      <c r="CG41" s="50"/>
      <c r="CH41" s="47"/>
      <c r="CI41" s="52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2"/>
      <c r="DN41" s="52"/>
      <c r="DO41" s="50"/>
      <c r="DP41" s="50"/>
      <c r="DQ41" s="50"/>
      <c r="DR41" s="50"/>
      <c r="DS41" s="56"/>
      <c r="DT41" s="56"/>
      <c r="DU41" s="56"/>
      <c r="DV41" s="56"/>
      <c r="DW41" s="56"/>
      <c r="DX41" s="9"/>
      <c r="DY41" s="57"/>
      <c r="DZ41" s="57"/>
      <c r="EA41" s="54"/>
      <c r="EB41" s="54"/>
      <c r="EC41" s="54"/>
      <c r="ED41" s="54"/>
      <c r="EE41" s="54"/>
      <c r="EF41" s="47"/>
      <c r="EG41" s="86"/>
      <c r="EH41" s="86"/>
      <c r="EI41" s="86"/>
      <c r="EJ41" s="86"/>
      <c r="EK41" s="83"/>
      <c r="EL41" s="83"/>
      <c r="EM41" s="59"/>
      <c r="EN41" s="59"/>
      <c r="EO41" s="59"/>
      <c r="EP41" s="60"/>
      <c r="EQ41" s="50"/>
      <c r="ER41" s="61"/>
      <c r="ES41" s="61"/>
      <c r="ET41" s="4"/>
      <c r="EU41" s="35"/>
      <c r="EV41" s="72"/>
      <c r="EW41" s="13"/>
      <c r="EX41" s="13"/>
      <c r="EY41" s="13"/>
      <c r="EZ41" s="13"/>
      <c r="FA41" s="13"/>
      <c r="FB41" s="14"/>
      <c r="FC41" s="15"/>
      <c r="FD41" s="13"/>
      <c r="FE41" s="13"/>
      <c r="FF41" s="13"/>
      <c r="FG41" s="13"/>
      <c r="FH41" s="13"/>
      <c r="FI41" s="13"/>
      <c r="FJ41" s="13"/>
      <c r="FK41" s="13"/>
      <c r="FL41" s="16"/>
      <c r="FM41" s="17"/>
      <c r="FN41" s="18" t="n">
        <v>5</v>
      </c>
      <c r="FO41" s="13"/>
      <c r="FP41" s="35" t="s">
        <v>264</v>
      </c>
      <c r="FQ41" s="13" t="s">
        <v>265</v>
      </c>
      <c r="FR41" s="73" t="n">
        <v>3.4</v>
      </c>
      <c r="FS41" s="73" t="n">
        <v>2.7</v>
      </c>
      <c r="FT41" s="73" t="n">
        <v>3.4</v>
      </c>
      <c r="FU41" s="87" t="n">
        <v>16</v>
      </c>
      <c r="FV41" s="13"/>
      <c r="FW41" s="13"/>
      <c r="FX41" s="13"/>
      <c r="FY41" s="13"/>
      <c r="FZ41" s="74" t="s">
        <v>266</v>
      </c>
      <c r="GA41" s="13"/>
      <c r="GB41" s="13"/>
      <c r="GC41" s="74" t="s">
        <v>267</v>
      </c>
      <c r="GD41" s="73" t="n">
        <v>3</v>
      </c>
      <c r="GE41" s="73" t="n">
        <v>259</v>
      </c>
      <c r="GF41" s="66"/>
      <c r="GG41" s="66"/>
      <c r="GH41" s="66"/>
      <c r="GI41" s="66"/>
      <c r="GJ41" s="66"/>
      <c r="GK41" s="66"/>
      <c r="GL41" s="64"/>
      <c r="GM41" s="65"/>
      <c r="GN41" s="66"/>
      <c r="GO41" s="66"/>
      <c r="GP41" s="67"/>
      <c r="GQ41" s="15"/>
      <c r="GR41" s="15"/>
      <c r="GS41" s="15"/>
      <c r="GT41" s="15"/>
      <c r="GU41" s="68"/>
      <c r="GV41" s="70"/>
      <c r="GW41" s="70"/>
      <c r="GX41" s="70"/>
      <c r="GY41" s="70"/>
      <c r="GZ41" s="70"/>
      <c r="HA41" s="70"/>
      <c r="HB41" s="70"/>
      <c r="HC41" s="70"/>
      <c r="HD41" s="70"/>
      <c r="HE41" s="70"/>
      <c r="HF41" s="70"/>
      <c r="HG41" s="70"/>
      <c r="HH41" s="70"/>
      <c r="HI41" s="71"/>
      <c r="HJ41" s="71"/>
      <c r="HK41" s="71"/>
      <c r="HL41" s="68"/>
      <c r="HM41" s="13"/>
      <c r="HN41" s="13"/>
      <c r="HO41" s="13"/>
      <c r="HP41" s="73"/>
      <c r="HQ41" s="73"/>
      <c r="HR41" s="73"/>
      <c r="HS41" s="73"/>
      <c r="HT41" s="74"/>
      <c r="HU41" s="74"/>
      <c r="HV41" s="74"/>
      <c r="HW41" s="74"/>
      <c r="HX41" s="74"/>
      <c r="HY41" s="13"/>
      <c r="HZ41" s="13"/>
      <c r="IA41" s="13"/>
      <c r="IB41" s="13"/>
      <c r="IC41" s="68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68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68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70"/>
      <c r="KC41" s="13"/>
      <c r="KD41" s="76"/>
      <c r="KE41" s="13"/>
      <c r="KF41" s="76"/>
      <c r="KG41" s="13"/>
      <c r="KH41" s="13"/>
      <c r="KI41" s="13"/>
      <c r="KJ41" s="77"/>
      <c r="KK41" s="77"/>
      <c r="KL41" s="39"/>
      <c r="KM41" s="39"/>
      <c r="KN41" s="39"/>
      <c r="KO41" s="39"/>
      <c r="KP41" s="13" t="n">
        <f aca="false">IF(FZ41="",0,IF(FZ41="solid",1,IF(FZ41="part-solid",2,IF(FZ41="non-solid",3))))</f>
        <v>1</v>
      </c>
      <c r="KQ41" s="13" t="n">
        <f aca="false">FT41</f>
        <v>3.4</v>
      </c>
      <c r="KR41" s="13" t="n">
        <f aca="false">IF(OR(FE41="Bronchite Cronica",FE41="BPCO",FE41="Enfisema"),1,0)</f>
        <v>0</v>
      </c>
      <c r="KS41" s="13" t="n">
        <f aca="false">IF(CH41 = "Si",1,0)</f>
        <v>0</v>
      </c>
      <c r="KT41" s="13" t="n">
        <v>0</v>
      </c>
      <c r="KU41" s="78" t="n">
        <v>0.465555768144364</v>
      </c>
      <c r="KV41" s="84"/>
      <c r="KW41" s="80" t="n">
        <f aca="false">IF(KT41=0, 0.5889073*KU41+0.5625495*(IF(KR41=1,1,0))+0.5642264*SQRT(MAX(0,KQ41))*(IF(KQ41&gt;=0,1,0))*(IF(KP41&gt;0,1,0))-0.6769903*(IF(KP41=1,1,0))-0.2708885*(IF(KP41=2,1,0))+0.7210263*(IF(KP41=3,1,0))-0.5386022,"")</f>
        <v>0.0989587661729875</v>
      </c>
      <c r="KX41" s="81" t="n">
        <f aca="false">1-POWER(0.995,EXP(KW41))</f>
        <v>0.00551866621563002</v>
      </c>
      <c r="KY41" s="82" t="n">
        <f aca="false">KX41*100</f>
        <v>0.551866621563002</v>
      </c>
      <c r="KZ41" s="79"/>
      <c r="LA41" s="79"/>
      <c r="LB41" s="79"/>
      <c r="LC41" s="79"/>
      <c r="LD41" s="45"/>
      <c r="LE41" s="46"/>
    </row>
    <row r="42" s="3" customFormat="true" ht="13.8" hidden="false" customHeight="false" outlineLevel="0" collapsed="false">
      <c r="A42" s="47"/>
      <c r="B42" s="2"/>
      <c r="C42" s="49"/>
      <c r="D42" s="50"/>
      <c r="E42" s="50"/>
      <c r="F42" s="50"/>
      <c r="G42" s="50"/>
      <c r="H42" s="50"/>
      <c r="I42" s="50"/>
      <c r="J42" s="50"/>
      <c r="K42" s="50"/>
      <c r="L42" s="50"/>
      <c r="M42" s="5"/>
      <c r="N42" s="52"/>
      <c r="O42" s="50"/>
      <c r="P42" s="19"/>
      <c r="Q42" s="19"/>
      <c r="R42" s="50"/>
      <c r="S42" s="50"/>
      <c r="T42" s="50"/>
      <c r="U42" s="53"/>
      <c r="V42" s="52"/>
      <c r="W42" s="52"/>
      <c r="X42" s="50"/>
      <c r="Y42" s="52"/>
      <c r="Z42" s="50"/>
      <c r="AA42" s="50"/>
      <c r="AB42" s="50"/>
      <c r="AC42" s="52"/>
      <c r="AD42" s="52"/>
      <c r="AE42" s="52"/>
      <c r="AF42" s="50"/>
      <c r="AG42" s="85"/>
      <c r="AH42" s="50"/>
      <c r="AI42" s="52"/>
      <c r="AJ42" s="50"/>
      <c r="AK42" s="52"/>
      <c r="AL42" s="50"/>
      <c r="AM42" s="52"/>
      <c r="AN42" s="52"/>
      <c r="AO42" s="52"/>
      <c r="AP42" s="50"/>
      <c r="AQ42" s="52"/>
      <c r="AR42" s="52"/>
      <c r="AS42" s="52"/>
      <c r="AT42" s="50"/>
      <c r="AU42" s="52"/>
      <c r="AV42" s="52"/>
      <c r="AW42" s="52"/>
      <c r="AX42" s="50"/>
      <c r="AY42" s="52"/>
      <c r="AZ42" s="50"/>
      <c r="BA42" s="52"/>
      <c r="BB42" s="50"/>
      <c r="BC42" s="52"/>
      <c r="BD42" s="50"/>
      <c r="BE42" s="52"/>
      <c r="BF42" s="50"/>
      <c r="BG42" s="52"/>
      <c r="BH42" s="53"/>
      <c r="BI42" s="52"/>
      <c r="BJ42" s="52"/>
      <c r="BK42" s="50"/>
      <c r="BL42" s="50"/>
      <c r="BM42" s="50"/>
      <c r="BN42" s="50"/>
      <c r="BO42" s="50"/>
      <c r="BP42" s="50"/>
      <c r="BQ42" s="52"/>
      <c r="BR42" s="50"/>
      <c r="BS42" s="52"/>
      <c r="BT42" s="50"/>
      <c r="BU42" s="52"/>
      <c r="BV42" s="52"/>
      <c r="BW42" s="52"/>
      <c r="BX42" s="50"/>
      <c r="BY42" s="52"/>
      <c r="BZ42" s="52"/>
      <c r="CA42" s="50"/>
      <c r="CB42" s="50"/>
      <c r="CC42" s="54"/>
      <c r="CD42" s="55"/>
      <c r="CE42" s="55"/>
      <c r="CF42" s="50"/>
      <c r="CG42" s="50"/>
      <c r="CH42" s="47"/>
      <c r="CI42" s="52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2"/>
      <c r="DN42" s="52"/>
      <c r="DO42" s="50"/>
      <c r="DP42" s="50"/>
      <c r="DQ42" s="50"/>
      <c r="DR42" s="50"/>
      <c r="DS42" s="56"/>
      <c r="DT42" s="56"/>
      <c r="DU42" s="56"/>
      <c r="DV42" s="56"/>
      <c r="DW42" s="56"/>
      <c r="DX42" s="9"/>
      <c r="DY42" s="57"/>
      <c r="DZ42" s="57"/>
      <c r="EA42" s="54"/>
      <c r="EB42" s="54"/>
      <c r="EC42" s="54"/>
      <c r="ED42" s="54"/>
      <c r="EE42" s="54"/>
      <c r="EF42" s="47"/>
      <c r="EG42" s="86"/>
      <c r="EH42" s="86"/>
      <c r="EI42" s="86"/>
      <c r="EJ42" s="86"/>
      <c r="EK42" s="83"/>
      <c r="EL42" s="83"/>
      <c r="EM42" s="59"/>
      <c r="EN42" s="59"/>
      <c r="EO42" s="59"/>
      <c r="EP42" s="60"/>
      <c r="EQ42" s="50"/>
      <c r="ER42" s="61"/>
      <c r="ES42" s="61"/>
      <c r="ET42" s="4"/>
      <c r="EU42" s="35"/>
      <c r="EV42" s="72"/>
      <c r="EW42" s="13"/>
      <c r="EX42" s="13"/>
      <c r="EY42" s="13"/>
      <c r="EZ42" s="13"/>
      <c r="FA42" s="13"/>
      <c r="FB42" s="14"/>
      <c r="FC42" s="15"/>
      <c r="FD42" s="13"/>
      <c r="FE42" s="13"/>
      <c r="FF42" s="13"/>
      <c r="FG42" s="13"/>
      <c r="FH42" s="13"/>
      <c r="FI42" s="13"/>
      <c r="FJ42" s="13"/>
      <c r="FK42" s="13"/>
      <c r="FL42" s="16"/>
      <c r="FM42" s="17"/>
      <c r="FN42" s="18" t="n">
        <v>6</v>
      </c>
      <c r="FO42" s="13"/>
      <c r="FP42" s="35" t="s">
        <v>264</v>
      </c>
      <c r="FQ42" s="13" t="s">
        <v>265</v>
      </c>
      <c r="FR42" s="73" t="n">
        <v>2</v>
      </c>
      <c r="FS42" s="73" t="n">
        <v>2</v>
      </c>
      <c r="FT42" s="73" t="n">
        <v>2</v>
      </c>
      <c r="FU42" s="87" t="n">
        <v>4.9</v>
      </c>
      <c r="FV42" s="13"/>
      <c r="FW42" s="13"/>
      <c r="FX42" s="13"/>
      <c r="FY42" s="13"/>
      <c r="FZ42" s="74" t="s">
        <v>266</v>
      </c>
      <c r="GA42" s="13"/>
      <c r="GB42" s="13"/>
      <c r="GC42" s="74" t="s">
        <v>267</v>
      </c>
      <c r="GD42" s="73" t="n">
        <v>3</v>
      </c>
      <c r="GE42" s="73" t="n">
        <v>248</v>
      </c>
      <c r="GF42" s="66"/>
      <c r="GG42" s="66"/>
      <c r="GH42" s="66"/>
      <c r="GI42" s="66"/>
      <c r="GJ42" s="66"/>
      <c r="GK42" s="66"/>
      <c r="GL42" s="64"/>
      <c r="GM42" s="65"/>
      <c r="GN42" s="66"/>
      <c r="GO42" s="66"/>
      <c r="GP42" s="67"/>
      <c r="GQ42" s="15"/>
      <c r="GR42" s="15"/>
      <c r="GS42" s="15"/>
      <c r="GT42" s="15"/>
      <c r="GU42" s="68"/>
      <c r="GV42" s="70"/>
      <c r="GW42" s="70"/>
      <c r="GX42" s="70"/>
      <c r="GY42" s="70"/>
      <c r="GZ42" s="70"/>
      <c r="HA42" s="70"/>
      <c r="HB42" s="70"/>
      <c r="HC42" s="70"/>
      <c r="HD42" s="70"/>
      <c r="HE42" s="70"/>
      <c r="HF42" s="70"/>
      <c r="HG42" s="70"/>
      <c r="HH42" s="70"/>
      <c r="HI42" s="71"/>
      <c r="HJ42" s="71"/>
      <c r="HK42" s="71"/>
      <c r="HL42" s="68"/>
      <c r="HM42" s="13"/>
      <c r="HN42" s="13"/>
      <c r="HO42" s="13"/>
      <c r="HP42" s="73"/>
      <c r="HQ42" s="73"/>
      <c r="HR42" s="73"/>
      <c r="HS42" s="73"/>
      <c r="HT42" s="74"/>
      <c r="HU42" s="74"/>
      <c r="HV42" s="74"/>
      <c r="HW42" s="74"/>
      <c r="HX42" s="74"/>
      <c r="HY42" s="13"/>
      <c r="HZ42" s="13"/>
      <c r="IA42" s="13"/>
      <c r="IB42" s="13"/>
      <c r="IC42" s="68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68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68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70"/>
      <c r="KC42" s="13"/>
      <c r="KD42" s="76"/>
      <c r="KE42" s="13"/>
      <c r="KF42" s="76"/>
      <c r="KG42" s="13"/>
      <c r="KH42" s="13"/>
      <c r="KI42" s="13"/>
      <c r="KJ42" s="77"/>
      <c r="KK42" s="77"/>
      <c r="KL42" s="39"/>
      <c r="KM42" s="39"/>
      <c r="KN42" s="39"/>
      <c r="KO42" s="39"/>
      <c r="KP42" s="13" t="n">
        <f aca="false">IF(FZ42="",0,IF(FZ42="solid",1,IF(FZ42="part-solid",2,IF(FZ42="non-solid",3))))</f>
        <v>1</v>
      </c>
      <c r="KQ42" s="13" t="n">
        <f aca="false">FT42</f>
        <v>2</v>
      </c>
      <c r="KR42" s="13" t="n">
        <f aca="false">IF(OR(FE42="Bronchite Cronica",FE42="BPCO",FE42="Enfisema"),1,0)</f>
        <v>0</v>
      </c>
      <c r="KS42" s="13" t="n">
        <f aca="false">IF(CH42 = "Si",1,0)</f>
        <v>0</v>
      </c>
      <c r="KT42" s="13" t="n">
        <v>0</v>
      </c>
      <c r="KU42" s="78" t="n">
        <v>0.465555768144364</v>
      </c>
      <c r="KV42" s="84"/>
      <c r="KW42" s="80" t="n">
        <f aca="false">IF(KT42=0, 0.5889073*KU42+0.5625495*(IF(KR42=1,1,0))+0.5642264*SQRT(MAX(0,KQ42))*(IF(KQ42&gt;=0,1,0))*(IF(KP42&gt;0,1,0))-0.6769903*(IF(KP42=1,1,0))-0.2708885*(IF(KP42=2,1,0))+0.7210263*(IF(KP42=3,1,0))-0.5386022,"")</f>
        <v>-0.143486682453729</v>
      </c>
      <c r="KX42" s="81" t="n">
        <f aca="false">1-POWER(0.995,EXP(KW42))</f>
        <v>0.00433311193769326</v>
      </c>
      <c r="KY42" s="82" t="n">
        <f aca="false">KX42*100</f>
        <v>0.433311193769326</v>
      </c>
      <c r="KZ42" s="79"/>
      <c r="LA42" s="79"/>
      <c r="LB42" s="79"/>
      <c r="LC42" s="79"/>
      <c r="LD42" s="45"/>
      <c r="LE42" s="46"/>
    </row>
    <row r="43" s="3" customFormat="true" ht="13.8" hidden="false" customHeight="false" outlineLevel="0" collapsed="false">
      <c r="A43" s="47" t="s">
        <v>374</v>
      </c>
      <c r="B43" s="48" t="s">
        <v>375</v>
      </c>
      <c r="C43" s="49" t="n">
        <v>44029.7538265162</v>
      </c>
      <c r="D43" s="50"/>
      <c r="E43" s="50"/>
      <c r="F43" s="50"/>
      <c r="G43" s="50"/>
      <c r="H43" s="50"/>
      <c r="I43" s="50"/>
      <c r="J43" s="50"/>
      <c r="K43" s="50"/>
      <c r="L43" s="50"/>
      <c r="M43" s="5"/>
      <c r="N43" s="52"/>
      <c r="O43" s="50" t="s">
        <v>234</v>
      </c>
      <c r="P43" s="19" t="n">
        <v>160</v>
      </c>
      <c r="Q43" s="19" t="n">
        <v>57</v>
      </c>
      <c r="R43" s="50" t="s">
        <v>272</v>
      </c>
      <c r="S43" s="50" t="s">
        <v>236</v>
      </c>
      <c r="T43" s="50" t="s">
        <v>286</v>
      </c>
      <c r="U43" s="51" t="s">
        <v>240</v>
      </c>
      <c r="V43" s="85" t="n">
        <v>35247</v>
      </c>
      <c r="W43" s="50" t="s">
        <v>376</v>
      </c>
      <c r="X43" s="50" t="s">
        <v>238</v>
      </c>
      <c r="Y43" s="52"/>
      <c r="Z43" s="50" t="s">
        <v>238</v>
      </c>
      <c r="AA43" s="50" t="s">
        <v>238</v>
      </c>
      <c r="AB43" s="50" t="s">
        <v>238</v>
      </c>
      <c r="AC43" s="52"/>
      <c r="AD43" s="52"/>
      <c r="AE43" s="52"/>
      <c r="AF43" s="50" t="s">
        <v>240</v>
      </c>
      <c r="AG43" s="85" t="n">
        <v>42896</v>
      </c>
      <c r="AH43" s="50" t="s">
        <v>240</v>
      </c>
      <c r="AI43" s="50" t="s">
        <v>377</v>
      </c>
      <c r="AJ43" s="50" t="s">
        <v>238</v>
      </c>
      <c r="AK43" s="52"/>
      <c r="AL43" s="50" t="s">
        <v>238</v>
      </c>
      <c r="AM43" s="52"/>
      <c r="AN43" s="52"/>
      <c r="AO43" s="52"/>
      <c r="AP43" s="50" t="s">
        <v>238</v>
      </c>
      <c r="AQ43" s="52"/>
      <c r="AR43" s="52"/>
      <c r="AS43" s="52"/>
      <c r="AT43" s="50" t="s">
        <v>238</v>
      </c>
      <c r="AU43" s="52"/>
      <c r="AV43" s="52"/>
      <c r="AW43" s="52"/>
      <c r="AX43" s="50" t="s">
        <v>239</v>
      </c>
      <c r="AY43" s="52"/>
      <c r="AZ43" s="50" t="s">
        <v>238</v>
      </c>
      <c r="BA43" s="52"/>
      <c r="BB43" s="50" t="s">
        <v>238</v>
      </c>
      <c r="BC43" s="52"/>
      <c r="BD43" s="50" t="s">
        <v>238</v>
      </c>
      <c r="BE43" s="52"/>
      <c r="BF43" s="50" t="s">
        <v>238</v>
      </c>
      <c r="BG43" s="52"/>
      <c r="BH43" s="53" t="s">
        <v>238</v>
      </c>
      <c r="BI43" s="52"/>
      <c r="BJ43" s="52"/>
      <c r="BK43" s="50" t="s">
        <v>239</v>
      </c>
      <c r="BL43" s="50" t="s">
        <v>239</v>
      </c>
      <c r="BM43" s="50" t="s">
        <v>238</v>
      </c>
      <c r="BN43" s="50" t="s">
        <v>238</v>
      </c>
      <c r="BO43" s="50" t="s">
        <v>238</v>
      </c>
      <c r="BP43" s="50" t="s">
        <v>240</v>
      </c>
      <c r="BQ43" s="50" t="s">
        <v>378</v>
      </c>
      <c r="BR43" s="50" t="s">
        <v>238</v>
      </c>
      <c r="BS43" s="52"/>
      <c r="BT43" s="50" t="s">
        <v>238</v>
      </c>
      <c r="BU43" s="52"/>
      <c r="BV43" s="52"/>
      <c r="BW43" s="52"/>
      <c r="BX43" s="50" t="s">
        <v>240</v>
      </c>
      <c r="BY43" s="50" t="s">
        <v>238</v>
      </c>
      <c r="BZ43" s="52"/>
      <c r="CA43" s="50" t="s">
        <v>243</v>
      </c>
      <c r="CB43" s="50" t="s">
        <v>238</v>
      </c>
      <c r="CC43" s="54" t="s">
        <v>240</v>
      </c>
      <c r="CD43" s="54" t="s">
        <v>326</v>
      </c>
      <c r="CE43" s="54" t="s">
        <v>240</v>
      </c>
      <c r="CF43" s="50" t="s">
        <v>238</v>
      </c>
      <c r="CG43" s="50" t="s">
        <v>238</v>
      </c>
      <c r="CH43" s="47" t="s">
        <v>240</v>
      </c>
      <c r="CI43" s="50" t="n">
        <v>1992</v>
      </c>
      <c r="CJ43" s="50" t="s">
        <v>379</v>
      </c>
      <c r="CK43" s="50" t="s">
        <v>244</v>
      </c>
      <c r="CL43" s="50" t="n">
        <v>50</v>
      </c>
      <c r="CM43" s="50" t="s">
        <v>240</v>
      </c>
      <c r="CN43" s="50" t="n">
        <v>19</v>
      </c>
      <c r="CO43" s="50" t="s">
        <v>240</v>
      </c>
      <c r="CP43" s="50" t="s">
        <v>248</v>
      </c>
      <c r="CQ43" s="50" t="s">
        <v>344</v>
      </c>
      <c r="CR43" s="50" t="s">
        <v>380</v>
      </c>
      <c r="CS43" s="50" t="s">
        <v>380</v>
      </c>
      <c r="CT43" s="50" t="s">
        <v>249</v>
      </c>
      <c r="CU43" s="50" t="s">
        <v>289</v>
      </c>
      <c r="CV43" s="50" t="s">
        <v>249</v>
      </c>
      <c r="CW43" s="50" t="s">
        <v>249</v>
      </c>
      <c r="CX43" s="50" t="s">
        <v>345</v>
      </c>
      <c r="CY43" s="50" t="s">
        <v>249</v>
      </c>
      <c r="CZ43" s="50" t="s">
        <v>249</v>
      </c>
      <c r="DA43" s="50" t="s">
        <v>249</v>
      </c>
      <c r="DB43" s="50" t="s">
        <v>252</v>
      </c>
      <c r="DC43" s="50" t="n">
        <v>6</v>
      </c>
      <c r="DD43" s="50" t="n">
        <v>7</v>
      </c>
      <c r="DE43" s="50" t="n">
        <v>6</v>
      </c>
      <c r="DF43" s="50" t="n">
        <v>7</v>
      </c>
      <c r="DG43" s="50" t="s">
        <v>238</v>
      </c>
      <c r="DH43" s="50" t="n">
        <v>0</v>
      </c>
      <c r="DI43" s="50" t="n">
        <v>29</v>
      </c>
      <c r="DJ43" s="50" t="n">
        <v>0</v>
      </c>
      <c r="DK43" s="50" t="n">
        <v>0</v>
      </c>
      <c r="DL43" s="50" t="s">
        <v>238</v>
      </c>
      <c r="DM43" s="52"/>
      <c r="DN43" s="52"/>
      <c r="DO43" s="50" t="s">
        <v>315</v>
      </c>
      <c r="DP43" s="50" t="s">
        <v>253</v>
      </c>
      <c r="DQ43" s="50" t="s">
        <v>315</v>
      </c>
      <c r="DR43" s="50" t="n">
        <v>8</v>
      </c>
      <c r="DS43" s="56" t="s">
        <v>256</v>
      </c>
      <c r="DT43" s="56" t="s">
        <v>256</v>
      </c>
      <c r="DU43" s="56" t="s">
        <v>256</v>
      </c>
      <c r="DV43" s="56" t="s">
        <v>238</v>
      </c>
      <c r="DW43" s="56" t="s">
        <v>257</v>
      </c>
      <c r="DX43" s="9" t="s">
        <v>244</v>
      </c>
      <c r="DY43" s="57" t="n">
        <v>44032</v>
      </c>
      <c r="DZ43" s="57"/>
      <c r="EA43" s="54" t="n">
        <v>110</v>
      </c>
      <c r="EB43" s="54" t="n">
        <v>70</v>
      </c>
      <c r="EC43" s="54" t="n">
        <v>72</v>
      </c>
      <c r="ED43" s="54" t="n">
        <v>99</v>
      </c>
      <c r="EE43" s="54" t="n">
        <v>2</v>
      </c>
      <c r="EF43" s="58" t="n">
        <v>43988</v>
      </c>
      <c r="EG43" s="47" t="n">
        <v>187</v>
      </c>
      <c r="EH43" s="47" t="n">
        <v>56</v>
      </c>
      <c r="EI43" s="47" t="n">
        <v>121</v>
      </c>
      <c r="EJ43" s="47" t="n">
        <v>98</v>
      </c>
      <c r="EK43" s="59" t="n">
        <v>99</v>
      </c>
      <c r="EL43" s="59" t="n">
        <v>102</v>
      </c>
      <c r="EM43" s="59" t="n">
        <v>2.12</v>
      </c>
      <c r="EN43" s="59" t="n">
        <v>2.61</v>
      </c>
      <c r="EO43" s="59" t="n">
        <v>323</v>
      </c>
      <c r="EP43" s="60" t="n">
        <v>0.81</v>
      </c>
      <c r="EQ43" s="50" t="s">
        <v>258</v>
      </c>
      <c r="ER43" s="61" t="n">
        <v>16</v>
      </c>
      <c r="ES43" s="61" t="n">
        <v>6</v>
      </c>
      <c r="ET43" s="4" t="s">
        <v>381</v>
      </c>
      <c r="EU43" s="35" t="s">
        <v>260</v>
      </c>
      <c r="EV43" s="72" t="n">
        <v>20708</v>
      </c>
      <c r="EW43" s="13" t="n">
        <v>3392978417</v>
      </c>
      <c r="EX43" s="13" t="n">
        <v>1</v>
      </c>
      <c r="EY43" s="13" t="s">
        <v>261</v>
      </c>
      <c r="EZ43" s="13" t="n">
        <v>63</v>
      </c>
      <c r="FA43" s="13" t="s">
        <v>262</v>
      </c>
      <c r="FB43" s="14" t="n">
        <v>23.83</v>
      </c>
      <c r="FC43" s="15" t="n">
        <v>1.6</v>
      </c>
      <c r="FD43" s="13" t="n">
        <v>61</v>
      </c>
      <c r="FE43" s="13" t="s">
        <v>280</v>
      </c>
      <c r="FF43" s="13" t="s">
        <v>240</v>
      </c>
      <c r="FG43" s="13" t="s">
        <v>240</v>
      </c>
      <c r="FH43" s="13" t="s">
        <v>263</v>
      </c>
      <c r="FI43" s="13" t="n">
        <v>15</v>
      </c>
      <c r="FJ43" s="13" t="n">
        <v>47</v>
      </c>
      <c r="FK43" s="13" t="n">
        <v>0</v>
      </c>
      <c r="FL43" s="16" t="n">
        <v>11.078</v>
      </c>
      <c r="FM43" s="17" t="n">
        <v>35.25</v>
      </c>
      <c r="FN43" s="18" t="n">
        <v>0</v>
      </c>
      <c r="FO43" s="13" t="n">
        <v>0</v>
      </c>
      <c r="FP43" s="13"/>
      <c r="FQ43" s="13"/>
      <c r="FR43" s="73"/>
      <c r="FS43" s="73"/>
      <c r="FT43" s="73"/>
      <c r="FU43" s="87"/>
      <c r="FV43" s="13"/>
      <c r="FW43" s="13"/>
      <c r="FX43" s="13"/>
      <c r="FY43" s="13"/>
      <c r="FZ43" s="74"/>
      <c r="GA43" s="13"/>
      <c r="GB43" s="13"/>
      <c r="GC43" s="74"/>
      <c r="GD43" s="73"/>
      <c r="GE43" s="73"/>
      <c r="GF43" s="66"/>
      <c r="GG43" s="66"/>
      <c r="GH43" s="66"/>
      <c r="GI43" s="66"/>
      <c r="GJ43" s="66"/>
      <c r="GK43" s="66"/>
      <c r="GL43" s="64" t="s">
        <v>267</v>
      </c>
      <c r="GM43" s="65"/>
      <c r="GN43" s="66"/>
      <c r="GO43" s="66" t="n">
        <f aca="false">FL43/6</f>
        <v>1.84633333333333</v>
      </c>
      <c r="GP43" s="67"/>
      <c r="GQ43" s="15" t="n">
        <v>1.81</v>
      </c>
      <c r="GR43" s="15" t="n">
        <v>0.39</v>
      </c>
      <c r="GS43" s="15"/>
      <c r="GT43" s="15"/>
      <c r="GU43" s="68" t="n">
        <v>24</v>
      </c>
      <c r="GV43" s="104" t="n">
        <v>44862</v>
      </c>
      <c r="GW43" s="70" t="s">
        <v>267</v>
      </c>
      <c r="GX43" s="70"/>
      <c r="GY43" s="70"/>
      <c r="GZ43" s="70"/>
      <c r="HA43" s="70"/>
      <c r="HB43" s="70"/>
      <c r="HC43" s="70"/>
      <c r="HD43" s="70"/>
      <c r="HE43" s="70"/>
      <c r="HF43" s="70"/>
      <c r="HG43" s="70"/>
      <c r="HH43" s="70"/>
      <c r="HI43" s="71"/>
      <c r="HJ43" s="71"/>
      <c r="HK43" s="71"/>
      <c r="HL43" s="68" t="n">
        <v>48</v>
      </c>
      <c r="HM43" s="105" t="n">
        <v>45493</v>
      </c>
      <c r="HN43" s="13"/>
      <c r="HO43" s="13"/>
      <c r="HP43" s="73"/>
      <c r="HQ43" s="73"/>
      <c r="HR43" s="73"/>
      <c r="HS43" s="73"/>
      <c r="HT43" s="74"/>
      <c r="HU43" s="74"/>
      <c r="HV43" s="74"/>
      <c r="HW43" s="74"/>
      <c r="HX43" s="74"/>
      <c r="HY43" s="13"/>
      <c r="HZ43" s="13"/>
      <c r="IA43" s="13"/>
      <c r="IB43" s="13"/>
      <c r="IC43" s="68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68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68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70"/>
      <c r="KC43" s="13"/>
      <c r="KD43" s="76"/>
      <c r="KE43" s="13"/>
      <c r="KF43" s="76"/>
      <c r="KG43" s="13"/>
      <c r="KH43" s="13"/>
      <c r="KI43" s="13"/>
      <c r="KJ43" s="77"/>
      <c r="KK43" s="77"/>
      <c r="KL43" s="39"/>
      <c r="KM43" s="39"/>
      <c r="KN43" s="39"/>
      <c r="KO43" s="39"/>
      <c r="KP43" s="13" t="n">
        <f aca="false">IF(FZ43="",0,IF(FZ43="solid",1,IF(FZ43="part-solid",2,IF(FZ43="non-solid",3))))</f>
        <v>0</v>
      </c>
      <c r="KQ43" s="13" t="n">
        <f aca="false">FT43</f>
        <v>0</v>
      </c>
      <c r="KR43" s="13" t="n">
        <f aca="false">IF(OR(FE43="Bronchite Cronica",FE43="BPCO",FE43="Enfisema"),1,0)</f>
        <v>1</v>
      </c>
      <c r="KS43" s="13" t="n">
        <f aca="false">IF(CH43 = "Si",1,0)</f>
        <v>1</v>
      </c>
      <c r="KT43" s="13" t="n">
        <v>0</v>
      </c>
      <c r="KU43" s="78" t="n">
        <f aca="false">IF(KT43=0, 0.060818386 *FI43         - 0.00014652216 * POWER((FI43 - 15), 3) * (FI43 &gt; 15)         + 0.00018486938 * POWER((FI43 - 20.185718), 3) * (IF(FI43 &gt; 20,1,0))         - 0.000038347226 * POWER((FI43 - 40), 3) * (IF(FI43 &gt; 40,1,0))         + 0.11425297 * FJ43         - 0.000080091477 * POWER((FJ43 - 27.6577), 3) * (IF(FJ43 &gt; 27,1,0))         + 0.00017069483 * POWER((FJ43 - 40), 3) * (IF(FJ43 &gt; 40,1,0))         - 0.000090603358 * POWER((FJ43 - 50.910335), 3) * (IF(FJ43&gt; 50,1,0))         - 0.085684793 * FK43 + 0.0065499693 * POWER((FK43 - 0), 3)         - 0.0068305845 * POWER((FK43- 0.50513347), 3) * (IF(FK43 &gt; 0,1,0))         + 0.00028061519 * POWER((FK43 - 12.295688), 3) * (IF(FK43 &gt; 12,1,0))         + 0.070322812 * EZ43  - 0.00009382122 * POWER((EZ43 - 53.459001), 3) * (IF(EZ43 &gt; 53,1,0))         + 0.00018282661 * POWER((EZ43 - 61.954825), 3) * (IF(EZ43 &gt; 61,1,0))         - 0.000089005389 * POWER((EZ43 - 70.910335), 3) * (IF(EZ43 &gt; 70,1,0))         + 0.2153936 * (IF(KS43 = 1,1,0)) - 0.05827261 * (IF(EU43 = "F",1,0))         - 9.7960571,"")</f>
        <v>0.471261223572839</v>
      </c>
      <c r="KV43" s="79" t="n">
        <f aca="false">1-POWER(0.98869,EXP(KU43))</f>
        <v>0.0180569955342011</v>
      </c>
      <c r="KW43" s="80" t="n">
        <f aca="false">IF(KT43=0, 0.5889073*KU43+0.5625495*(IF(KR43=1,1,0))+0.5642264*SQRT(MAX(0,KQ43))*(IF(KQ43&gt;=0,1,0))*(IF(KP43&gt;0,1,0))-0.6769903*(IF(KP43=1,1,0))-0.2708885*(IF(KP43=2,1,0))+0.7210263*(IF(KP43=3,1,0))-0.5386022,"")</f>
        <v>0.301476474768977</v>
      </c>
      <c r="KX43" s="81" t="n">
        <f aca="false">1-POWER(0.995,EXP(KW43))</f>
        <v>0.00675331444864524</v>
      </c>
      <c r="KY43" s="82" t="n">
        <f aca="false">KX43*100</f>
        <v>0.675331444864524</v>
      </c>
      <c r="KZ43" s="79"/>
      <c r="LA43" s="79"/>
      <c r="LB43" s="79"/>
      <c r="LC43" s="79"/>
      <c r="LD43" s="45"/>
      <c r="LE43" s="46"/>
    </row>
    <row r="44" s="3" customFormat="true" ht="13.8" hidden="false" customHeight="false" outlineLevel="0" collapsed="false">
      <c r="A44" s="47" t="s">
        <v>382</v>
      </c>
      <c r="B44" s="48" t="s">
        <v>383</v>
      </c>
      <c r="C44" s="49" t="n">
        <v>44034.5263445486</v>
      </c>
      <c r="D44" s="50"/>
      <c r="E44" s="50"/>
      <c r="F44" s="50"/>
      <c r="G44" s="50"/>
      <c r="H44" s="50"/>
      <c r="I44" s="50"/>
      <c r="J44" s="50"/>
      <c r="K44" s="50"/>
      <c r="L44" s="50"/>
      <c r="M44" s="5"/>
      <c r="N44" s="50"/>
      <c r="O44" s="50" t="s">
        <v>234</v>
      </c>
      <c r="P44" s="19" t="n">
        <v>160</v>
      </c>
      <c r="Q44" s="19" t="n">
        <v>80</v>
      </c>
      <c r="R44" s="50" t="s">
        <v>272</v>
      </c>
      <c r="S44" s="50" t="s">
        <v>236</v>
      </c>
      <c r="T44" s="50" t="s">
        <v>237</v>
      </c>
      <c r="U44" s="51" t="s">
        <v>238</v>
      </c>
      <c r="V44" s="52"/>
      <c r="W44" s="52"/>
      <c r="X44" s="50" t="s">
        <v>238</v>
      </c>
      <c r="Y44" s="52"/>
      <c r="Z44" s="50" t="s">
        <v>238</v>
      </c>
      <c r="AA44" s="50" t="s">
        <v>240</v>
      </c>
      <c r="AB44" s="50" t="s">
        <v>240</v>
      </c>
      <c r="AC44" s="85" t="n">
        <v>39715</v>
      </c>
      <c r="AD44" s="50" t="s">
        <v>240</v>
      </c>
      <c r="AE44" s="50" t="s">
        <v>384</v>
      </c>
      <c r="AF44" s="50" t="s">
        <v>238</v>
      </c>
      <c r="AG44" s="52"/>
      <c r="AH44" s="52"/>
      <c r="AI44" s="52"/>
      <c r="AJ44" s="50" t="s">
        <v>238</v>
      </c>
      <c r="AK44" s="52"/>
      <c r="AL44" s="50" t="s">
        <v>238</v>
      </c>
      <c r="AM44" s="52"/>
      <c r="AN44" s="52"/>
      <c r="AO44" s="52"/>
      <c r="AP44" s="50" t="s">
        <v>238</v>
      </c>
      <c r="AQ44" s="52"/>
      <c r="AR44" s="52"/>
      <c r="AS44" s="52"/>
      <c r="AT44" s="50" t="s">
        <v>238</v>
      </c>
      <c r="AU44" s="52"/>
      <c r="AV44" s="52"/>
      <c r="AW44" s="52"/>
      <c r="AX44" s="50" t="s">
        <v>239</v>
      </c>
      <c r="AY44" s="52"/>
      <c r="AZ44" s="50" t="s">
        <v>238</v>
      </c>
      <c r="BA44" s="52"/>
      <c r="BB44" s="50" t="s">
        <v>238</v>
      </c>
      <c r="BC44" s="52"/>
      <c r="BD44" s="50" t="s">
        <v>238</v>
      </c>
      <c r="BE44" s="52"/>
      <c r="BF44" s="50" t="s">
        <v>238</v>
      </c>
      <c r="BG44" s="52"/>
      <c r="BH44" s="53" t="s">
        <v>238</v>
      </c>
      <c r="BI44" s="52"/>
      <c r="BJ44" s="52"/>
      <c r="BK44" s="50" t="s">
        <v>239</v>
      </c>
      <c r="BL44" s="50" t="s">
        <v>239</v>
      </c>
      <c r="BM44" s="50" t="s">
        <v>238</v>
      </c>
      <c r="BN44" s="50" t="s">
        <v>238</v>
      </c>
      <c r="BO44" s="50" t="s">
        <v>238</v>
      </c>
      <c r="BP44" s="50" t="s">
        <v>240</v>
      </c>
      <c r="BQ44" s="50" t="s">
        <v>385</v>
      </c>
      <c r="BR44" s="50" t="s">
        <v>240</v>
      </c>
      <c r="BS44" s="50" t="s">
        <v>386</v>
      </c>
      <c r="BT44" s="50" t="s">
        <v>238</v>
      </c>
      <c r="BU44" s="52"/>
      <c r="BV44" s="52"/>
      <c r="BW44" s="52"/>
      <c r="BX44" s="50" t="s">
        <v>238</v>
      </c>
      <c r="BY44" s="52"/>
      <c r="BZ44" s="52"/>
      <c r="CA44" s="50" t="s">
        <v>387</v>
      </c>
      <c r="CB44" s="50" t="s">
        <v>240</v>
      </c>
      <c r="CC44" s="54" t="s">
        <v>240</v>
      </c>
      <c r="CD44" s="54" t="s">
        <v>326</v>
      </c>
      <c r="CE44" s="54" t="s">
        <v>240</v>
      </c>
      <c r="CF44" s="50" t="s">
        <v>238</v>
      </c>
      <c r="CG44" s="50" t="s">
        <v>238</v>
      </c>
      <c r="CH44" s="47" t="s">
        <v>238</v>
      </c>
      <c r="CI44" s="52"/>
      <c r="CJ44" s="52"/>
      <c r="CK44" s="50" t="s">
        <v>244</v>
      </c>
      <c r="CL44" s="50" t="n">
        <v>20</v>
      </c>
      <c r="CM44" s="50" t="s">
        <v>238</v>
      </c>
      <c r="CN44" s="50" t="n">
        <v>15</v>
      </c>
      <c r="CO44" s="50" t="s">
        <v>240</v>
      </c>
      <c r="CP44" s="50" t="s">
        <v>388</v>
      </c>
      <c r="CQ44" s="50" t="s">
        <v>344</v>
      </c>
      <c r="CR44" s="50" t="s">
        <v>314</v>
      </c>
      <c r="CS44" s="50" t="s">
        <v>314</v>
      </c>
      <c r="CT44" s="50" t="s">
        <v>249</v>
      </c>
      <c r="CU44" s="50" t="s">
        <v>251</v>
      </c>
      <c r="CV44" s="50" t="s">
        <v>249</v>
      </c>
      <c r="CW44" s="50" t="s">
        <v>249</v>
      </c>
      <c r="CX44" s="50" t="s">
        <v>334</v>
      </c>
      <c r="CY44" s="50" t="s">
        <v>251</v>
      </c>
      <c r="CZ44" s="50" t="s">
        <v>249</v>
      </c>
      <c r="DA44" s="50" t="s">
        <v>289</v>
      </c>
      <c r="DB44" s="50" t="s">
        <v>252</v>
      </c>
      <c r="DC44" s="50" t="n">
        <v>1</v>
      </c>
      <c r="DD44" s="50" t="n">
        <v>1</v>
      </c>
      <c r="DE44" s="50" t="n">
        <v>2</v>
      </c>
      <c r="DF44" s="50" t="n">
        <v>2</v>
      </c>
      <c r="DG44" s="50" t="s">
        <v>244</v>
      </c>
      <c r="DH44" s="50" t="n">
        <v>0</v>
      </c>
      <c r="DI44" s="50" t="n">
        <v>24</v>
      </c>
      <c r="DJ44" s="50" t="n">
        <v>6</v>
      </c>
      <c r="DK44" s="50" t="s">
        <v>389</v>
      </c>
      <c r="DL44" s="50" t="s">
        <v>238</v>
      </c>
      <c r="DM44" s="52"/>
      <c r="DN44" s="52"/>
      <c r="DO44" s="50" t="s">
        <v>315</v>
      </c>
      <c r="DP44" s="50" t="s">
        <v>253</v>
      </c>
      <c r="DQ44" s="50" t="s">
        <v>315</v>
      </c>
      <c r="DR44" s="50" t="n">
        <v>4</v>
      </c>
      <c r="DS44" s="56" t="s">
        <v>256</v>
      </c>
      <c r="DT44" s="56" t="s">
        <v>256</v>
      </c>
      <c r="DU44" s="56" t="s">
        <v>256</v>
      </c>
      <c r="DV44" s="56" t="s">
        <v>238</v>
      </c>
      <c r="DW44" s="56" t="s">
        <v>257</v>
      </c>
      <c r="DX44" s="9" t="s">
        <v>244</v>
      </c>
      <c r="DY44" s="57" t="n">
        <v>44036</v>
      </c>
      <c r="DZ44" s="57"/>
      <c r="EA44" s="54" t="n">
        <v>140</v>
      </c>
      <c r="EB44" s="54" t="n">
        <v>70</v>
      </c>
      <c r="EC44" s="54" t="n">
        <v>72</v>
      </c>
      <c r="ED44" s="54" t="n">
        <v>98</v>
      </c>
      <c r="EE44" s="54" t="n">
        <v>0</v>
      </c>
      <c r="EF44" s="47" t="s">
        <v>277</v>
      </c>
      <c r="EG44" s="86"/>
      <c r="EH44" s="86"/>
      <c r="EI44" s="86"/>
      <c r="EJ44" s="86"/>
      <c r="EK44" s="59" t="n">
        <v>85</v>
      </c>
      <c r="EL44" s="59" t="n">
        <v>83</v>
      </c>
      <c r="EM44" s="59" t="n">
        <v>1.93</v>
      </c>
      <c r="EN44" s="59" t="n">
        <v>2.46</v>
      </c>
      <c r="EO44" s="59" t="n">
        <v>251</v>
      </c>
      <c r="EP44" s="60" t="n">
        <v>0.78</v>
      </c>
      <c r="EQ44" s="50" t="s">
        <v>258</v>
      </c>
      <c r="ER44" s="106"/>
      <c r="ES44" s="106"/>
      <c r="ET44" s="4" t="s">
        <v>390</v>
      </c>
      <c r="EU44" s="35" t="s">
        <v>260</v>
      </c>
      <c r="EV44" s="72" t="n">
        <v>17282</v>
      </c>
      <c r="EW44" s="13" t="n">
        <v>3486600424</v>
      </c>
      <c r="EX44" s="13" t="n">
        <v>1</v>
      </c>
      <c r="EY44" s="13" t="s">
        <v>261</v>
      </c>
      <c r="EZ44" s="13" t="n">
        <v>73</v>
      </c>
      <c r="FA44" s="13" t="s">
        <v>262</v>
      </c>
      <c r="FB44" s="14" t="n">
        <v>30.86</v>
      </c>
      <c r="FC44" s="15" t="n">
        <v>1.6</v>
      </c>
      <c r="FD44" s="13" t="n">
        <v>79</v>
      </c>
      <c r="FE44" s="13" t="s">
        <v>280</v>
      </c>
      <c r="FF44" s="13" t="s">
        <v>238</v>
      </c>
      <c r="FG44" s="13" t="s">
        <v>240</v>
      </c>
      <c r="FH44" s="13" t="s">
        <v>391</v>
      </c>
      <c r="FI44" s="13" t="n">
        <v>20</v>
      </c>
      <c r="FJ44" s="13" t="n">
        <v>30</v>
      </c>
      <c r="FK44" s="13" t="n">
        <v>28</v>
      </c>
      <c r="FL44" s="16" t="n">
        <v>3.511</v>
      </c>
      <c r="FM44" s="17" t="n">
        <v>30</v>
      </c>
      <c r="FN44" s="18" t="n">
        <v>1</v>
      </c>
      <c r="FO44" s="13" t="n">
        <v>2</v>
      </c>
      <c r="FP44" s="35" t="s">
        <v>264</v>
      </c>
      <c r="FQ44" s="13" t="s">
        <v>321</v>
      </c>
      <c r="FR44" s="73" t="n">
        <v>7</v>
      </c>
      <c r="FS44" s="73" t="n">
        <v>5.8</v>
      </c>
      <c r="FT44" s="73" t="n">
        <v>7</v>
      </c>
      <c r="FU44" s="87" t="n">
        <v>93.8</v>
      </c>
      <c r="FV44" s="13"/>
      <c r="FW44" s="13"/>
      <c r="FX44" s="13"/>
      <c r="FY44" s="13"/>
      <c r="FZ44" s="74" t="s">
        <v>266</v>
      </c>
      <c r="GA44" s="13"/>
      <c r="GB44" s="13"/>
      <c r="GC44" s="74" t="s">
        <v>267</v>
      </c>
      <c r="GD44" s="73" t="n">
        <v>3</v>
      </c>
      <c r="GE44" s="73" t="n">
        <v>117</v>
      </c>
      <c r="GF44" s="66"/>
      <c r="GG44" s="66"/>
      <c r="GH44" s="66"/>
      <c r="GI44" s="66"/>
      <c r="GJ44" s="66"/>
      <c r="GK44" s="66"/>
      <c r="GL44" s="64" t="s">
        <v>267</v>
      </c>
      <c r="GM44" s="65"/>
      <c r="GN44" s="66"/>
      <c r="GO44" s="66" t="n">
        <f aca="false">FL44/6</f>
        <v>0.585166666666667</v>
      </c>
      <c r="GP44" s="67"/>
      <c r="GQ44" s="15" t="n">
        <v>0.0465277777777778</v>
      </c>
      <c r="GR44" s="13" t="n">
        <v>0.67</v>
      </c>
      <c r="GS44" s="13"/>
      <c r="GT44" s="13"/>
      <c r="GU44" s="68" t="n">
        <v>12</v>
      </c>
      <c r="GV44" s="107" t="n">
        <f aca="false">EDATE(DY44,GU44)</f>
        <v>44401</v>
      </c>
      <c r="GW44" s="108" t="s">
        <v>392</v>
      </c>
      <c r="GX44" s="70"/>
      <c r="GY44" s="70"/>
      <c r="GZ44" s="70"/>
      <c r="HA44" s="70"/>
      <c r="HB44" s="70"/>
      <c r="HC44" s="70"/>
      <c r="HD44" s="70"/>
      <c r="HE44" s="70"/>
      <c r="HF44" s="70"/>
      <c r="HG44" s="70"/>
      <c r="HH44" s="70"/>
      <c r="HI44" s="71"/>
      <c r="HJ44" s="71"/>
      <c r="HK44" s="71"/>
      <c r="HL44" s="68" t="n">
        <v>24</v>
      </c>
      <c r="HM44" s="72" t="n">
        <v>44813</v>
      </c>
      <c r="HN44" s="13" t="s">
        <v>267</v>
      </c>
      <c r="HO44" s="13" t="s">
        <v>321</v>
      </c>
      <c r="HP44" s="73" t="n">
        <v>6.8</v>
      </c>
      <c r="HQ44" s="73" t="n">
        <v>4.8</v>
      </c>
      <c r="HR44" s="73" t="n">
        <v>6.8</v>
      </c>
      <c r="HS44" s="73" t="n">
        <v>66.4</v>
      </c>
      <c r="HT44" s="74" t="s">
        <v>266</v>
      </c>
      <c r="HU44" s="74" t="s">
        <v>267</v>
      </c>
      <c r="HV44" s="74" t="n">
        <v>3</v>
      </c>
      <c r="HW44" s="74" t="n">
        <v>83</v>
      </c>
      <c r="HX44" s="74"/>
      <c r="HY44" s="13" t="s">
        <v>303</v>
      </c>
      <c r="HZ44" s="13" t="n">
        <v>29.2</v>
      </c>
      <c r="IA44" s="13"/>
      <c r="IB44" s="13"/>
      <c r="IC44" s="68" t="n">
        <v>36</v>
      </c>
      <c r="ID44" s="75" t="n">
        <v>45134</v>
      </c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68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68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70"/>
      <c r="KC44" s="13"/>
      <c r="KD44" s="76"/>
      <c r="KE44" s="13"/>
      <c r="KF44" s="76"/>
      <c r="KG44" s="13"/>
      <c r="KH44" s="13"/>
      <c r="KI44" s="13"/>
      <c r="KJ44" s="77"/>
      <c r="KK44" s="77"/>
      <c r="KL44" s="39"/>
      <c r="KM44" s="39"/>
      <c r="KN44" s="39"/>
      <c r="KO44" s="39"/>
      <c r="KP44" s="13" t="n">
        <f aca="false">IF(FZ44="",0,IF(FZ44="solid",1,IF(FZ44="part-solid",2,IF(FZ44="non-solid",3))))</f>
        <v>1</v>
      </c>
      <c r="KQ44" s="13" t="n">
        <f aca="false">FT44</f>
        <v>7</v>
      </c>
      <c r="KR44" s="13" t="n">
        <f aca="false">IF(OR(FE44="Bronchite Cronica",FE44="BPCO",FE44="Enfisema"),1,0)</f>
        <v>1</v>
      </c>
      <c r="KS44" s="13" t="n">
        <f aca="false">IF(CH44 = "Si",1,0)</f>
        <v>0</v>
      </c>
      <c r="KT44" s="13" t="n">
        <v>0</v>
      </c>
      <c r="KU44" s="78" t="n">
        <f aca="false">IF(KT44=0, 0.060818386 *FI44         - 0.00014652216 * POWER((FI44 - 15), 3) * (FI44 &gt; 15)         + 0.00018486938 * POWER((FI44 - 20.185718), 3) * (IF(FI44 &gt; 20,1,0))         - 0.000038347226 * POWER((FI44 - 40), 3) * (IF(FI44 &gt; 40,1,0))         + 0.11425297 * FJ44         - 0.000080091477 * POWER((FJ44 - 27.6577), 3) * (IF(FJ44 &gt; 27,1,0))         + 0.00017069483 * POWER((FJ44 - 40), 3) * (IF(FJ44 &gt; 40,1,0))         - 0.000090603358 * POWER((FJ44 - 50.910335), 3) * (IF(FJ44&gt; 50,1,0))         - 0.085684793 * FK44 + 0.0065499693 * POWER((FK44 - 0), 3)         - 0.0068305845 * POWER((FK44- 0.50513347), 3) * (IF(FK44 &gt; 0,1,0))         + 0.00028061519 * POWER((FK44 - 12.295688), 3) * (IF(FK44 &gt; 12,1,0))         + 0.070322812 * EZ44  - 0.00009382122 * POWER((EZ44 - 53.459001), 3) * (IF(EZ44 &gt; 53,1,0))         + 0.00018282661 * POWER((EZ44 - 61.954825), 3) * (IF(EZ44 &gt; 61,1,0))         - 0.000089005389 * POWER((EZ44 - 70.910335), 3) * (IF(EZ44 &gt; 70,1,0))         + 0.2153936 * (IF(KS44 = 1,1,0)) - 0.05827261 * (IF(EU44 = "F",1,0))         - 9.7960571,"")</f>
        <v>-0.0533579019750317</v>
      </c>
      <c r="KV44" s="79" t="n">
        <f aca="false">1-POWER(0.98869,EXP(KU44))</f>
        <v>0.0107255028221533</v>
      </c>
      <c r="KW44" s="80" t="n">
        <f aca="false">IF(KT44=0, 0.5889073*KU44+0.5625495*(IF(KR44=1,1,0))+0.5642264*SQRT(MAX(0,KQ44))*(IF(KQ44&gt;=0,1,0))*(IF(KP44&gt;0,1,0))-0.6769903*(IF(KP44=1,1,0))-0.2708885*(IF(KP44=2,1,0))+0.7210263*(IF(KP44=3,1,0))-0.5386022,"")</f>
        <v>0.808336879551474</v>
      </c>
      <c r="KX44" s="81" t="n">
        <f aca="false">1-POWER(0.995,EXP(KW44))</f>
        <v>0.0111859752533932</v>
      </c>
      <c r="KY44" s="82" t="n">
        <f aca="false">KX44*100</f>
        <v>1.11859752533932</v>
      </c>
      <c r="KZ44" s="79"/>
      <c r="LA44" s="79"/>
      <c r="LB44" s="79"/>
      <c r="LC44" s="79"/>
      <c r="LD44" s="45"/>
      <c r="LE44" s="46"/>
    </row>
    <row r="45" s="3" customFormat="true" ht="13.8" hidden="false" customHeight="false" outlineLevel="0" collapsed="false">
      <c r="A45" s="47"/>
      <c r="B45" s="2"/>
      <c r="C45" s="49"/>
      <c r="D45" s="50"/>
      <c r="E45" s="50"/>
      <c r="F45" s="50"/>
      <c r="G45" s="50"/>
      <c r="H45" s="50"/>
      <c r="I45" s="50"/>
      <c r="J45" s="50"/>
      <c r="K45" s="50"/>
      <c r="L45" s="50"/>
      <c r="M45" s="5"/>
      <c r="N45" s="50"/>
      <c r="O45" s="50"/>
      <c r="P45" s="19"/>
      <c r="Q45" s="19"/>
      <c r="R45" s="50"/>
      <c r="S45" s="50"/>
      <c r="T45" s="50"/>
      <c r="U45" s="53"/>
      <c r="V45" s="52"/>
      <c r="W45" s="52"/>
      <c r="X45" s="50"/>
      <c r="Y45" s="52"/>
      <c r="Z45" s="50"/>
      <c r="AA45" s="50"/>
      <c r="AB45" s="50"/>
      <c r="AC45" s="85"/>
      <c r="AD45" s="50"/>
      <c r="AE45" s="50"/>
      <c r="AF45" s="50"/>
      <c r="AG45" s="52"/>
      <c r="AH45" s="52"/>
      <c r="AI45" s="52"/>
      <c r="AJ45" s="50"/>
      <c r="AK45" s="52"/>
      <c r="AL45" s="50"/>
      <c r="AM45" s="52"/>
      <c r="AN45" s="52"/>
      <c r="AO45" s="52"/>
      <c r="AP45" s="50"/>
      <c r="AQ45" s="52"/>
      <c r="AR45" s="52"/>
      <c r="AS45" s="52"/>
      <c r="AT45" s="50"/>
      <c r="AU45" s="52"/>
      <c r="AV45" s="52"/>
      <c r="AW45" s="52"/>
      <c r="AX45" s="50"/>
      <c r="AY45" s="52"/>
      <c r="AZ45" s="50"/>
      <c r="BA45" s="52"/>
      <c r="BB45" s="50"/>
      <c r="BC45" s="52"/>
      <c r="BD45" s="50"/>
      <c r="BE45" s="52"/>
      <c r="BF45" s="50"/>
      <c r="BG45" s="52"/>
      <c r="BH45" s="53"/>
      <c r="BI45" s="52"/>
      <c r="BJ45" s="52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2"/>
      <c r="BV45" s="52"/>
      <c r="BW45" s="52"/>
      <c r="BX45" s="50"/>
      <c r="BY45" s="52"/>
      <c r="BZ45" s="52"/>
      <c r="CA45" s="50"/>
      <c r="CB45" s="50"/>
      <c r="CC45" s="54"/>
      <c r="CD45" s="54"/>
      <c r="CE45" s="54"/>
      <c r="CF45" s="50"/>
      <c r="CG45" s="50"/>
      <c r="CH45" s="47"/>
      <c r="CI45" s="52"/>
      <c r="CJ45" s="52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2"/>
      <c r="DN45" s="52"/>
      <c r="DO45" s="50"/>
      <c r="DP45" s="50"/>
      <c r="DQ45" s="50"/>
      <c r="DR45" s="50"/>
      <c r="DS45" s="56"/>
      <c r="DT45" s="56"/>
      <c r="DU45" s="56"/>
      <c r="DV45" s="56"/>
      <c r="DW45" s="56"/>
      <c r="DX45" s="9"/>
      <c r="DY45" s="57"/>
      <c r="DZ45" s="57"/>
      <c r="EA45" s="54"/>
      <c r="EB45" s="54"/>
      <c r="EC45" s="54"/>
      <c r="ED45" s="54"/>
      <c r="EE45" s="54"/>
      <c r="EF45" s="47"/>
      <c r="EG45" s="86"/>
      <c r="EH45" s="86"/>
      <c r="EI45" s="86"/>
      <c r="EJ45" s="86"/>
      <c r="EK45" s="83"/>
      <c r="EL45" s="83"/>
      <c r="EM45" s="59"/>
      <c r="EN45" s="59"/>
      <c r="EO45" s="59"/>
      <c r="EP45" s="60"/>
      <c r="EQ45" s="50"/>
      <c r="ER45" s="106"/>
      <c r="ES45" s="106"/>
      <c r="ET45" s="4"/>
      <c r="EU45" s="35"/>
      <c r="EV45" s="72"/>
      <c r="EW45" s="13"/>
      <c r="EX45" s="13"/>
      <c r="EY45" s="13"/>
      <c r="EZ45" s="13"/>
      <c r="FA45" s="13"/>
      <c r="FB45" s="14"/>
      <c r="FC45" s="15"/>
      <c r="FD45" s="13"/>
      <c r="FE45" s="13"/>
      <c r="FF45" s="13"/>
      <c r="FG45" s="13"/>
      <c r="FH45" s="13"/>
      <c r="FI45" s="13"/>
      <c r="FJ45" s="13"/>
      <c r="FK45" s="13"/>
      <c r="FL45" s="16"/>
      <c r="FM45" s="17"/>
      <c r="FN45" s="18" t="n">
        <v>2</v>
      </c>
      <c r="FO45" s="13"/>
      <c r="FP45" s="35" t="s">
        <v>264</v>
      </c>
      <c r="FQ45" s="13" t="s">
        <v>281</v>
      </c>
      <c r="FR45" s="73" t="n">
        <v>3.6</v>
      </c>
      <c r="FS45" s="73" t="n">
        <v>3.2</v>
      </c>
      <c r="FT45" s="73" t="n">
        <v>3.6</v>
      </c>
      <c r="FU45" s="87" t="n">
        <v>24.8</v>
      </c>
      <c r="FV45" s="13"/>
      <c r="FW45" s="13"/>
      <c r="FX45" s="13"/>
      <c r="FY45" s="13"/>
      <c r="FZ45" s="74" t="s">
        <v>266</v>
      </c>
      <c r="GA45" s="13"/>
      <c r="GB45" s="13"/>
      <c r="GC45" s="74" t="s">
        <v>267</v>
      </c>
      <c r="GD45" s="73" t="n">
        <v>3</v>
      </c>
      <c r="GE45" s="73" t="n">
        <v>135</v>
      </c>
      <c r="GF45" s="66"/>
      <c r="GG45" s="66"/>
      <c r="GH45" s="66"/>
      <c r="GI45" s="66"/>
      <c r="GJ45" s="66"/>
      <c r="GK45" s="66"/>
      <c r="GL45" s="64"/>
      <c r="GM45" s="65"/>
      <c r="GN45" s="66"/>
      <c r="GO45" s="66"/>
      <c r="GP45" s="67"/>
      <c r="GQ45" s="15"/>
      <c r="GR45" s="15"/>
      <c r="GS45" s="15"/>
      <c r="GT45" s="15"/>
      <c r="GU45" s="68"/>
      <c r="GV45" s="70"/>
      <c r="GW45" s="70"/>
      <c r="GX45" s="70"/>
      <c r="GY45" s="70"/>
      <c r="GZ45" s="70"/>
      <c r="HA45" s="70"/>
      <c r="HB45" s="70"/>
      <c r="HC45" s="70"/>
      <c r="HD45" s="70"/>
      <c r="HE45" s="70"/>
      <c r="HF45" s="70"/>
      <c r="HG45" s="70"/>
      <c r="HH45" s="70"/>
      <c r="HI45" s="71"/>
      <c r="HJ45" s="71"/>
      <c r="HK45" s="71"/>
      <c r="HL45" s="68"/>
      <c r="HM45" s="13"/>
      <c r="HN45" s="13"/>
      <c r="HO45" s="13"/>
      <c r="HP45" s="73"/>
      <c r="HQ45" s="73"/>
      <c r="HR45" s="73"/>
      <c r="HS45" s="73"/>
      <c r="HT45" s="74"/>
      <c r="HU45" s="74"/>
      <c r="HV45" s="74"/>
      <c r="HW45" s="74"/>
      <c r="HX45" s="74"/>
      <c r="HY45" s="13"/>
      <c r="HZ45" s="13"/>
      <c r="IA45" s="13"/>
      <c r="IB45" s="13"/>
      <c r="IC45" s="68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68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68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70"/>
      <c r="KC45" s="13"/>
      <c r="KD45" s="76"/>
      <c r="KE45" s="13"/>
      <c r="KF45" s="76"/>
      <c r="KG45" s="13"/>
      <c r="KH45" s="13"/>
      <c r="KI45" s="13"/>
      <c r="KJ45" s="77"/>
      <c r="KK45" s="77"/>
      <c r="KL45" s="39"/>
      <c r="KM45" s="39"/>
      <c r="KN45" s="39"/>
      <c r="KO45" s="39"/>
      <c r="KP45" s="13" t="n">
        <f aca="false">IF(FZ45="",0,IF(FZ45="solid",1,IF(FZ45="part-solid",2,IF(FZ45="non-solid",3))))</f>
        <v>1</v>
      </c>
      <c r="KQ45" s="13" t="n">
        <f aca="false">FT45</f>
        <v>3.6</v>
      </c>
      <c r="KR45" s="13" t="n">
        <f aca="false">IF(OR(FE45="Bronchite Cronica",FE45="BPCO",FE45="Enfisema"),1,0)</f>
        <v>0</v>
      </c>
      <c r="KS45" s="13" t="n">
        <f aca="false">IF(CH45 = "Si",1,0)</f>
        <v>0</v>
      </c>
      <c r="KT45" s="13" t="n">
        <v>0</v>
      </c>
      <c r="KU45" s="109" t="n">
        <v>-0.0533579019750601</v>
      </c>
      <c r="KV45" s="84"/>
      <c r="KW45" s="80" t="n">
        <f aca="false">IF(KT45=0, 0.5889073*KU45+0.5625495*(IF(KR45=1,1,0))+0.5642264*SQRT(MAX(0,KQ45))*(IF(KQ45&gt;=0,1,0))*(IF(KP45&gt;0,1,0))-0.6769903*(IF(KP45=1,1,0))-0.2708885*(IF(KP45=2,1,0))+0.7210263*(IF(KP45=3,1,0))-0.5386022,"")</f>
        <v>-0.176471033987461</v>
      </c>
      <c r="KX45" s="81" t="n">
        <f aca="false">1-POWER(0.995,EXP(KW45))</f>
        <v>0.0041928136494892</v>
      </c>
      <c r="KY45" s="82" t="n">
        <f aca="false">KX45*100</f>
        <v>0.41928136494892</v>
      </c>
      <c r="KZ45" s="79"/>
      <c r="LA45" s="79"/>
      <c r="LB45" s="79"/>
      <c r="LC45" s="79"/>
      <c r="LD45" s="45"/>
      <c r="LE45" s="46"/>
    </row>
    <row r="46" s="3" customFormat="true" ht="13.8" hidden="false" customHeight="false" outlineLevel="0" collapsed="false">
      <c r="A46" s="47" t="s">
        <v>393</v>
      </c>
      <c r="B46" s="48" t="s">
        <v>394</v>
      </c>
      <c r="C46" s="49" t="n">
        <v>44032.3967941204</v>
      </c>
      <c r="D46" s="50"/>
      <c r="E46" s="50"/>
      <c r="F46" s="50"/>
      <c r="G46" s="50"/>
      <c r="H46" s="50"/>
      <c r="I46" s="50"/>
      <c r="J46" s="50"/>
      <c r="K46" s="50"/>
      <c r="L46" s="50"/>
      <c r="M46" s="5"/>
      <c r="N46" s="50"/>
      <c r="O46" s="50" t="s">
        <v>271</v>
      </c>
      <c r="P46" s="19" t="n">
        <v>174</v>
      </c>
      <c r="Q46" s="19" t="n">
        <v>70</v>
      </c>
      <c r="R46" s="50" t="s">
        <v>272</v>
      </c>
      <c r="S46" s="50" t="s">
        <v>236</v>
      </c>
      <c r="T46" s="50" t="s">
        <v>360</v>
      </c>
      <c r="U46" s="51" t="s">
        <v>238</v>
      </c>
      <c r="V46" s="52"/>
      <c r="W46" s="52"/>
      <c r="X46" s="50" t="s">
        <v>238</v>
      </c>
      <c r="Y46" s="52"/>
      <c r="Z46" s="50" t="s">
        <v>240</v>
      </c>
      <c r="AA46" s="50" t="s">
        <v>238</v>
      </c>
      <c r="AB46" s="50" t="s">
        <v>240</v>
      </c>
      <c r="AC46" s="85" t="n">
        <v>42012</v>
      </c>
      <c r="AD46" s="50" t="s">
        <v>240</v>
      </c>
      <c r="AE46" s="50" t="s">
        <v>395</v>
      </c>
      <c r="AF46" s="50" t="s">
        <v>240</v>
      </c>
      <c r="AG46" s="85" t="n">
        <v>42012</v>
      </c>
      <c r="AH46" s="50" t="s">
        <v>240</v>
      </c>
      <c r="AI46" s="50" t="s">
        <v>396</v>
      </c>
      <c r="AJ46" s="50" t="s">
        <v>238</v>
      </c>
      <c r="AK46" s="52"/>
      <c r="AL46" s="50" t="s">
        <v>240</v>
      </c>
      <c r="AM46" s="85" t="n">
        <v>43108</v>
      </c>
      <c r="AN46" s="50" t="n">
        <v>100</v>
      </c>
      <c r="AO46" s="50" t="n">
        <v>1</v>
      </c>
      <c r="AP46" s="50" t="s">
        <v>238</v>
      </c>
      <c r="AQ46" s="52"/>
      <c r="AR46" s="52"/>
      <c r="AS46" s="52"/>
      <c r="AT46" s="50" t="s">
        <v>238</v>
      </c>
      <c r="AU46" s="52"/>
      <c r="AV46" s="52"/>
      <c r="AW46" s="52"/>
      <c r="AX46" s="50" t="s">
        <v>239</v>
      </c>
      <c r="AY46" s="52"/>
      <c r="AZ46" s="50" t="s">
        <v>238</v>
      </c>
      <c r="BA46" s="52"/>
      <c r="BB46" s="50" t="s">
        <v>238</v>
      </c>
      <c r="BC46" s="52"/>
      <c r="BD46" s="50" t="s">
        <v>238</v>
      </c>
      <c r="BE46" s="52"/>
      <c r="BF46" s="50" t="s">
        <v>238</v>
      </c>
      <c r="BG46" s="52"/>
      <c r="BH46" s="53" t="s">
        <v>238</v>
      </c>
      <c r="BI46" s="52"/>
      <c r="BJ46" s="52"/>
      <c r="BK46" s="50" t="s">
        <v>239</v>
      </c>
      <c r="BL46" s="50" t="s">
        <v>239</v>
      </c>
      <c r="BM46" s="50" t="s">
        <v>238</v>
      </c>
      <c r="BN46" s="50" t="s">
        <v>238</v>
      </c>
      <c r="BO46" s="50" t="s">
        <v>238</v>
      </c>
      <c r="BP46" s="50" t="s">
        <v>238</v>
      </c>
      <c r="BQ46" s="52"/>
      <c r="BR46" s="50" t="s">
        <v>240</v>
      </c>
      <c r="BS46" s="50" t="s">
        <v>397</v>
      </c>
      <c r="BT46" s="50" t="s">
        <v>238</v>
      </c>
      <c r="BU46" s="52"/>
      <c r="BV46" s="52"/>
      <c r="BW46" s="52"/>
      <c r="BX46" s="50" t="s">
        <v>238</v>
      </c>
      <c r="BY46" s="52"/>
      <c r="BZ46" s="52"/>
      <c r="CA46" s="50" t="s">
        <v>243</v>
      </c>
      <c r="CB46" s="50" t="s">
        <v>240</v>
      </c>
      <c r="CC46" s="54" t="s">
        <v>240</v>
      </c>
      <c r="CD46" s="54" t="s">
        <v>326</v>
      </c>
      <c r="CE46" s="54" t="s">
        <v>240</v>
      </c>
      <c r="CF46" s="50" t="s">
        <v>238</v>
      </c>
      <c r="CG46" s="50" t="s">
        <v>240</v>
      </c>
      <c r="CH46" s="47" t="s">
        <v>238</v>
      </c>
      <c r="CI46" s="52"/>
      <c r="CJ46" s="50" t="s">
        <v>239</v>
      </c>
      <c r="CK46" s="50" t="s">
        <v>244</v>
      </c>
      <c r="CL46" s="50" t="n">
        <v>10</v>
      </c>
      <c r="CM46" s="50" t="s">
        <v>238</v>
      </c>
      <c r="CN46" s="50" t="n">
        <v>21</v>
      </c>
      <c r="CO46" s="50" t="s">
        <v>238</v>
      </c>
      <c r="CP46" s="50" t="s">
        <v>296</v>
      </c>
      <c r="CQ46" s="50" t="s">
        <v>246</v>
      </c>
      <c r="CR46" s="50" t="s">
        <v>247</v>
      </c>
      <c r="CS46" s="50" t="s">
        <v>247</v>
      </c>
      <c r="CT46" s="50" t="s">
        <v>248</v>
      </c>
      <c r="CU46" s="50" t="s">
        <v>248</v>
      </c>
      <c r="CV46" s="50" t="s">
        <v>289</v>
      </c>
      <c r="CW46" s="50" t="s">
        <v>289</v>
      </c>
      <c r="CX46" s="50" t="s">
        <v>345</v>
      </c>
      <c r="CY46" s="50" t="s">
        <v>251</v>
      </c>
      <c r="CZ46" s="50" t="s">
        <v>249</v>
      </c>
      <c r="DA46" s="50" t="s">
        <v>249</v>
      </c>
      <c r="DB46" s="50" t="s">
        <v>398</v>
      </c>
      <c r="DC46" s="50" t="n">
        <v>4</v>
      </c>
      <c r="DD46" s="50" t="n">
        <v>4</v>
      </c>
      <c r="DE46" s="50" t="n">
        <v>4</v>
      </c>
      <c r="DF46" s="50" t="n">
        <v>4</v>
      </c>
      <c r="DG46" s="50" t="s">
        <v>244</v>
      </c>
      <c r="DH46" s="50" t="n">
        <v>3</v>
      </c>
      <c r="DI46" s="50" t="n">
        <v>5</v>
      </c>
      <c r="DJ46" s="50" t="n">
        <v>10</v>
      </c>
      <c r="DK46" s="50" t="n">
        <v>0</v>
      </c>
      <c r="DL46" s="50" t="s">
        <v>238</v>
      </c>
      <c r="DM46" s="52"/>
      <c r="DN46" s="52"/>
      <c r="DO46" s="50" t="s">
        <v>336</v>
      </c>
      <c r="DP46" s="50" t="s">
        <v>254</v>
      </c>
      <c r="DQ46" s="50" t="s">
        <v>253</v>
      </c>
      <c r="DR46" s="50" t="n">
        <v>8</v>
      </c>
      <c r="DS46" s="56" t="s">
        <v>256</v>
      </c>
      <c r="DT46" s="56" t="s">
        <v>256</v>
      </c>
      <c r="DU46" s="56" t="s">
        <v>256</v>
      </c>
      <c r="DV46" s="56" t="s">
        <v>238</v>
      </c>
      <c r="DW46" s="56" t="s">
        <v>257</v>
      </c>
      <c r="DX46" s="9" t="s">
        <v>244</v>
      </c>
      <c r="DY46" s="57" t="n">
        <v>44036</v>
      </c>
      <c r="DZ46" s="54" t="s">
        <v>244</v>
      </c>
      <c r="EA46" s="54" t="n">
        <v>130</v>
      </c>
      <c r="EB46" s="54" t="n">
        <v>90</v>
      </c>
      <c r="EC46" s="54" t="n">
        <v>88</v>
      </c>
      <c r="ED46" s="54" t="n">
        <v>99</v>
      </c>
      <c r="EE46" s="54" t="n">
        <v>14</v>
      </c>
      <c r="EF46" s="92" t="n">
        <v>43760</v>
      </c>
      <c r="EG46" s="47" t="n">
        <v>181</v>
      </c>
      <c r="EH46" s="47" t="n">
        <v>41</v>
      </c>
      <c r="EI46" s="86"/>
      <c r="EJ46" s="47" t="n">
        <v>244</v>
      </c>
      <c r="EK46" s="59" t="n">
        <v>89</v>
      </c>
      <c r="EL46" s="59" t="n">
        <v>88</v>
      </c>
      <c r="EM46" s="59" t="n">
        <v>2.86</v>
      </c>
      <c r="EN46" s="59" t="n">
        <v>3.61</v>
      </c>
      <c r="EO46" s="59" t="n">
        <v>359</v>
      </c>
      <c r="EP46" s="60" t="n">
        <v>0.79</v>
      </c>
      <c r="EQ46" s="50" t="s">
        <v>258</v>
      </c>
      <c r="ER46" s="61" t="n">
        <v>12</v>
      </c>
      <c r="ES46" s="61" t="n">
        <v>7</v>
      </c>
      <c r="ET46" s="4" t="s">
        <v>399</v>
      </c>
      <c r="EU46" s="35" t="s">
        <v>279</v>
      </c>
      <c r="EV46" s="62" t="n">
        <v>20752</v>
      </c>
      <c r="EW46" s="13" t="n">
        <v>3389242163</v>
      </c>
      <c r="EX46" s="13" t="n">
        <v>1</v>
      </c>
      <c r="EY46" s="13" t="s">
        <v>261</v>
      </c>
      <c r="EZ46" s="13" t="n">
        <v>63</v>
      </c>
      <c r="FA46" s="13" t="s">
        <v>364</v>
      </c>
      <c r="FB46" s="14" t="n">
        <v>22.6</v>
      </c>
      <c r="FC46" s="15" t="n">
        <v>1.76</v>
      </c>
      <c r="FD46" s="13" t="n">
        <v>70</v>
      </c>
      <c r="FE46" s="13" t="s">
        <v>256</v>
      </c>
      <c r="FF46" s="13" t="s">
        <v>238</v>
      </c>
      <c r="FG46" s="13" t="s">
        <v>240</v>
      </c>
      <c r="FH46" s="13" t="s">
        <v>263</v>
      </c>
      <c r="FI46" s="13" t="n">
        <v>20</v>
      </c>
      <c r="FJ46" s="13" t="n">
        <v>40</v>
      </c>
      <c r="FK46" s="13" t="n">
        <v>0</v>
      </c>
      <c r="FL46" s="16" t="n">
        <v>5.001</v>
      </c>
      <c r="FM46" s="17" t="n">
        <v>40</v>
      </c>
      <c r="FN46" s="18" t="n">
        <v>1</v>
      </c>
      <c r="FO46" s="13" t="n">
        <v>1</v>
      </c>
      <c r="FP46" s="35" t="s">
        <v>264</v>
      </c>
      <c r="FQ46" s="13" t="s">
        <v>265</v>
      </c>
      <c r="FR46" s="73" t="n">
        <v>3.6</v>
      </c>
      <c r="FS46" s="73" t="n">
        <v>2.3</v>
      </c>
      <c r="FT46" s="73" t="n">
        <v>3.6</v>
      </c>
      <c r="FU46" s="87" t="n">
        <v>17.7</v>
      </c>
      <c r="FV46" s="13"/>
      <c r="FW46" s="13"/>
      <c r="FX46" s="13"/>
      <c r="FY46" s="13"/>
      <c r="FZ46" s="74" t="s">
        <v>266</v>
      </c>
      <c r="GA46" s="13"/>
      <c r="GB46" s="13"/>
      <c r="GC46" s="74" t="s">
        <v>267</v>
      </c>
      <c r="GD46" s="73" t="n">
        <v>3</v>
      </c>
      <c r="GE46" s="73" t="n">
        <v>287</v>
      </c>
      <c r="GF46" s="66"/>
      <c r="GG46" s="66"/>
      <c r="GH46" s="66"/>
      <c r="GI46" s="66"/>
      <c r="GJ46" s="66"/>
      <c r="GK46" s="66"/>
      <c r="GL46" s="64" t="s">
        <v>267</v>
      </c>
      <c r="GM46" s="65"/>
      <c r="GN46" s="66"/>
      <c r="GO46" s="66" t="n">
        <f aca="false">FL46/6</f>
        <v>0.8335</v>
      </c>
      <c r="GP46" s="67"/>
      <c r="GQ46" s="15" t="n">
        <v>1.34</v>
      </c>
      <c r="GR46" s="15" t="n">
        <v>0.48</v>
      </c>
      <c r="GS46" s="15"/>
      <c r="GT46" s="15"/>
      <c r="GU46" s="68" t="n">
        <v>24</v>
      </c>
      <c r="GV46" s="69" t="n">
        <v>44944</v>
      </c>
      <c r="GW46" s="70" t="s">
        <v>267</v>
      </c>
      <c r="GX46" s="70"/>
      <c r="GY46" s="70"/>
      <c r="GZ46" s="70"/>
      <c r="HA46" s="70"/>
      <c r="HB46" s="70"/>
      <c r="HC46" s="70"/>
      <c r="HD46" s="70"/>
      <c r="HE46" s="70"/>
      <c r="HF46" s="70"/>
      <c r="HG46" s="70"/>
      <c r="HH46" s="70"/>
      <c r="HI46" s="71"/>
      <c r="HJ46" s="71"/>
      <c r="HK46" s="71"/>
      <c r="HL46" s="68" t="n">
        <v>48</v>
      </c>
      <c r="HM46" s="105" t="n">
        <v>45497</v>
      </c>
      <c r="HN46" s="13"/>
      <c r="HO46" s="13"/>
      <c r="HP46" s="73"/>
      <c r="HQ46" s="73"/>
      <c r="HR46" s="73"/>
      <c r="HS46" s="73"/>
      <c r="HT46" s="74"/>
      <c r="HU46" s="74"/>
      <c r="HV46" s="74"/>
      <c r="HW46" s="74"/>
      <c r="HX46" s="74"/>
      <c r="HY46" s="13"/>
      <c r="HZ46" s="13"/>
      <c r="IA46" s="13"/>
      <c r="IB46" s="13"/>
      <c r="IC46" s="68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68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68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70"/>
      <c r="KC46" s="13"/>
      <c r="KD46" s="76"/>
      <c r="KE46" s="13"/>
      <c r="KF46" s="76"/>
      <c r="KG46" s="13"/>
      <c r="KH46" s="13"/>
      <c r="KI46" s="13"/>
      <c r="KJ46" s="77"/>
      <c r="KK46" s="77"/>
      <c r="KL46" s="39"/>
      <c r="KM46" s="39"/>
      <c r="KN46" s="39"/>
      <c r="KO46" s="39"/>
      <c r="KP46" s="13" t="n">
        <f aca="false">IF(FZ46="",0,IF(FZ46="solid",1,IF(FZ46="part-solid",2,IF(FZ46="non-solid",3))))</f>
        <v>1</v>
      </c>
      <c r="KQ46" s="13" t="n">
        <f aca="false">FT46</f>
        <v>3.6</v>
      </c>
      <c r="KR46" s="13" t="n">
        <f aca="false">IF(OR(FE46="Bronchite Cronica",FE46="BPCO",FE46="Enfisema"),1,0)</f>
        <v>0</v>
      </c>
      <c r="KS46" s="13" t="n">
        <f aca="false">IF(CH46 = "Si",1,0)</f>
        <v>0</v>
      </c>
      <c r="KT46" s="13" t="n">
        <v>0</v>
      </c>
      <c r="KU46" s="78" t="n">
        <f aca="false">IF(KT46=0, 0.060818386 *FI46         - 0.00014652216 * POWER((FI46 - 15), 3) * (FI46 &gt; 15)         + 0.00018486938 * POWER((FI46 - 20.185718), 3) * (IF(FI46 &gt; 20,1,0))         - 0.000038347226 * POWER((FI46 - 40), 3) * (IF(FI46 &gt; 40,1,0))         + 0.11425297 * FJ46         - 0.000080091477 * POWER((FJ46 - 27.6577), 3) * (IF(FJ46 &gt; 27,1,0))         + 0.00017069483 * POWER((FJ46 - 40), 3) * (IF(FJ46 &gt; 40,1,0))         - 0.000090603358 * POWER((FJ46 - 50.910335), 3) * (IF(FJ46&gt; 50,1,0))         - 0.085684793 * FK46 + 0.0065499693 * POWER((FK46 - 0), 3)         - 0.0068305845 * POWER((FK46- 0.50513347), 3) * (IF(FK46 &gt; 0,1,0))         + 0.00028061519 * POWER((FK46 - 12.295688), 3) * (IF(FK46 &gt; 12,1,0))         + 0.070322812 * EZ46  - 0.00009382122 * POWER((EZ46 - 53.459001), 3) * (IF(EZ46 &gt; 53,1,0))         + 0.00018282661 * POWER((EZ46 - 61.954825), 3) * (IF(EZ46 &gt; 61,1,0))         - 0.000089005389 * POWER((EZ46 - 70.910335), 3) * (IF(EZ46 &gt; 70,1,0))         + 0.2153936 * (IF(KS46 = 1,1,0)) - 0.05827261 * (IF(EU46 = "F",1,0))         - 9.7960571,"")</f>
        <v>0.170591583348928</v>
      </c>
      <c r="KV46" s="79" t="n">
        <f aca="false">1-POWER(0.98869,EXP(KU46))</f>
        <v>0.0133995778997847</v>
      </c>
      <c r="KW46" s="80" t="n">
        <f aca="false">IF(KT46=0, 0.5889073*KU46+0.5625495*(IF(KR46=1,1,0))+0.5642264*SQRT(MAX(0,KQ46))*(IF(KQ46&gt;=0,1,0))*(IF(KP46&gt;0,1,0))-0.6769903*(IF(KP46=1,1,0))-0.2708885*(IF(KP46=2,1,0))+0.7210263*(IF(KP46=3,1,0))-0.5386022,"")</f>
        <v>-0.0445855472489208</v>
      </c>
      <c r="KX46" s="81" t="n">
        <f aca="false">1-POWER(0.995,EXP(KW46))</f>
        <v>0.00478249111671747</v>
      </c>
      <c r="KY46" s="82" t="n">
        <f aca="false">KX46*100</f>
        <v>0.478249111671747</v>
      </c>
      <c r="KZ46" s="79"/>
      <c r="LA46" s="79"/>
      <c r="LB46" s="79"/>
      <c r="LC46" s="79"/>
      <c r="LD46" s="45"/>
      <c r="LE46" s="46"/>
    </row>
    <row r="47" s="3" customFormat="true" ht="13.8" hidden="false" customHeight="false" outlineLevel="0" collapsed="false">
      <c r="A47" s="47" t="s">
        <v>400</v>
      </c>
      <c r="B47" s="48" t="s">
        <v>401</v>
      </c>
      <c r="C47" s="49" t="n">
        <v>44029.3546688079</v>
      </c>
      <c r="D47" s="50"/>
      <c r="E47" s="50"/>
      <c r="F47" s="50"/>
      <c r="G47" s="50"/>
      <c r="H47" s="50"/>
      <c r="I47" s="50"/>
      <c r="J47" s="50"/>
      <c r="K47" s="50"/>
      <c r="L47" s="50"/>
      <c r="M47" s="5"/>
      <c r="N47" s="50"/>
      <c r="O47" s="50" t="s">
        <v>271</v>
      </c>
      <c r="P47" s="19" t="n">
        <v>179</v>
      </c>
      <c r="Q47" s="19" t="n">
        <v>85</v>
      </c>
      <c r="R47" s="50" t="s">
        <v>359</v>
      </c>
      <c r="S47" s="50" t="s">
        <v>236</v>
      </c>
      <c r="T47" s="50" t="s">
        <v>360</v>
      </c>
      <c r="U47" s="51" t="s">
        <v>238</v>
      </c>
      <c r="V47" s="52"/>
      <c r="W47" s="52"/>
      <c r="X47" s="50" t="s">
        <v>238</v>
      </c>
      <c r="Y47" s="52"/>
      <c r="Z47" s="50" t="s">
        <v>238</v>
      </c>
      <c r="AA47" s="50" t="s">
        <v>238</v>
      </c>
      <c r="AB47" s="50" t="s">
        <v>240</v>
      </c>
      <c r="AC47" s="85" t="n">
        <v>36526</v>
      </c>
      <c r="AD47" s="50" t="s">
        <v>240</v>
      </c>
      <c r="AE47" s="50" t="s">
        <v>402</v>
      </c>
      <c r="AF47" s="50" t="s">
        <v>240</v>
      </c>
      <c r="AG47" s="85" t="n">
        <v>36526</v>
      </c>
      <c r="AH47" s="50" t="s">
        <v>240</v>
      </c>
      <c r="AI47" s="50" t="s">
        <v>403</v>
      </c>
      <c r="AJ47" s="50" t="s">
        <v>238</v>
      </c>
      <c r="AK47" s="52"/>
      <c r="AL47" s="50" t="s">
        <v>238</v>
      </c>
      <c r="AM47" s="52"/>
      <c r="AN47" s="52"/>
      <c r="AO47" s="52"/>
      <c r="AP47" s="50" t="s">
        <v>238</v>
      </c>
      <c r="AQ47" s="52"/>
      <c r="AR47" s="52"/>
      <c r="AS47" s="52"/>
      <c r="AT47" s="50" t="s">
        <v>238</v>
      </c>
      <c r="AU47" s="52"/>
      <c r="AV47" s="52"/>
      <c r="AW47" s="52"/>
      <c r="AX47" s="50" t="s">
        <v>239</v>
      </c>
      <c r="AY47" s="52"/>
      <c r="AZ47" s="50" t="s">
        <v>238</v>
      </c>
      <c r="BA47" s="52"/>
      <c r="BB47" s="50" t="s">
        <v>238</v>
      </c>
      <c r="BC47" s="52"/>
      <c r="BD47" s="50" t="s">
        <v>238</v>
      </c>
      <c r="BE47" s="52"/>
      <c r="BF47" s="50" t="s">
        <v>238</v>
      </c>
      <c r="BG47" s="52"/>
      <c r="BH47" s="53" t="s">
        <v>238</v>
      </c>
      <c r="BI47" s="52"/>
      <c r="BJ47" s="52"/>
      <c r="BK47" s="50" t="s">
        <v>239</v>
      </c>
      <c r="BL47" s="50" t="s">
        <v>239</v>
      </c>
      <c r="BM47" s="50" t="s">
        <v>238</v>
      </c>
      <c r="BN47" s="50" t="s">
        <v>238</v>
      </c>
      <c r="BO47" s="50" t="s">
        <v>238</v>
      </c>
      <c r="BP47" s="50" t="s">
        <v>238</v>
      </c>
      <c r="BQ47" s="52"/>
      <c r="BR47" s="50" t="s">
        <v>238</v>
      </c>
      <c r="BS47" s="52"/>
      <c r="BT47" s="50" t="s">
        <v>240</v>
      </c>
      <c r="BU47" s="50" t="s">
        <v>240</v>
      </c>
      <c r="BV47" s="50" t="s">
        <v>238</v>
      </c>
      <c r="BW47" s="52"/>
      <c r="BX47" s="50" t="s">
        <v>238</v>
      </c>
      <c r="BY47" s="52"/>
      <c r="BZ47" s="52"/>
      <c r="CA47" s="50" t="s">
        <v>243</v>
      </c>
      <c r="CB47" s="50" t="s">
        <v>238</v>
      </c>
      <c r="CC47" s="54" t="s">
        <v>238</v>
      </c>
      <c r="CD47" s="55"/>
      <c r="CE47" s="55"/>
      <c r="CF47" s="50" t="s">
        <v>238</v>
      </c>
      <c r="CG47" s="50" t="s">
        <v>238</v>
      </c>
      <c r="CH47" s="47" t="s">
        <v>238</v>
      </c>
      <c r="CI47" s="52"/>
      <c r="CJ47" s="50" t="s">
        <v>239</v>
      </c>
      <c r="CK47" s="50" t="s">
        <v>244</v>
      </c>
      <c r="CL47" s="50" t="n">
        <v>20</v>
      </c>
      <c r="CM47" s="50" t="s">
        <v>240</v>
      </c>
      <c r="CN47" s="50" t="n">
        <v>18</v>
      </c>
      <c r="CO47" s="50" t="s">
        <v>240</v>
      </c>
      <c r="CP47" s="50" t="s">
        <v>404</v>
      </c>
      <c r="CQ47" s="50" t="s">
        <v>246</v>
      </c>
      <c r="CR47" s="50" t="s">
        <v>247</v>
      </c>
      <c r="CS47" s="50" t="s">
        <v>247</v>
      </c>
      <c r="CT47" s="50" t="s">
        <v>248</v>
      </c>
      <c r="CU47" s="50" t="s">
        <v>248</v>
      </c>
      <c r="CV47" s="50" t="s">
        <v>248</v>
      </c>
      <c r="CW47" s="50" t="s">
        <v>248</v>
      </c>
      <c r="CX47" s="50" t="s">
        <v>250</v>
      </c>
      <c r="CY47" s="50" t="s">
        <v>251</v>
      </c>
      <c r="CZ47" s="50" t="s">
        <v>249</v>
      </c>
      <c r="DA47" s="50" t="s">
        <v>248</v>
      </c>
      <c r="DB47" s="50" t="s">
        <v>248</v>
      </c>
      <c r="DC47" s="50" t="n">
        <v>4</v>
      </c>
      <c r="DD47" s="50" t="n">
        <v>4</v>
      </c>
      <c r="DE47" s="50" t="n">
        <v>4</v>
      </c>
      <c r="DF47" s="50" t="n">
        <v>4</v>
      </c>
      <c r="DG47" s="50" t="s">
        <v>238</v>
      </c>
      <c r="DH47" s="50" t="n">
        <v>0</v>
      </c>
      <c r="DI47" s="50" t="n">
        <v>10</v>
      </c>
      <c r="DJ47" s="50" t="n">
        <v>3</v>
      </c>
      <c r="DK47" s="50" t="n">
        <v>0</v>
      </c>
      <c r="DL47" s="50" t="s">
        <v>238</v>
      </c>
      <c r="DM47" s="52"/>
      <c r="DN47" s="52"/>
      <c r="DO47" s="50" t="s">
        <v>255</v>
      </c>
      <c r="DP47" s="50" t="s">
        <v>255</v>
      </c>
      <c r="DQ47" s="50" t="s">
        <v>253</v>
      </c>
      <c r="DR47" s="50" t="n">
        <v>6</v>
      </c>
      <c r="DS47" s="56" t="s">
        <v>405</v>
      </c>
      <c r="DT47" s="56" t="s">
        <v>256</v>
      </c>
      <c r="DU47" s="56" t="s">
        <v>256</v>
      </c>
      <c r="DV47" s="56" t="s">
        <v>238</v>
      </c>
      <c r="DW47" s="56" t="s">
        <v>257</v>
      </c>
      <c r="DX47" s="9" t="s">
        <v>244</v>
      </c>
      <c r="DY47" s="57" t="n">
        <v>44036</v>
      </c>
      <c r="DZ47" s="54" t="s">
        <v>244</v>
      </c>
      <c r="EA47" s="54" t="n">
        <v>120</v>
      </c>
      <c r="EB47" s="54" t="n">
        <v>80</v>
      </c>
      <c r="EC47" s="54" t="n">
        <v>89</v>
      </c>
      <c r="ED47" s="54" t="n">
        <v>96</v>
      </c>
      <c r="EE47" s="54" t="n">
        <v>15</v>
      </c>
      <c r="EF47" s="58" t="n">
        <v>43881</v>
      </c>
      <c r="EG47" s="47" t="n">
        <v>183</v>
      </c>
      <c r="EH47" s="47" t="n">
        <v>36</v>
      </c>
      <c r="EI47" s="86"/>
      <c r="EJ47" s="47" t="n">
        <v>202</v>
      </c>
      <c r="EK47" s="59" t="n">
        <v>86</v>
      </c>
      <c r="EL47" s="59" t="n">
        <v>86</v>
      </c>
      <c r="EM47" s="59" t="n">
        <v>3.02</v>
      </c>
      <c r="EN47" s="59" t="n">
        <v>3.8</v>
      </c>
      <c r="EO47" s="59" t="n">
        <v>444</v>
      </c>
      <c r="EP47" s="60" t="n">
        <v>0.79</v>
      </c>
      <c r="EQ47" s="50" t="s">
        <v>258</v>
      </c>
      <c r="ER47" s="61" t="n">
        <v>21</v>
      </c>
      <c r="ES47" s="61" t="n">
        <v>7</v>
      </c>
      <c r="ET47" s="4" t="s">
        <v>406</v>
      </c>
      <c r="EU47" s="35" t="s">
        <v>279</v>
      </c>
      <c r="EV47" s="72" t="n">
        <v>22406</v>
      </c>
      <c r="EW47" s="13" t="n">
        <v>3498596204</v>
      </c>
      <c r="EX47" s="13" t="n">
        <v>1</v>
      </c>
      <c r="EY47" s="13" t="s">
        <v>261</v>
      </c>
      <c r="EZ47" s="13" t="n">
        <v>59</v>
      </c>
      <c r="FA47" s="13" t="s">
        <v>364</v>
      </c>
      <c r="FB47" s="14" t="n">
        <v>26.53</v>
      </c>
      <c r="FC47" s="15" t="n">
        <v>1.79</v>
      </c>
      <c r="FD47" s="13" t="n">
        <v>85</v>
      </c>
      <c r="FE47" s="13" t="s">
        <v>256</v>
      </c>
      <c r="FF47" s="13" t="s">
        <v>238</v>
      </c>
      <c r="FG47" s="13" t="s">
        <v>238</v>
      </c>
      <c r="FH47" s="13" t="s">
        <v>263</v>
      </c>
      <c r="FI47" s="13" t="n">
        <v>20</v>
      </c>
      <c r="FJ47" s="13" t="n">
        <v>40</v>
      </c>
      <c r="FK47" s="13" t="n">
        <v>0</v>
      </c>
      <c r="FL47" s="16" t="n">
        <v>1.888</v>
      </c>
      <c r="FM47" s="17" t="n">
        <v>40</v>
      </c>
      <c r="FN47" s="18" t="n">
        <v>0</v>
      </c>
      <c r="FO47" s="13" t="n">
        <v>0</v>
      </c>
      <c r="FP47" s="13"/>
      <c r="FQ47" s="13"/>
      <c r="FR47" s="73"/>
      <c r="FS47" s="73"/>
      <c r="FT47" s="73"/>
      <c r="FU47" s="87"/>
      <c r="FV47" s="13"/>
      <c r="FW47" s="13"/>
      <c r="FX47" s="13"/>
      <c r="FY47" s="13"/>
      <c r="FZ47" s="74"/>
      <c r="GA47" s="13"/>
      <c r="GB47" s="13"/>
      <c r="GC47" s="74"/>
      <c r="GD47" s="73"/>
      <c r="GE47" s="73"/>
      <c r="GF47" s="66"/>
      <c r="GG47" s="66"/>
      <c r="GH47" s="66"/>
      <c r="GI47" s="66"/>
      <c r="GJ47" s="66"/>
      <c r="GK47" s="66"/>
      <c r="GL47" s="64" t="s">
        <v>267</v>
      </c>
      <c r="GM47" s="65"/>
      <c r="GN47" s="66"/>
      <c r="GO47" s="66" t="n">
        <f aca="false">FL47/6</f>
        <v>0.314666666666667</v>
      </c>
      <c r="GP47" s="67"/>
      <c r="GQ47" s="15" t="n">
        <v>1.8</v>
      </c>
      <c r="GR47" s="15" t="n">
        <v>0.28</v>
      </c>
      <c r="GS47" s="15"/>
      <c r="GT47" s="15"/>
      <c r="GU47" s="68" t="n">
        <v>24</v>
      </c>
      <c r="GV47" s="69" t="n">
        <v>44944</v>
      </c>
      <c r="GW47" s="70" t="s">
        <v>267</v>
      </c>
      <c r="GX47" s="70"/>
      <c r="GY47" s="70"/>
      <c r="GZ47" s="70"/>
      <c r="HA47" s="70"/>
      <c r="HB47" s="70"/>
      <c r="HC47" s="70"/>
      <c r="HD47" s="70"/>
      <c r="HE47" s="70"/>
      <c r="HF47" s="70"/>
      <c r="HG47" s="70"/>
      <c r="HH47" s="70"/>
      <c r="HI47" s="71"/>
      <c r="HJ47" s="71"/>
      <c r="HK47" s="71"/>
      <c r="HL47" s="68" t="n">
        <v>48</v>
      </c>
      <c r="HM47" s="105" t="n">
        <v>45497</v>
      </c>
      <c r="HN47" s="13"/>
      <c r="HO47" s="13"/>
      <c r="HP47" s="73"/>
      <c r="HQ47" s="73"/>
      <c r="HR47" s="73"/>
      <c r="HS47" s="73"/>
      <c r="HT47" s="74"/>
      <c r="HU47" s="74"/>
      <c r="HV47" s="74"/>
      <c r="HW47" s="74"/>
      <c r="HX47" s="74"/>
      <c r="HY47" s="13"/>
      <c r="HZ47" s="13"/>
      <c r="IA47" s="13"/>
      <c r="IB47" s="13"/>
      <c r="IC47" s="68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68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68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70"/>
      <c r="KC47" s="13"/>
      <c r="KD47" s="76"/>
      <c r="KE47" s="13"/>
      <c r="KF47" s="76"/>
      <c r="KG47" s="13"/>
      <c r="KH47" s="13"/>
      <c r="KI47" s="13"/>
      <c r="KJ47" s="77"/>
      <c r="KK47" s="77"/>
      <c r="KL47" s="39"/>
      <c r="KM47" s="39"/>
      <c r="KN47" s="39"/>
      <c r="KO47" s="39"/>
      <c r="KP47" s="13" t="n">
        <f aca="false">IF(FZ47="",0,IF(FZ47="solid",1,IF(FZ47="part-solid",2,IF(FZ47="non-solid",3))))</f>
        <v>0</v>
      </c>
      <c r="KQ47" s="13" t="n">
        <f aca="false">FT47</f>
        <v>0</v>
      </c>
      <c r="KR47" s="13" t="n">
        <f aca="false">IF(OR(FE47="Bronchite Cronica",FE47="BPCO",FE47="Enfisema"),1,0)</f>
        <v>0</v>
      </c>
      <c r="KS47" s="13" t="n">
        <f aca="false">IF(CH47 = "Si",1,0)</f>
        <v>0</v>
      </c>
      <c r="KT47" s="13" t="n">
        <v>0</v>
      </c>
      <c r="KU47" s="78" t="n">
        <f aca="false">IF(KT47=0, 0.060818386 *FI47         - 0.00014652216 * POWER((FI47 - 15), 3) * (FI47 &gt; 15)         + 0.00018486938 * POWER((FI47 - 20.185718), 3) * (IF(FI47 &gt; 20,1,0))         - 0.000038347226 * POWER((FI47 - 40), 3) * (IF(FI47 &gt; 40,1,0))         + 0.11425297 * FJ47         - 0.000080091477 * POWER((FJ47 - 27.6577), 3) * (IF(FJ47 &gt; 27,1,0))         + 0.00017069483 * POWER((FJ47 - 40), 3) * (IF(FJ47 &gt; 40,1,0))         - 0.000090603358 * POWER((FJ47 - 50.910335), 3) * (IF(FJ47&gt; 50,1,0))         - 0.085684793 * FK47 + 0.0065499693 * POWER((FK47 - 0), 3)         - 0.0068305845 * POWER((FK47- 0.50513347), 3) * (IF(FK47 &gt; 0,1,0))         + 0.00028061519 * POWER((FK47 - 12.295688), 3) * (IF(FK47 &gt; 12,1,0))         + 0.070322812 * EZ47  - 0.00009382122 * POWER((EZ47 - 53.459001), 3) * (IF(EZ47 &gt; 53,1,0))         + 0.00018282661 * POWER((EZ47 - 61.954825), 3) * (IF(EZ47 &gt; 61,1,0))         - 0.000089005389 * POWER((EZ47 - 70.910335), 3) * (IF(EZ47 &gt; 70,1,0))         + 0.2153936 * (IF(KS47 = 1,1,0)) - 0.05827261 * (IF(EU47 = "F",1,0))         - 9.7960571,"")</f>
        <v>-0.0453836658144926</v>
      </c>
      <c r="KV47" s="79" t="n">
        <f aca="false">1-POWER(0.98869,EXP(KU47))</f>
        <v>0.0108109065925801</v>
      </c>
      <c r="KW47" s="80" t="n">
        <f aca="false">IF(KT47=0, 0.5889073*KU47+0.5625495*(IF(KR47=1,1,0))+0.5642264*SQRT(MAX(0,KQ47))*(IF(KQ47&gt;=0,1,0))*(IF(KP47&gt;0,1,0))-0.6769903*(IF(KP47=1,1,0))-0.2708885*(IF(KP47=2,1,0))+0.7210263*(IF(KP47=3,1,0))-0.5386022,"")</f>
        <v>-0.565328972098915</v>
      </c>
      <c r="KX47" s="81" t="n">
        <f aca="false">1-POWER(0.995,EXP(KW47))</f>
        <v>0.00284394026069168</v>
      </c>
      <c r="KY47" s="82" t="n">
        <f aca="false">KX47*100</f>
        <v>0.284394026069168</v>
      </c>
      <c r="KZ47" s="79"/>
      <c r="LA47" s="79"/>
      <c r="LB47" s="79"/>
      <c r="LC47" s="79"/>
      <c r="LD47" s="45"/>
      <c r="LE47" s="46"/>
    </row>
    <row r="48" s="3" customFormat="true" ht="13.8" hidden="false" customHeight="false" outlineLevel="0" collapsed="false">
      <c r="A48" s="47" t="s">
        <v>407</v>
      </c>
      <c r="B48" s="48" t="s">
        <v>408</v>
      </c>
      <c r="C48" s="49" t="n">
        <v>44035.6887497338</v>
      </c>
      <c r="D48" s="50"/>
      <c r="E48" s="50"/>
      <c r="F48" s="50"/>
      <c r="G48" s="50"/>
      <c r="H48" s="50"/>
      <c r="I48" s="50"/>
      <c r="J48" s="50"/>
      <c r="K48" s="50"/>
      <c r="L48" s="50"/>
      <c r="M48" s="5"/>
      <c r="N48" s="50"/>
      <c r="O48" s="50" t="s">
        <v>271</v>
      </c>
      <c r="P48" s="19" t="n">
        <v>171</v>
      </c>
      <c r="Q48" s="19" t="n">
        <v>73</v>
      </c>
      <c r="R48" s="50" t="s">
        <v>235</v>
      </c>
      <c r="S48" s="50" t="s">
        <v>236</v>
      </c>
      <c r="T48" s="50" t="s">
        <v>237</v>
      </c>
      <c r="U48" s="51" t="s">
        <v>238</v>
      </c>
      <c r="V48" s="52"/>
      <c r="W48" s="52"/>
      <c r="X48" s="50" t="s">
        <v>238</v>
      </c>
      <c r="Y48" s="52"/>
      <c r="Z48" s="50" t="s">
        <v>238</v>
      </c>
      <c r="AA48" s="50" t="s">
        <v>238</v>
      </c>
      <c r="AB48" s="50" t="s">
        <v>238</v>
      </c>
      <c r="AC48" s="52"/>
      <c r="AD48" s="52"/>
      <c r="AE48" s="52"/>
      <c r="AF48" s="50" t="s">
        <v>238</v>
      </c>
      <c r="AG48" s="52"/>
      <c r="AH48" s="52"/>
      <c r="AI48" s="52"/>
      <c r="AJ48" s="50" t="s">
        <v>238</v>
      </c>
      <c r="AK48" s="52"/>
      <c r="AL48" s="50" t="s">
        <v>238</v>
      </c>
      <c r="AM48" s="52"/>
      <c r="AN48" s="52"/>
      <c r="AO48" s="52"/>
      <c r="AP48" s="50" t="s">
        <v>238</v>
      </c>
      <c r="AQ48" s="52"/>
      <c r="AR48" s="52"/>
      <c r="AS48" s="52"/>
      <c r="AT48" s="50" t="s">
        <v>238</v>
      </c>
      <c r="AU48" s="52"/>
      <c r="AV48" s="52"/>
      <c r="AW48" s="52"/>
      <c r="AX48" s="50" t="s">
        <v>239</v>
      </c>
      <c r="AY48" s="52"/>
      <c r="AZ48" s="50" t="s">
        <v>238</v>
      </c>
      <c r="BA48" s="52"/>
      <c r="BB48" s="50" t="s">
        <v>238</v>
      </c>
      <c r="BC48" s="52"/>
      <c r="BD48" s="50" t="s">
        <v>238</v>
      </c>
      <c r="BE48" s="52"/>
      <c r="BF48" s="50" t="s">
        <v>238</v>
      </c>
      <c r="BG48" s="52"/>
      <c r="BH48" s="53" t="s">
        <v>238</v>
      </c>
      <c r="BI48" s="52"/>
      <c r="BJ48" s="52"/>
      <c r="BK48" s="50" t="s">
        <v>239</v>
      </c>
      <c r="BL48" s="50" t="s">
        <v>239</v>
      </c>
      <c r="BM48" s="50" t="s">
        <v>238</v>
      </c>
      <c r="BN48" s="50" t="s">
        <v>238</v>
      </c>
      <c r="BO48" s="50" t="s">
        <v>238</v>
      </c>
      <c r="BP48" s="50" t="s">
        <v>238</v>
      </c>
      <c r="BQ48" s="52"/>
      <c r="BR48" s="50" t="s">
        <v>238</v>
      </c>
      <c r="BS48" s="52"/>
      <c r="BT48" s="50" t="s">
        <v>238</v>
      </c>
      <c r="BU48" s="52"/>
      <c r="BV48" s="52"/>
      <c r="BW48" s="52"/>
      <c r="BX48" s="50" t="s">
        <v>238</v>
      </c>
      <c r="BY48" s="52"/>
      <c r="BZ48" s="52"/>
      <c r="CA48" s="50" t="s">
        <v>243</v>
      </c>
      <c r="CB48" s="50" t="s">
        <v>238</v>
      </c>
      <c r="CC48" s="54" t="s">
        <v>240</v>
      </c>
      <c r="CD48" s="54" t="s">
        <v>409</v>
      </c>
      <c r="CE48" s="54" t="s">
        <v>240</v>
      </c>
      <c r="CF48" s="50" t="s">
        <v>240</v>
      </c>
      <c r="CG48" s="50" t="s">
        <v>238</v>
      </c>
      <c r="CH48" s="47" t="s">
        <v>238</v>
      </c>
      <c r="CI48" s="52"/>
      <c r="CJ48" s="50" t="s">
        <v>239</v>
      </c>
      <c r="CK48" s="50" t="s">
        <v>244</v>
      </c>
      <c r="CL48" s="50" t="n">
        <v>40</v>
      </c>
      <c r="CM48" s="50" t="s">
        <v>238</v>
      </c>
      <c r="CN48" s="50" t="n">
        <v>18</v>
      </c>
      <c r="CO48" s="50" t="s">
        <v>240</v>
      </c>
      <c r="CP48" s="50" t="s">
        <v>410</v>
      </c>
      <c r="CQ48" s="50" t="s">
        <v>411</v>
      </c>
      <c r="CR48" s="50" t="s">
        <v>247</v>
      </c>
      <c r="CS48" s="50" t="s">
        <v>380</v>
      </c>
      <c r="CT48" s="50" t="s">
        <v>248</v>
      </c>
      <c r="CU48" s="50" t="s">
        <v>248</v>
      </c>
      <c r="CV48" s="50" t="s">
        <v>248</v>
      </c>
      <c r="CW48" s="50" t="s">
        <v>248</v>
      </c>
      <c r="CX48" s="50" t="s">
        <v>250</v>
      </c>
      <c r="CY48" s="50" t="s">
        <v>249</v>
      </c>
      <c r="CZ48" s="50" t="s">
        <v>249</v>
      </c>
      <c r="DA48" s="50" t="s">
        <v>249</v>
      </c>
      <c r="DB48" s="50" t="s">
        <v>248</v>
      </c>
      <c r="DC48" s="50" t="n">
        <v>4</v>
      </c>
      <c r="DD48" s="50" t="n">
        <v>5</v>
      </c>
      <c r="DE48" s="50" t="n">
        <v>5</v>
      </c>
      <c r="DF48" s="50" t="n">
        <v>6</v>
      </c>
      <c r="DG48" s="50" t="s">
        <v>244</v>
      </c>
      <c r="DH48" s="50" t="n">
        <v>2</v>
      </c>
      <c r="DI48" s="50" t="n">
        <v>50</v>
      </c>
      <c r="DJ48" s="50" t="n">
        <v>0</v>
      </c>
      <c r="DK48" s="50" t="n">
        <v>6</v>
      </c>
      <c r="DL48" s="50" t="s">
        <v>238</v>
      </c>
      <c r="DM48" s="52"/>
      <c r="DN48" s="52"/>
      <c r="DO48" s="50" t="s">
        <v>254</v>
      </c>
      <c r="DP48" s="50" t="s">
        <v>254</v>
      </c>
      <c r="DQ48" s="50" t="s">
        <v>315</v>
      </c>
      <c r="DR48" s="50" t="n">
        <v>5</v>
      </c>
      <c r="DS48" s="56" t="s">
        <v>256</v>
      </c>
      <c r="DT48" s="56" t="s">
        <v>412</v>
      </c>
      <c r="DU48" s="56" t="s">
        <v>256</v>
      </c>
      <c r="DV48" s="56" t="s">
        <v>238</v>
      </c>
      <c r="DW48" s="56" t="s">
        <v>257</v>
      </c>
      <c r="DX48" s="9" t="s">
        <v>244</v>
      </c>
      <c r="DY48" s="57" t="n">
        <v>44036</v>
      </c>
      <c r="DZ48" s="57"/>
      <c r="EA48" s="54" t="n">
        <v>130</v>
      </c>
      <c r="EB48" s="54" t="n">
        <v>80</v>
      </c>
      <c r="EC48" s="54" t="n">
        <v>79</v>
      </c>
      <c r="ED48" s="54" t="n">
        <v>99</v>
      </c>
      <c r="EE48" s="54" t="n">
        <v>23</v>
      </c>
      <c r="EF48" s="47" t="s">
        <v>277</v>
      </c>
      <c r="EG48" s="86"/>
      <c r="EH48" s="86"/>
      <c r="EI48" s="86"/>
      <c r="EJ48" s="86"/>
      <c r="EK48" s="59" t="n">
        <v>111</v>
      </c>
      <c r="EL48" s="59" t="n">
        <v>104</v>
      </c>
      <c r="EM48" s="59" t="n">
        <v>3.76</v>
      </c>
      <c r="EN48" s="59" t="n">
        <v>4.35</v>
      </c>
      <c r="EO48" s="59" t="n">
        <v>479</v>
      </c>
      <c r="EP48" s="60" t="n">
        <v>0.86</v>
      </c>
      <c r="EQ48" s="50" t="s">
        <v>258</v>
      </c>
      <c r="ER48" s="61" t="n">
        <v>22</v>
      </c>
      <c r="ES48" s="61" t="n">
        <v>3</v>
      </c>
      <c r="ET48" s="4" t="s">
        <v>413</v>
      </c>
      <c r="EU48" s="35" t="s">
        <v>279</v>
      </c>
      <c r="EV48" s="72" t="n">
        <v>25181</v>
      </c>
      <c r="EW48" s="13" t="n">
        <v>3394898252</v>
      </c>
      <c r="EX48" s="13" t="n">
        <v>1</v>
      </c>
      <c r="EY48" s="13" t="s">
        <v>261</v>
      </c>
      <c r="EZ48" s="13" t="n">
        <v>52</v>
      </c>
      <c r="FA48" s="13" t="s">
        <v>262</v>
      </c>
      <c r="FB48" s="14" t="n">
        <v>25.35</v>
      </c>
      <c r="FC48" s="15" t="n">
        <v>1.72</v>
      </c>
      <c r="FD48" s="13" t="n">
        <v>75</v>
      </c>
      <c r="FE48" s="13" t="s">
        <v>256</v>
      </c>
      <c r="FF48" s="13" t="s">
        <v>238</v>
      </c>
      <c r="FG48" s="13" t="s">
        <v>240</v>
      </c>
      <c r="FH48" s="13" t="s">
        <v>263</v>
      </c>
      <c r="FI48" s="13" t="n">
        <v>30</v>
      </c>
      <c r="FJ48" s="13" t="n">
        <v>36</v>
      </c>
      <c r="FK48" s="13" t="n">
        <v>0</v>
      </c>
      <c r="FL48" s="16" t="n">
        <v>2.838</v>
      </c>
      <c r="FM48" s="17" t="n">
        <v>54</v>
      </c>
      <c r="FN48" s="18" t="n">
        <v>0</v>
      </c>
      <c r="FO48" s="13" t="n">
        <v>0</v>
      </c>
      <c r="FP48" s="13"/>
      <c r="FQ48" s="13"/>
      <c r="FR48" s="73"/>
      <c r="FS48" s="73"/>
      <c r="FT48" s="73"/>
      <c r="FU48" s="87"/>
      <c r="FV48" s="13"/>
      <c r="FW48" s="13"/>
      <c r="FX48" s="13"/>
      <c r="FY48" s="13"/>
      <c r="FZ48" s="74"/>
      <c r="GA48" s="13"/>
      <c r="GB48" s="13"/>
      <c r="GC48" s="74"/>
      <c r="GD48" s="73"/>
      <c r="GE48" s="73"/>
      <c r="GF48" s="66"/>
      <c r="GG48" s="66"/>
      <c r="GH48" s="66"/>
      <c r="GI48" s="66"/>
      <c r="GJ48" s="66"/>
      <c r="GK48" s="66"/>
      <c r="GL48" s="64" t="s">
        <v>267</v>
      </c>
      <c r="GM48" s="65"/>
      <c r="GN48" s="66"/>
      <c r="GO48" s="66" t="n">
        <f aca="false">FL48/6</f>
        <v>0.473</v>
      </c>
      <c r="GP48" s="67"/>
      <c r="GQ48" s="15" t="n">
        <v>0.64</v>
      </c>
      <c r="GR48" s="15" t="n">
        <v>0.21</v>
      </c>
      <c r="GS48" s="15"/>
      <c r="GT48" s="15"/>
      <c r="GU48" s="68" t="n">
        <v>24</v>
      </c>
      <c r="GV48" s="69" t="n">
        <v>44834</v>
      </c>
      <c r="GW48" s="70" t="s">
        <v>267</v>
      </c>
      <c r="GX48" s="70"/>
      <c r="GY48" s="70"/>
      <c r="GZ48" s="70"/>
      <c r="HA48" s="70"/>
      <c r="HB48" s="70"/>
      <c r="HC48" s="70"/>
      <c r="HD48" s="70"/>
      <c r="HE48" s="70"/>
      <c r="HF48" s="70"/>
      <c r="HG48" s="70"/>
      <c r="HH48" s="70"/>
      <c r="HI48" s="71"/>
      <c r="HJ48" s="71"/>
      <c r="HK48" s="71"/>
      <c r="HL48" s="68" t="n">
        <v>48</v>
      </c>
      <c r="HM48" s="105" t="n">
        <v>45497</v>
      </c>
      <c r="HN48" s="13"/>
      <c r="HO48" s="13"/>
      <c r="HP48" s="73"/>
      <c r="HQ48" s="73"/>
      <c r="HR48" s="73"/>
      <c r="HS48" s="73"/>
      <c r="HT48" s="74"/>
      <c r="HU48" s="74"/>
      <c r="HV48" s="74"/>
      <c r="HW48" s="74"/>
      <c r="HX48" s="74"/>
      <c r="HY48" s="13"/>
      <c r="HZ48" s="13"/>
      <c r="IA48" s="13"/>
      <c r="IB48" s="13"/>
      <c r="IC48" s="68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68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68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70"/>
      <c r="KC48" s="13"/>
      <c r="KD48" s="76"/>
      <c r="KE48" s="13"/>
      <c r="KF48" s="76"/>
      <c r="KG48" s="13"/>
      <c r="KH48" s="13"/>
      <c r="KI48" s="13"/>
      <c r="KJ48" s="77"/>
      <c r="KK48" s="77"/>
      <c r="KL48" s="39"/>
      <c r="KM48" s="39"/>
      <c r="KN48" s="39"/>
      <c r="KO48" s="39"/>
      <c r="KP48" s="13" t="n">
        <f aca="false">IF(FZ48="",0,IF(FZ48="solid",1,IF(FZ48="part-solid",2,IF(FZ48="non-solid",3))))</f>
        <v>0</v>
      </c>
      <c r="KQ48" s="13" t="n">
        <f aca="false">FT48</f>
        <v>0</v>
      </c>
      <c r="KR48" s="13" t="n">
        <f aca="false">IF(OR(FE48="Bronchite Cronica",FE48="BPCO",FE48="Enfisema"),1,0)</f>
        <v>0</v>
      </c>
      <c r="KS48" s="13" t="n">
        <f aca="false">IF(CH48 = "Si",1,0)</f>
        <v>0</v>
      </c>
      <c r="KT48" s="13" t="n">
        <v>0</v>
      </c>
      <c r="KU48" s="78" t="n">
        <f aca="false">IF(KT48=0, 0.060818386 *FI48         - 0.00014652216 * POWER((FI48 - 15), 3) * (FI48 &gt; 15)         + 0.00018486938 * POWER((FI48 - 20.185718), 3) * (IF(FI48 &gt; 20,1,0))         - 0.000038347226 * POWER((FI48 - 40), 3) * (IF(FI48 &gt; 40,1,0))         + 0.11425297 * FJ48         - 0.000080091477 * POWER((FJ48 - 27.6577), 3) * (IF(FJ48 &gt; 27,1,0))         + 0.00017069483 * POWER((FJ48 - 40), 3) * (IF(FJ48 &gt; 40,1,0))         - 0.000090603358 * POWER((FJ48 - 50.910335), 3) * (IF(FJ48&gt; 50,1,0))         - 0.085684793 * FK48 + 0.0065499693 * POWER((FK48 - 0), 3)         - 0.0068305845 * POWER((FK48- 0.50513347), 3) * (IF(FK48 &gt; 0,1,0))         + 0.00028061519 * POWER((FK48 - 12.295688), 3) * (IF(FK48 &gt; 12,1,0))         + 0.070322812 * EZ48  - 0.00009382122 * POWER((EZ48 - 53.459001), 3) * (IF(EZ48 &gt; 53,1,0))         + 0.00018282661 * POWER((EZ48 - 61.954825), 3) * (IF(EZ48 &gt; 61,1,0))         - 0.000089005389 * POWER((EZ48 - 70.910335), 3) * (IF(EZ48 &gt; 70,1,0))         + 0.2153936 * (IF(KS48 = 1,1,0)) - 0.05827261 * (IF(EU48 = "F",1,0))         - 9.7960571,"")</f>
        <v>-0.567864261540054</v>
      </c>
      <c r="KV48" s="79" t="n">
        <f aca="false">1-POWER(0.98869,EXP(KU48))</f>
        <v>0.00642555781336518</v>
      </c>
      <c r="KW48" s="80" t="n">
        <f aca="false">IF(KT48=0, 0.5889073*KU48+0.5625495*(IF(KR48=1,1,0))+0.5642264*SQRT(MAX(0,KQ48))*(IF(KQ48&gt;=0,1,0))*(IF(KP48&gt;0,1,0))-0.6769903*(IF(KP48=1,1,0))-0.2708885*(IF(KP48=2,1,0))+0.7210263*(IF(KP48=3,1,0))-0.5386022,"")</f>
        <v>-0.873021609030047</v>
      </c>
      <c r="KX48" s="81" t="n">
        <f aca="false">1-POWER(0.995,EXP(KW48))</f>
        <v>0.00209148611248611</v>
      </c>
      <c r="KY48" s="82" t="n">
        <f aca="false">KX48*100</f>
        <v>0.209148611248611</v>
      </c>
      <c r="KZ48" s="79"/>
      <c r="LA48" s="79"/>
      <c r="LB48" s="79"/>
      <c r="LC48" s="79"/>
      <c r="LD48" s="45"/>
      <c r="LE48" s="46"/>
    </row>
    <row r="49" s="3" customFormat="true" ht="13.8" hidden="false" customHeight="false" outlineLevel="0" collapsed="false">
      <c r="A49" s="47" t="s">
        <v>414</v>
      </c>
      <c r="B49" s="48" t="s">
        <v>415</v>
      </c>
      <c r="C49" s="49" t="n">
        <v>44028.5299062037</v>
      </c>
      <c r="D49" s="50"/>
      <c r="E49" s="50"/>
      <c r="F49" s="50"/>
      <c r="G49" s="50"/>
      <c r="H49" s="50"/>
      <c r="I49" s="50"/>
      <c r="J49" s="50"/>
      <c r="K49" s="50"/>
      <c r="L49" s="50"/>
      <c r="M49" s="5"/>
      <c r="N49" s="50"/>
      <c r="O49" s="50" t="s">
        <v>271</v>
      </c>
      <c r="P49" s="19" t="n">
        <v>174</v>
      </c>
      <c r="Q49" s="19" t="n">
        <v>85</v>
      </c>
      <c r="R49" s="50" t="s">
        <v>235</v>
      </c>
      <c r="S49" s="50" t="s">
        <v>236</v>
      </c>
      <c r="T49" s="50" t="s">
        <v>286</v>
      </c>
      <c r="U49" s="51" t="s">
        <v>238</v>
      </c>
      <c r="V49" s="52"/>
      <c r="W49" s="52"/>
      <c r="X49" s="50" t="s">
        <v>238</v>
      </c>
      <c r="Y49" s="52"/>
      <c r="Z49" s="50" t="s">
        <v>238</v>
      </c>
      <c r="AA49" s="50" t="s">
        <v>240</v>
      </c>
      <c r="AB49" s="50" t="s">
        <v>238</v>
      </c>
      <c r="AC49" s="52"/>
      <c r="AD49" s="52"/>
      <c r="AE49" s="52"/>
      <c r="AF49" s="50" t="s">
        <v>240</v>
      </c>
      <c r="AG49" s="85" t="n">
        <v>43252</v>
      </c>
      <c r="AH49" s="50" t="s">
        <v>240</v>
      </c>
      <c r="AI49" s="50" t="s">
        <v>294</v>
      </c>
      <c r="AJ49" s="50" t="s">
        <v>238</v>
      </c>
      <c r="AK49" s="52"/>
      <c r="AL49" s="50" t="s">
        <v>238</v>
      </c>
      <c r="AM49" s="52"/>
      <c r="AN49" s="52"/>
      <c r="AO49" s="52"/>
      <c r="AP49" s="50" t="s">
        <v>238</v>
      </c>
      <c r="AQ49" s="52"/>
      <c r="AR49" s="52"/>
      <c r="AS49" s="52"/>
      <c r="AT49" s="50" t="s">
        <v>238</v>
      </c>
      <c r="AU49" s="52"/>
      <c r="AV49" s="52"/>
      <c r="AW49" s="52"/>
      <c r="AX49" s="50" t="s">
        <v>239</v>
      </c>
      <c r="AY49" s="52"/>
      <c r="AZ49" s="50" t="s">
        <v>238</v>
      </c>
      <c r="BA49" s="52"/>
      <c r="BB49" s="50" t="s">
        <v>238</v>
      </c>
      <c r="BC49" s="52"/>
      <c r="BD49" s="50" t="s">
        <v>238</v>
      </c>
      <c r="BE49" s="52"/>
      <c r="BF49" s="50" t="s">
        <v>238</v>
      </c>
      <c r="BG49" s="52"/>
      <c r="BH49" s="53" t="s">
        <v>240</v>
      </c>
      <c r="BI49" s="50" t="n">
        <v>52</v>
      </c>
      <c r="BJ49" s="50" t="s">
        <v>240</v>
      </c>
      <c r="BK49" s="50" t="s">
        <v>310</v>
      </c>
      <c r="BL49" s="50" t="s">
        <v>239</v>
      </c>
      <c r="BM49" s="50" t="s">
        <v>240</v>
      </c>
      <c r="BN49" s="50" t="s">
        <v>238</v>
      </c>
      <c r="BO49" s="50" t="s">
        <v>238</v>
      </c>
      <c r="BP49" s="50" t="s">
        <v>238</v>
      </c>
      <c r="BQ49" s="52"/>
      <c r="BR49" s="50" t="s">
        <v>240</v>
      </c>
      <c r="BS49" s="50" t="s">
        <v>416</v>
      </c>
      <c r="BT49" s="50" t="s">
        <v>238</v>
      </c>
      <c r="BU49" s="52"/>
      <c r="BV49" s="52"/>
      <c r="BW49" s="52"/>
      <c r="BX49" s="50" t="s">
        <v>238</v>
      </c>
      <c r="BY49" s="52"/>
      <c r="BZ49" s="52"/>
      <c r="CA49" s="50" t="s">
        <v>243</v>
      </c>
      <c r="CB49" s="50" t="s">
        <v>240</v>
      </c>
      <c r="CC49" s="54" t="s">
        <v>238</v>
      </c>
      <c r="CD49" s="55"/>
      <c r="CE49" s="55"/>
      <c r="CF49" s="50" t="s">
        <v>238</v>
      </c>
      <c r="CG49" s="50" t="s">
        <v>238</v>
      </c>
      <c r="CH49" s="47" t="s">
        <v>238</v>
      </c>
      <c r="CI49" s="52"/>
      <c r="CJ49" s="50" t="s">
        <v>239</v>
      </c>
      <c r="CK49" s="50" t="s">
        <v>244</v>
      </c>
      <c r="CL49" s="50" t="n">
        <v>35</v>
      </c>
      <c r="CM49" s="50" t="s">
        <v>238</v>
      </c>
      <c r="CN49" s="50" t="n">
        <v>17</v>
      </c>
      <c r="CO49" s="50" t="s">
        <v>240</v>
      </c>
      <c r="CP49" s="50" t="s">
        <v>296</v>
      </c>
      <c r="CQ49" s="50" t="s">
        <v>246</v>
      </c>
      <c r="CR49" s="50" t="s">
        <v>247</v>
      </c>
      <c r="CS49" s="50" t="s">
        <v>314</v>
      </c>
      <c r="CT49" s="50" t="s">
        <v>248</v>
      </c>
      <c r="CU49" s="50" t="s">
        <v>248</v>
      </c>
      <c r="CV49" s="50" t="s">
        <v>248</v>
      </c>
      <c r="CW49" s="50" t="s">
        <v>248</v>
      </c>
      <c r="CX49" s="50" t="s">
        <v>250</v>
      </c>
      <c r="CY49" s="50" t="s">
        <v>251</v>
      </c>
      <c r="CZ49" s="50" t="s">
        <v>251</v>
      </c>
      <c r="DA49" s="50" t="s">
        <v>289</v>
      </c>
      <c r="DB49" s="50" t="s">
        <v>276</v>
      </c>
      <c r="DC49" s="50" t="n">
        <v>6</v>
      </c>
      <c r="DD49" s="50" t="n">
        <v>6</v>
      </c>
      <c r="DE49" s="50" t="n">
        <v>4</v>
      </c>
      <c r="DF49" s="50" t="n">
        <v>4</v>
      </c>
      <c r="DG49" s="50" t="s">
        <v>244</v>
      </c>
      <c r="DH49" s="50" t="n">
        <v>4</v>
      </c>
      <c r="DI49" s="50" t="n">
        <v>60</v>
      </c>
      <c r="DJ49" s="50" t="n">
        <v>10</v>
      </c>
      <c r="DK49" s="50" t="n">
        <v>0</v>
      </c>
      <c r="DL49" s="50" t="s">
        <v>238</v>
      </c>
      <c r="DM49" s="52"/>
      <c r="DN49" s="52"/>
      <c r="DO49" s="50" t="s">
        <v>254</v>
      </c>
      <c r="DP49" s="50" t="s">
        <v>254</v>
      </c>
      <c r="DQ49" s="50" t="s">
        <v>253</v>
      </c>
      <c r="DR49" s="50" t="n">
        <v>8</v>
      </c>
      <c r="DS49" s="56" t="s">
        <v>256</v>
      </c>
      <c r="DT49" s="56" t="s">
        <v>256</v>
      </c>
      <c r="DU49" s="56" t="s">
        <v>256</v>
      </c>
      <c r="DV49" s="56" t="s">
        <v>238</v>
      </c>
      <c r="DW49" s="56" t="s">
        <v>257</v>
      </c>
      <c r="DX49" s="9" t="s">
        <v>244</v>
      </c>
      <c r="DY49" s="57" t="n">
        <v>44036</v>
      </c>
      <c r="DZ49" s="57"/>
      <c r="EA49" s="54" t="n">
        <v>125</v>
      </c>
      <c r="EB49" s="54" t="n">
        <v>80</v>
      </c>
      <c r="EC49" s="54" t="n">
        <v>83</v>
      </c>
      <c r="ED49" s="54" t="n">
        <v>99</v>
      </c>
      <c r="EE49" s="54" t="n">
        <v>7</v>
      </c>
      <c r="EF49" s="92" t="n">
        <v>43820</v>
      </c>
      <c r="EG49" s="47" t="n">
        <v>180</v>
      </c>
      <c r="EH49" s="47" t="n">
        <v>40</v>
      </c>
      <c r="EI49" s="86"/>
      <c r="EJ49" s="47" t="n">
        <v>251</v>
      </c>
      <c r="EK49" s="59" t="n">
        <v>72</v>
      </c>
      <c r="EL49" s="59" t="n">
        <v>78</v>
      </c>
      <c r="EM49" s="59" t="n">
        <v>2.5</v>
      </c>
      <c r="EN49" s="59" t="n">
        <v>3.38</v>
      </c>
      <c r="EO49" s="59" t="n">
        <v>416</v>
      </c>
      <c r="EP49" s="60" t="n">
        <v>0.74</v>
      </c>
      <c r="EQ49" s="50" t="s">
        <v>258</v>
      </c>
      <c r="ER49" s="61" t="n">
        <v>20</v>
      </c>
      <c r="ES49" s="61" t="n">
        <v>7</v>
      </c>
      <c r="ET49" s="4" t="s">
        <v>417</v>
      </c>
      <c r="EU49" s="35" t="s">
        <v>279</v>
      </c>
      <c r="EV49" s="72" t="n">
        <v>24736</v>
      </c>
      <c r="EW49" s="13" t="n">
        <v>3357369567</v>
      </c>
      <c r="EX49" s="13" t="n">
        <v>1</v>
      </c>
      <c r="EY49" s="13" t="s">
        <v>261</v>
      </c>
      <c r="EZ49" s="13" t="n">
        <v>52</v>
      </c>
      <c r="FA49" s="13" t="s">
        <v>317</v>
      </c>
      <c r="FB49" s="14" t="n">
        <v>28.41</v>
      </c>
      <c r="FC49" s="15" t="n">
        <v>1.74</v>
      </c>
      <c r="FD49" s="13" t="n">
        <v>86</v>
      </c>
      <c r="FE49" s="13" t="s">
        <v>256</v>
      </c>
      <c r="FF49" s="13" t="s">
        <v>240</v>
      </c>
      <c r="FG49" s="13" t="s">
        <v>238</v>
      </c>
      <c r="FH49" s="13" t="s">
        <v>263</v>
      </c>
      <c r="FI49" s="13" t="n">
        <v>25</v>
      </c>
      <c r="FJ49" s="13" t="n">
        <v>35</v>
      </c>
      <c r="FK49" s="13" t="n">
        <v>0</v>
      </c>
      <c r="FL49" s="16" t="n">
        <v>3.791</v>
      </c>
      <c r="FM49" s="17" t="n">
        <v>43.75</v>
      </c>
      <c r="FN49" s="18" t="n">
        <v>1</v>
      </c>
      <c r="FO49" s="13" t="n">
        <v>2</v>
      </c>
      <c r="FP49" s="35" t="s">
        <v>264</v>
      </c>
      <c r="FQ49" s="13" t="s">
        <v>265</v>
      </c>
      <c r="FR49" s="73" t="n">
        <v>3.9</v>
      </c>
      <c r="FS49" s="73" t="n">
        <v>3</v>
      </c>
      <c r="FT49" s="73" t="n">
        <v>3.9</v>
      </c>
      <c r="FU49" s="87" t="n">
        <v>28.7</v>
      </c>
      <c r="FV49" s="13"/>
      <c r="FW49" s="13"/>
      <c r="FX49" s="13"/>
      <c r="FY49" s="13"/>
      <c r="FZ49" s="74" t="s">
        <v>266</v>
      </c>
      <c r="GA49" s="13"/>
      <c r="GB49" s="13"/>
      <c r="GC49" s="74" t="s">
        <v>267</v>
      </c>
      <c r="GD49" s="73" t="n">
        <v>3</v>
      </c>
      <c r="GE49" s="73" t="n">
        <v>217</v>
      </c>
      <c r="GF49" s="66"/>
      <c r="GG49" s="66"/>
      <c r="GH49" s="66"/>
      <c r="GI49" s="66"/>
      <c r="GJ49" s="66"/>
      <c r="GK49" s="66"/>
      <c r="GL49" s="64" t="s">
        <v>267</v>
      </c>
      <c r="GM49" s="65"/>
      <c r="GN49" s="66"/>
      <c r="GO49" s="66" t="n">
        <f aca="false">FL49/6</f>
        <v>0.631833333333333</v>
      </c>
      <c r="GP49" s="67"/>
      <c r="GQ49" s="15" t="n">
        <v>0.52</v>
      </c>
      <c r="GR49" s="15" t="n">
        <v>0.32</v>
      </c>
      <c r="GS49" s="15"/>
      <c r="GT49" s="15"/>
      <c r="GU49" s="68" t="n">
        <v>24</v>
      </c>
      <c r="GV49" s="69" t="n">
        <v>44834</v>
      </c>
      <c r="GW49" s="70" t="s">
        <v>267</v>
      </c>
      <c r="GX49" s="70"/>
      <c r="GY49" s="70"/>
      <c r="GZ49" s="70"/>
      <c r="HA49" s="70"/>
      <c r="HB49" s="70"/>
      <c r="HC49" s="70"/>
      <c r="HD49" s="70"/>
      <c r="HE49" s="70"/>
      <c r="HF49" s="70"/>
      <c r="HG49" s="70"/>
      <c r="HH49" s="70"/>
      <c r="HI49" s="71"/>
      <c r="HJ49" s="71"/>
      <c r="HK49" s="71"/>
      <c r="HL49" s="68" t="n">
        <v>48</v>
      </c>
      <c r="HM49" s="105" t="n">
        <v>45497</v>
      </c>
      <c r="HN49" s="13"/>
      <c r="HO49" s="13"/>
      <c r="HP49" s="73"/>
      <c r="HQ49" s="73"/>
      <c r="HR49" s="73"/>
      <c r="HS49" s="73"/>
      <c r="HT49" s="74"/>
      <c r="HU49" s="74"/>
      <c r="HV49" s="74"/>
      <c r="HW49" s="74"/>
      <c r="HX49" s="74"/>
      <c r="HY49" s="13"/>
      <c r="HZ49" s="13"/>
      <c r="IA49" s="13"/>
      <c r="IB49" s="13"/>
      <c r="IC49" s="68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68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68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70"/>
      <c r="KC49" s="13"/>
      <c r="KD49" s="76"/>
      <c r="KE49" s="13"/>
      <c r="KF49" s="76"/>
      <c r="KG49" s="13"/>
      <c r="KH49" s="13"/>
      <c r="KI49" s="13"/>
      <c r="KJ49" s="77"/>
      <c r="KK49" s="77"/>
      <c r="KL49" s="39"/>
      <c r="KM49" s="39"/>
      <c r="KN49" s="39"/>
      <c r="KO49" s="39"/>
      <c r="KP49" s="13" t="n">
        <f aca="false">IF(FZ49="",0,IF(FZ49="solid",1,IF(FZ49="part-solid",2,IF(FZ49="non-solid",3))))</f>
        <v>1</v>
      </c>
      <c r="KQ49" s="13" t="n">
        <f aca="false">FT49</f>
        <v>3.9</v>
      </c>
      <c r="KR49" s="13" t="n">
        <f aca="false">IF(OR(FE49="Bronchite Cronica",FE49="BPCO",FE49="Enfisema"),1,0)</f>
        <v>0</v>
      </c>
      <c r="KS49" s="13" t="n">
        <f aca="false">IF(CH49 = "Si",1,0)</f>
        <v>0</v>
      </c>
      <c r="KT49" s="13" t="n">
        <v>0</v>
      </c>
      <c r="KU49" s="78" t="n">
        <f aca="false">IF(KT49=0, 0.060818386 *FI49         - 0.00014652216 * POWER((FI49 - 15), 3) * (FI49 &gt; 15)         + 0.00018486938 * POWER((FI49 - 20.185718), 3) * (IF(FI49 &gt; 20,1,0))         - 0.000038347226 * POWER((FI49 - 40), 3) * (IF(FI49 &gt; 40,1,0))         + 0.11425297 * FJ49         - 0.000080091477 * POWER((FJ49 - 27.6577), 3) * (IF(FJ49 &gt; 27,1,0))         + 0.00017069483 * POWER((FJ49 - 40), 3) * (IF(FJ49 &gt; 40,1,0))         - 0.000090603358 * POWER((FJ49 - 50.910335), 3) * (IF(FJ49&gt; 50,1,0))         - 0.085684793 * FK49 + 0.0065499693 * POWER((FK49 - 0), 3)         - 0.0068305845 * POWER((FK49- 0.50513347), 3) * (IF(FK49 &gt; 0,1,0))         + 0.00028061519 * POWER((FK49 - 12.295688), 3) * (IF(FK49 &gt; 12,1,0))         + 0.070322812 * EZ49  - 0.00009382122 * POWER((EZ49 - 53.459001), 3) * (IF(EZ49 &gt; 53,1,0))         + 0.00018282661 * POWER((EZ49 - 61.954825), 3) * (IF(EZ49 &gt; 61,1,0))         - 0.000089005389 * POWER((EZ49 - 70.910335), 3) * (IF(EZ49 &gt; 70,1,0))         + 0.2153936 * (IF(KS49 = 1,1,0)) - 0.05827261 * (IF(EU49 = "F",1,0))         - 9.7960571,"")</f>
        <v>-0.777553029419277</v>
      </c>
      <c r="KV49" s="79" t="n">
        <f aca="false">1-POWER(0.98869,EXP(KU49))</f>
        <v>0.00521325169329256</v>
      </c>
      <c r="KW49" s="80" t="n">
        <f aca="false">IF(KT49=0, 0.5889073*KU49+0.5625495*(IF(KR49=1,1,0))+0.5642264*SQRT(MAX(0,KQ49))*(IF(KQ49&gt;=0,1,0))*(IF(KP49&gt;0,1,0))-0.6769903*(IF(KP49=1,1,0))-0.2708885*(IF(KP49=2,1,0))+0.7210263*(IF(KP49=3,1,0))-0.5386022,"")</f>
        <v>-0.55924129506773</v>
      </c>
      <c r="KX49" s="81" t="n">
        <f aca="false">1-POWER(0.995,EXP(KW49))</f>
        <v>0.00286128118767048</v>
      </c>
      <c r="KY49" s="82" t="n">
        <f aca="false">KX49*100</f>
        <v>0.286128118767048</v>
      </c>
      <c r="KZ49" s="79"/>
      <c r="LA49" s="79"/>
      <c r="LB49" s="79"/>
      <c r="LC49" s="79"/>
      <c r="LD49" s="45"/>
      <c r="LE49" s="46"/>
    </row>
    <row r="50" s="3" customFormat="true" ht="13.8" hidden="false" customHeight="false" outlineLevel="0" collapsed="false">
      <c r="A50" s="47"/>
      <c r="B50" s="2"/>
      <c r="C50" s="49"/>
      <c r="D50" s="50"/>
      <c r="E50" s="50"/>
      <c r="F50" s="50"/>
      <c r="G50" s="50"/>
      <c r="H50" s="50"/>
      <c r="I50" s="50"/>
      <c r="J50" s="50"/>
      <c r="K50" s="50"/>
      <c r="L50" s="50"/>
      <c r="M50" s="5"/>
      <c r="N50" s="50"/>
      <c r="O50" s="50"/>
      <c r="P50" s="19"/>
      <c r="Q50" s="19"/>
      <c r="R50" s="50"/>
      <c r="S50" s="50"/>
      <c r="T50" s="50"/>
      <c r="U50" s="53"/>
      <c r="V50" s="52"/>
      <c r="W50" s="52"/>
      <c r="X50" s="50"/>
      <c r="Y50" s="52"/>
      <c r="Z50" s="50"/>
      <c r="AA50" s="50"/>
      <c r="AB50" s="50"/>
      <c r="AC50" s="52"/>
      <c r="AD50" s="52"/>
      <c r="AE50" s="52"/>
      <c r="AF50" s="50"/>
      <c r="AG50" s="85"/>
      <c r="AH50" s="50"/>
      <c r="AI50" s="50"/>
      <c r="AJ50" s="50"/>
      <c r="AK50" s="52"/>
      <c r="AL50" s="50"/>
      <c r="AM50" s="52"/>
      <c r="AN50" s="52"/>
      <c r="AO50" s="52"/>
      <c r="AP50" s="50"/>
      <c r="AQ50" s="52"/>
      <c r="AR50" s="52"/>
      <c r="AS50" s="52"/>
      <c r="AT50" s="50"/>
      <c r="AU50" s="52"/>
      <c r="AV50" s="52"/>
      <c r="AW50" s="52"/>
      <c r="AX50" s="50"/>
      <c r="AY50" s="52"/>
      <c r="AZ50" s="50"/>
      <c r="BA50" s="52"/>
      <c r="BB50" s="50"/>
      <c r="BC50" s="52"/>
      <c r="BD50" s="50"/>
      <c r="BE50" s="52"/>
      <c r="BF50" s="50"/>
      <c r="BG50" s="52"/>
      <c r="BH50" s="53"/>
      <c r="BI50" s="50"/>
      <c r="BJ50" s="50"/>
      <c r="BK50" s="50"/>
      <c r="BL50" s="50"/>
      <c r="BM50" s="50"/>
      <c r="BN50" s="50"/>
      <c r="BO50" s="50"/>
      <c r="BP50" s="50"/>
      <c r="BQ50" s="52"/>
      <c r="BR50" s="50"/>
      <c r="BS50" s="50"/>
      <c r="BT50" s="50"/>
      <c r="BU50" s="52"/>
      <c r="BV50" s="52"/>
      <c r="BW50" s="52"/>
      <c r="BX50" s="50"/>
      <c r="BY50" s="52"/>
      <c r="BZ50" s="52"/>
      <c r="CA50" s="50"/>
      <c r="CB50" s="50"/>
      <c r="CC50" s="54"/>
      <c r="CD50" s="55"/>
      <c r="CE50" s="55"/>
      <c r="CF50" s="50"/>
      <c r="CG50" s="50"/>
      <c r="CH50" s="47"/>
      <c r="CI50" s="52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2"/>
      <c r="DN50" s="52"/>
      <c r="DO50" s="50"/>
      <c r="DP50" s="50"/>
      <c r="DQ50" s="50"/>
      <c r="DR50" s="50"/>
      <c r="DS50" s="56"/>
      <c r="DT50" s="56"/>
      <c r="DU50" s="56"/>
      <c r="DV50" s="56"/>
      <c r="DW50" s="56"/>
      <c r="DX50" s="9"/>
      <c r="DY50" s="57"/>
      <c r="DZ50" s="57"/>
      <c r="EA50" s="54"/>
      <c r="EB50" s="54"/>
      <c r="EC50" s="54"/>
      <c r="ED50" s="54"/>
      <c r="EE50" s="54"/>
      <c r="EF50" s="92"/>
      <c r="EG50" s="47"/>
      <c r="EH50" s="47"/>
      <c r="EI50" s="86"/>
      <c r="EJ50" s="47"/>
      <c r="EK50" s="83"/>
      <c r="EL50" s="83"/>
      <c r="EM50" s="59"/>
      <c r="EN50" s="59"/>
      <c r="EO50" s="59"/>
      <c r="EP50" s="60"/>
      <c r="EQ50" s="50"/>
      <c r="ER50" s="61"/>
      <c r="ES50" s="61"/>
      <c r="ET50" s="4"/>
      <c r="EU50" s="35"/>
      <c r="EV50" s="72"/>
      <c r="EW50" s="13"/>
      <c r="EX50" s="13"/>
      <c r="EY50" s="13"/>
      <c r="EZ50" s="13"/>
      <c r="FA50" s="13"/>
      <c r="FB50" s="14"/>
      <c r="FC50" s="15"/>
      <c r="FD50" s="13"/>
      <c r="FE50" s="13"/>
      <c r="FF50" s="13"/>
      <c r="FG50" s="13"/>
      <c r="FH50" s="13"/>
      <c r="FI50" s="13"/>
      <c r="FJ50" s="13"/>
      <c r="FK50" s="13"/>
      <c r="FL50" s="16"/>
      <c r="FM50" s="17"/>
      <c r="FN50" s="18" t="n">
        <v>2</v>
      </c>
      <c r="FO50" s="13"/>
      <c r="FP50" s="35" t="s">
        <v>264</v>
      </c>
      <c r="FQ50" s="13" t="s">
        <v>265</v>
      </c>
      <c r="FR50" s="73" t="n">
        <v>4.7</v>
      </c>
      <c r="FS50" s="73" t="n">
        <v>3.3</v>
      </c>
      <c r="FT50" s="73" t="n">
        <v>4.7</v>
      </c>
      <c r="FU50" s="87" t="n">
        <v>29.9</v>
      </c>
      <c r="FV50" s="13"/>
      <c r="FW50" s="13"/>
      <c r="FX50" s="13"/>
      <c r="FY50" s="13"/>
      <c r="FZ50" s="74" t="s">
        <v>266</v>
      </c>
      <c r="GA50" s="13"/>
      <c r="GB50" s="13"/>
      <c r="GC50" s="74" t="s">
        <v>267</v>
      </c>
      <c r="GD50" s="73" t="n">
        <v>3</v>
      </c>
      <c r="GE50" s="73" t="n">
        <v>223</v>
      </c>
      <c r="GF50" s="66"/>
      <c r="GG50" s="66"/>
      <c r="GH50" s="66"/>
      <c r="GI50" s="66"/>
      <c r="GJ50" s="66"/>
      <c r="GK50" s="66"/>
      <c r="GL50" s="64"/>
      <c r="GM50" s="65"/>
      <c r="GN50" s="66"/>
      <c r="GO50" s="66"/>
      <c r="GP50" s="67"/>
      <c r="GQ50" s="15"/>
      <c r="GR50" s="15"/>
      <c r="GS50" s="15"/>
      <c r="GT50" s="15"/>
      <c r="GU50" s="68"/>
      <c r="GV50" s="70"/>
      <c r="GW50" s="70"/>
      <c r="GX50" s="70"/>
      <c r="GY50" s="70"/>
      <c r="GZ50" s="70"/>
      <c r="HA50" s="70"/>
      <c r="HB50" s="70"/>
      <c r="HC50" s="70"/>
      <c r="HD50" s="70"/>
      <c r="HE50" s="70"/>
      <c r="HF50" s="70"/>
      <c r="HG50" s="70"/>
      <c r="HH50" s="70"/>
      <c r="HI50" s="71"/>
      <c r="HJ50" s="71"/>
      <c r="HK50" s="71"/>
      <c r="HL50" s="68"/>
      <c r="HM50" s="13"/>
      <c r="HN50" s="13"/>
      <c r="HO50" s="13"/>
      <c r="HP50" s="73"/>
      <c r="HQ50" s="73"/>
      <c r="HR50" s="73"/>
      <c r="HS50" s="73"/>
      <c r="HT50" s="74"/>
      <c r="HU50" s="74"/>
      <c r="HV50" s="74"/>
      <c r="HW50" s="74"/>
      <c r="HX50" s="74"/>
      <c r="HY50" s="13"/>
      <c r="HZ50" s="13"/>
      <c r="IA50" s="13"/>
      <c r="IB50" s="13"/>
      <c r="IC50" s="68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68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68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70"/>
      <c r="KC50" s="13"/>
      <c r="KD50" s="76"/>
      <c r="KE50" s="13"/>
      <c r="KF50" s="76"/>
      <c r="KG50" s="13"/>
      <c r="KH50" s="13"/>
      <c r="KI50" s="13"/>
      <c r="KJ50" s="77"/>
      <c r="KK50" s="77"/>
      <c r="KL50" s="39"/>
      <c r="KM50" s="39"/>
      <c r="KN50" s="39"/>
      <c r="KO50" s="39"/>
      <c r="KP50" s="13" t="n">
        <f aca="false">IF(FZ50="",0,IF(FZ50="solid",1,IF(FZ50="part-solid",2,IF(FZ50="non-solid",3))))</f>
        <v>1</v>
      </c>
      <c r="KQ50" s="13" t="n">
        <f aca="false">FT50</f>
        <v>4.7</v>
      </c>
      <c r="KR50" s="13" t="n">
        <f aca="false">IF(OR(FE50="Bronchite Cronica",FE50="BPCO",FE50="Enfisema"),1,0)</f>
        <v>0</v>
      </c>
      <c r="KS50" s="13" t="n">
        <f aca="false">IF(CH50 = "Si",1,0)</f>
        <v>0</v>
      </c>
      <c r="KT50" s="13" t="n">
        <v>0</v>
      </c>
      <c r="KU50" s="109" t="n">
        <v>-0.777553029419279</v>
      </c>
      <c r="KV50" s="84"/>
      <c r="KW50" s="80" t="n">
        <f aca="false">IF(KT50=0, 0.5889073*KU50+0.5625495*(IF(KR50=1,1,0))+0.5642264*SQRT(MAX(0,KQ50))*(IF(KQ50&gt;=0,1,0))*(IF(KP50&gt;0,1,0))-0.6769903*(IF(KP50=1,1,0))-0.2708885*(IF(KP50=2,1,0))+0.7210263*(IF(KP50=3,1,0))-0.5386022,"")</f>
        <v>-0.450285468536724</v>
      </c>
      <c r="KX50" s="81" t="n">
        <f aca="false">1-POWER(0.995,EXP(KW50))</f>
        <v>0.00319012621086667</v>
      </c>
      <c r="KY50" s="82" t="n">
        <f aca="false">KX50*100</f>
        <v>0.319012621086667</v>
      </c>
      <c r="KZ50" s="79"/>
      <c r="LA50" s="79"/>
      <c r="LB50" s="79"/>
      <c r="LC50" s="79"/>
      <c r="LD50" s="45"/>
      <c r="LE50" s="46"/>
    </row>
    <row r="51" s="3" customFormat="true" ht="13.8" hidden="false" customHeight="false" outlineLevel="0" collapsed="false">
      <c r="A51" s="47" t="s">
        <v>418</v>
      </c>
      <c r="B51" s="48" t="s">
        <v>419</v>
      </c>
      <c r="C51" s="49" t="n">
        <v>44029.6715393866</v>
      </c>
      <c r="D51" s="50"/>
      <c r="E51" s="50"/>
      <c r="F51" s="50"/>
      <c r="G51" s="50"/>
      <c r="H51" s="50"/>
      <c r="I51" s="50"/>
      <c r="J51" s="50"/>
      <c r="K51" s="50"/>
      <c r="L51" s="50"/>
      <c r="M51" s="5"/>
      <c r="N51" s="52"/>
      <c r="O51" s="50" t="s">
        <v>271</v>
      </c>
      <c r="P51" s="19" t="n">
        <v>169</v>
      </c>
      <c r="Q51" s="19" t="n">
        <v>79</v>
      </c>
      <c r="R51" s="50" t="s">
        <v>272</v>
      </c>
      <c r="S51" s="50" t="s">
        <v>236</v>
      </c>
      <c r="T51" s="50" t="s">
        <v>360</v>
      </c>
      <c r="U51" s="51" t="s">
        <v>238</v>
      </c>
      <c r="V51" s="52"/>
      <c r="W51" s="52"/>
      <c r="X51" s="50" t="s">
        <v>238</v>
      </c>
      <c r="Y51" s="52"/>
      <c r="Z51" s="50" t="s">
        <v>238</v>
      </c>
      <c r="AA51" s="50" t="s">
        <v>238</v>
      </c>
      <c r="AB51" s="50" t="s">
        <v>238</v>
      </c>
      <c r="AC51" s="52"/>
      <c r="AD51" s="52"/>
      <c r="AE51" s="52"/>
      <c r="AF51" s="50" t="s">
        <v>240</v>
      </c>
      <c r="AG51" s="85" t="n">
        <v>30713</v>
      </c>
      <c r="AH51" s="50" t="s">
        <v>240</v>
      </c>
      <c r="AI51" s="50" t="s">
        <v>420</v>
      </c>
      <c r="AJ51" s="50" t="s">
        <v>240</v>
      </c>
      <c r="AK51" s="85" t="n">
        <v>42210</v>
      </c>
      <c r="AL51" s="50" t="s">
        <v>240</v>
      </c>
      <c r="AM51" s="85" t="n">
        <v>42211</v>
      </c>
      <c r="AN51" s="50" t="n">
        <v>100</v>
      </c>
      <c r="AO51" s="50" t="n">
        <v>1</v>
      </c>
      <c r="AP51" s="50" t="s">
        <v>238</v>
      </c>
      <c r="AQ51" s="52"/>
      <c r="AR51" s="52"/>
      <c r="AS51" s="52"/>
      <c r="AT51" s="50" t="s">
        <v>238</v>
      </c>
      <c r="AU51" s="52"/>
      <c r="AV51" s="52"/>
      <c r="AW51" s="52"/>
      <c r="AX51" s="50" t="s">
        <v>421</v>
      </c>
      <c r="AY51" s="85" t="n">
        <v>42212</v>
      </c>
      <c r="AZ51" s="50" t="s">
        <v>238</v>
      </c>
      <c r="BA51" s="52"/>
      <c r="BB51" s="50" t="s">
        <v>238</v>
      </c>
      <c r="BC51" s="52"/>
      <c r="BD51" s="50" t="s">
        <v>238</v>
      </c>
      <c r="BE51" s="52"/>
      <c r="BF51" s="50" t="s">
        <v>238</v>
      </c>
      <c r="BG51" s="52"/>
      <c r="BH51" s="53" t="s">
        <v>238</v>
      </c>
      <c r="BI51" s="52"/>
      <c r="BJ51" s="52"/>
      <c r="BK51" s="50" t="s">
        <v>239</v>
      </c>
      <c r="BL51" s="50" t="s">
        <v>239</v>
      </c>
      <c r="BM51" s="50" t="s">
        <v>238</v>
      </c>
      <c r="BN51" s="50" t="s">
        <v>238</v>
      </c>
      <c r="BO51" s="50" t="s">
        <v>238</v>
      </c>
      <c r="BP51" s="50" t="s">
        <v>238</v>
      </c>
      <c r="BQ51" s="52"/>
      <c r="BR51" s="50" t="s">
        <v>240</v>
      </c>
      <c r="BS51" s="50" t="s">
        <v>422</v>
      </c>
      <c r="BT51" s="50" t="s">
        <v>238</v>
      </c>
      <c r="BU51" s="52"/>
      <c r="BV51" s="52"/>
      <c r="BW51" s="52"/>
      <c r="BX51" s="50" t="s">
        <v>238</v>
      </c>
      <c r="BY51" s="52"/>
      <c r="BZ51" s="52"/>
      <c r="CA51" s="50" t="s">
        <v>243</v>
      </c>
      <c r="CB51" s="50" t="s">
        <v>238</v>
      </c>
      <c r="CC51" s="54" t="s">
        <v>238</v>
      </c>
      <c r="CD51" s="55"/>
      <c r="CE51" s="55"/>
      <c r="CF51" s="50" t="s">
        <v>238</v>
      </c>
      <c r="CG51" s="50" t="s">
        <v>238</v>
      </c>
      <c r="CH51" s="47" t="s">
        <v>238</v>
      </c>
      <c r="CI51" s="52"/>
      <c r="CJ51" s="52"/>
      <c r="CK51" s="50" t="s">
        <v>238</v>
      </c>
      <c r="CL51" s="52"/>
      <c r="CM51" s="50" t="s">
        <v>238</v>
      </c>
      <c r="CN51" s="50" t="n">
        <v>18</v>
      </c>
      <c r="CO51" s="50" t="s">
        <v>240</v>
      </c>
      <c r="CP51" s="50" t="s">
        <v>296</v>
      </c>
      <c r="CQ51" s="50" t="s">
        <v>246</v>
      </c>
      <c r="CR51" s="50" t="s">
        <v>247</v>
      </c>
      <c r="CS51" s="50" t="s">
        <v>247</v>
      </c>
      <c r="CT51" s="50" t="s">
        <v>248</v>
      </c>
      <c r="CU51" s="50" t="s">
        <v>248</v>
      </c>
      <c r="CV51" s="50" t="s">
        <v>248</v>
      </c>
      <c r="CW51" s="50" t="s">
        <v>248</v>
      </c>
      <c r="CX51" s="50" t="s">
        <v>250</v>
      </c>
      <c r="CY51" s="50" t="s">
        <v>423</v>
      </c>
      <c r="CZ51" s="50" t="s">
        <v>251</v>
      </c>
      <c r="DA51" s="50" t="s">
        <v>248</v>
      </c>
      <c r="DB51" s="50" t="s">
        <v>248</v>
      </c>
      <c r="DC51" s="50" t="n">
        <v>3</v>
      </c>
      <c r="DD51" s="50" t="n">
        <v>4</v>
      </c>
      <c r="DE51" s="50" t="n">
        <v>4</v>
      </c>
      <c r="DF51" s="50" t="n">
        <v>4</v>
      </c>
      <c r="DG51" s="50" t="s">
        <v>238</v>
      </c>
      <c r="DH51" s="50" t="n">
        <v>0</v>
      </c>
      <c r="DI51" s="50" t="n">
        <v>1000</v>
      </c>
      <c r="DJ51" s="50" t="n">
        <v>0</v>
      </c>
      <c r="DK51" s="50" t="n">
        <v>115</v>
      </c>
      <c r="DL51" s="50" t="s">
        <v>238</v>
      </c>
      <c r="DM51" s="52"/>
      <c r="DN51" s="52"/>
      <c r="DO51" s="50" t="s">
        <v>336</v>
      </c>
      <c r="DP51" s="50" t="s">
        <v>254</v>
      </c>
      <c r="DQ51" s="50" t="s">
        <v>336</v>
      </c>
      <c r="DR51" s="50" t="n">
        <v>8</v>
      </c>
      <c r="DS51" s="56" t="s">
        <v>256</v>
      </c>
      <c r="DT51" s="56" t="s">
        <v>256</v>
      </c>
      <c r="DU51" s="56" t="s">
        <v>256</v>
      </c>
      <c r="DV51" s="56" t="s">
        <v>238</v>
      </c>
      <c r="DW51" s="56" t="s">
        <v>257</v>
      </c>
      <c r="DX51" s="9" t="s">
        <v>244</v>
      </c>
      <c r="DY51" s="57" t="n">
        <v>44036</v>
      </c>
      <c r="DZ51" s="57"/>
      <c r="EA51" s="54" t="n">
        <v>130</v>
      </c>
      <c r="EB51" s="54" t="n">
        <v>80</v>
      </c>
      <c r="EC51" s="54" t="n">
        <v>63</v>
      </c>
      <c r="ED51" s="54" t="n">
        <v>97</v>
      </c>
      <c r="EE51" s="54" t="n">
        <v>3</v>
      </c>
      <c r="EF51" s="58" t="n">
        <v>43972</v>
      </c>
      <c r="EG51" s="47" t="n">
        <v>143</v>
      </c>
      <c r="EH51" s="47" t="n">
        <v>52</v>
      </c>
      <c r="EI51" s="47" t="n">
        <v>75</v>
      </c>
      <c r="EJ51" s="47" t="n">
        <v>82</v>
      </c>
      <c r="EK51" s="59" t="n">
        <v>112</v>
      </c>
      <c r="EL51" s="59" t="n">
        <v>103</v>
      </c>
      <c r="EM51" s="59" t="n">
        <v>3.33</v>
      </c>
      <c r="EN51" s="59" t="n">
        <v>3.89</v>
      </c>
      <c r="EO51" s="59" t="n">
        <v>454</v>
      </c>
      <c r="EP51" s="60" t="n">
        <v>0.86</v>
      </c>
      <c r="EQ51" s="50" t="s">
        <v>258</v>
      </c>
      <c r="ER51" s="61"/>
      <c r="ES51" s="106"/>
      <c r="ET51" s="4" t="s">
        <v>424</v>
      </c>
      <c r="EU51" s="35" t="s">
        <v>279</v>
      </c>
      <c r="EV51" s="72" t="n">
        <v>21083</v>
      </c>
      <c r="EW51" s="13" t="n">
        <v>3480849680</v>
      </c>
      <c r="EX51" s="13" t="n">
        <v>1</v>
      </c>
      <c r="EY51" s="13" t="s">
        <v>261</v>
      </c>
      <c r="EZ51" s="13" t="n">
        <v>63</v>
      </c>
      <c r="FA51" s="13" t="s">
        <v>364</v>
      </c>
      <c r="FB51" s="14" t="n">
        <v>27.66</v>
      </c>
      <c r="FC51" s="15" t="n">
        <v>1.69</v>
      </c>
      <c r="FD51" s="13" t="n">
        <v>79</v>
      </c>
      <c r="FE51" s="13" t="s">
        <v>256</v>
      </c>
      <c r="FF51" s="13" t="s">
        <v>238</v>
      </c>
      <c r="FG51" s="13" t="s">
        <v>238</v>
      </c>
      <c r="FH51" s="13" t="s">
        <v>391</v>
      </c>
      <c r="FI51" s="13" t="n">
        <v>40</v>
      </c>
      <c r="FJ51" s="13" t="n">
        <v>40</v>
      </c>
      <c r="FK51" s="13" t="n">
        <v>5</v>
      </c>
      <c r="FL51" s="16" t="n">
        <v>2.587</v>
      </c>
      <c r="FM51" s="17" t="n">
        <v>80</v>
      </c>
      <c r="FN51" s="18" t="n">
        <v>1</v>
      </c>
      <c r="FO51" s="13" t="n">
        <v>1</v>
      </c>
      <c r="FP51" s="35" t="s">
        <v>264</v>
      </c>
      <c r="FQ51" s="13" t="s">
        <v>301</v>
      </c>
      <c r="FR51" s="73" t="n">
        <v>3.9</v>
      </c>
      <c r="FS51" s="73" t="n">
        <v>3.6</v>
      </c>
      <c r="FT51" s="73" t="n">
        <v>3.9</v>
      </c>
      <c r="FU51" s="87" t="n">
        <v>26.5</v>
      </c>
      <c r="FV51" s="13"/>
      <c r="FW51" s="13"/>
      <c r="FX51" s="13"/>
      <c r="FY51" s="13"/>
      <c r="FZ51" s="74" t="s">
        <v>266</v>
      </c>
      <c r="GA51" s="13"/>
      <c r="GB51" s="13"/>
      <c r="GC51" s="74" t="s">
        <v>267</v>
      </c>
      <c r="GD51" s="73" t="n">
        <v>3</v>
      </c>
      <c r="GE51" s="73" t="n">
        <v>121</v>
      </c>
      <c r="GF51" s="63"/>
      <c r="GG51" s="63"/>
      <c r="GH51" s="63"/>
      <c r="GI51" s="63"/>
      <c r="GJ51" s="66"/>
      <c r="GK51" s="66"/>
      <c r="GL51" s="64" t="s">
        <v>267</v>
      </c>
      <c r="GM51" s="65"/>
      <c r="GN51" s="66"/>
      <c r="GO51" s="66" t="n">
        <f aca="false">FL51/6</f>
        <v>0.431166666666667</v>
      </c>
      <c r="GP51" s="67"/>
      <c r="GQ51" s="15" t="n">
        <v>1.56</v>
      </c>
      <c r="GR51" s="15" t="n">
        <v>0.55</v>
      </c>
      <c r="GS51" s="15"/>
      <c r="GT51" s="15"/>
      <c r="GU51" s="68" t="n">
        <v>12</v>
      </c>
      <c r="GV51" s="69" t="n">
        <v>44442</v>
      </c>
      <c r="GW51" s="70" t="s">
        <v>267</v>
      </c>
      <c r="GX51" s="70" t="s">
        <v>301</v>
      </c>
      <c r="GY51" s="70" t="n">
        <v>3.6</v>
      </c>
      <c r="GZ51" s="70" t="n">
        <v>3.1</v>
      </c>
      <c r="HA51" s="70" t="n">
        <v>3.6</v>
      </c>
      <c r="HB51" s="70" t="n">
        <v>25.3</v>
      </c>
      <c r="HC51" s="70" t="s">
        <v>266</v>
      </c>
      <c r="HD51" s="70" t="s">
        <v>267</v>
      </c>
      <c r="HE51" s="70" t="n">
        <v>3</v>
      </c>
      <c r="HF51" s="70" t="n">
        <v>109</v>
      </c>
      <c r="HG51" s="70"/>
      <c r="HH51" s="70" t="s">
        <v>268</v>
      </c>
      <c r="HI51" s="71"/>
      <c r="HJ51" s="71"/>
      <c r="HK51" s="71"/>
      <c r="HL51" s="68" t="n">
        <v>24</v>
      </c>
      <c r="HM51" s="72" t="n">
        <v>44841</v>
      </c>
      <c r="HN51" s="13" t="s">
        <v>267</v>
      </c>
      <c r="HO51" s="13"/>
      <c r="HP51" s="73"/>
      <c r="HQ51" s="73"/>
      <c r="HR51" s="73"/>
      <c r="HS51" s="73"/>
      <c r="HT51" s="74"/>
      <c r="HU51" s="74"/>
      <c r="HV51" s="74"/>
      <c r="HW51" s="74"/>
      <c r="HX51" s="74"/>
      <c r="HY51" s="13"/>
      <c r="HZ51" s="13"/>
      <c r="IA51" s="13"/>
      <c r="IB51" s="13"/>
      <c r="IC51" s="68" t="n">
        <v>36</v>
      </c>
      <c r="ID51" s="75" t="n">
        <v>45134</v>
      </c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68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68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70"/>
      <c r="KC51" s="13"/>
      <c r="KD51" s="76"/>
      <c r="KE51" s="13"/>
      <c r="KF51" s="76"/>
      <c r="KG51" s="13"/>
      <c r="KH51" s="13"/>
      <c r="KI51" s="13"/>
      <c r="KJ51" s="77"/>
      <c r="KK51" s="77"/>
      <c r="KL51" s="39"/>
      <c r="KM51" s="39"/>
      <c r="KN51" s="39"/>
      <c r="KO51" s="39"/>
      <c r="KP51" s="13" t="n">
        <f aca="false">IF(FZ51="",0,IF(FZ51="solid",1,IF(FZ51="part-solid",2,IF(FZ51="non-solid",3))))</f>
        <v>1</v>
      </c>
      <c r="KQ51" s="13" t="n">
        <f aca="false">FT51</f>
        <v>3.9</v>
      </c>
      <c r="KR51" s="13" t="n">
        <f aca="false">IF(OR(FE51="Bronchite Cronica",FE51="BPCO",FE51="Enfisema"),1,0)</f>
        <v>0</v>
      </c>
      <c r="KS51" s="13" t="n">
        <f aca="false">IF(CH51 = "Si",1,0)</f>
        <v>0</v>
      </c>
      <c r="KT51" s="13" t="n">
        <v>0</v>
      </c>
      <c r="KU51" s="78" t="n">
        <f aca="false">IF(KT51=0, 0.060818386 *FI51         - 0.00014652216 * POWER((FI51 - 15), 3) * (FI51 &gt; 15)         + 0.00018486938 * POWER((FI51 - 20.185718), 3) * (IF(FI51 &gt; 20,1,0))         - 0.000038347226 * POWER((FI51 - 40), 3) * (IF(FI51 &gt; 40,1,0))         + 0.11425297 * FJ51         - 0.000080091477 * POWER((FJ51 - 27.6577), 3) * (IF(FJ51 &gt; 27,1,0))         + 0.00017069483 * POWER((FJ51 - 40), 3) * (IF(FJ51 &gt; 40,1,0))         - 0.000090603358 * POWER((FJ51 - 50.910335), 3) * (IF(FJ51&gt; 50,1,0))         - 0.085684793 * FK51 + 0.0065499693 * POWER((FK51 - 0), 3)         - 0.0068305845 * POWER((FK51- 0.50513347), 3) * (IF(FK51 &gt; 0,1,0))         + 0.00028061519 * POWER((FK51 - 12.295688), 3) * (IF(FK51 &gt; 12,1,0))         + 0.070322812 * EZ51  - 0.00009382122 * POWER((EZ51 - 53.459001), 3) * (IF(EZ51 &gt; 53,1,0))         + 0.00018282661 * POWER((EZ51 - 61.954825), 3) * (IF(EZ51 &gt; 61,1,0))         - 0.000089005389 * POWER((EZ51 - 70.910335), 3) * (IF(EZ51 &gt; 70,1,0))         + 0.2153936 * (IF(KS51 = 1,1,0)) - 0.05827261 * (IF(EU51 = "F",1,0))         - 9.7960571,"")</f>
        <v>0.32401490536723</v>
      </c>
      <c r="KV51" s="79" t="n">
        <f aca="false">1-POWER(0.98869,EXP(KU51))</f>
        <v>0.0156040546373458</v>
      </c>
      <c r="KW51" s="80" t="n">
        <f aca="false">IF(KT51=0, 0.5889073*KU51+0.5625495*(IF(KR51=1,1,0))+0.5642264*SQRT(MAX(0,KQ51))*(IF(KQ51&gt;=0,1,0))*(IF(KP51&gt;0,1,0))-0.6769903*(IF(KP51=1,1,0))-0.2708885*(IF(KP51=2,1,0))+0.7210263*(IF(KP51=3,1,0))-0.5386022,"")</f>
        <v>0.0894801031739677</v>
      </c>
      <c r="KX51" s="81" t="n">
        <f aca="false">1-POWER(0.995,EXP(KW51))</f>
        <v>0.00546674633671529</v>
      </c>
      <c r="KY51" s="82" t="n">
        <f aca="false">KX51*100</f>
        <v>0.546674633671529</v>
      </c>
      <c r="KZ51" s="79"/>
      <c r="LA51" s="79"/>
      <c r="LB51" s="79"/>
      <c r="LC51" s="79"/>
      <c r="LD51" s="45"/>
      <c r="LE51" s="46"/>
    </row>
    <row r="52" s="3" customFormat="true" ht="13.8" hidden="false" customHeight="false" outlineLevel="0" collapsed="false">
      <c r="A52" s="47" t="s">
        <v>425</v>
      </c>
      <c r="B52" s="48" t="s">
        <v>426</v>
      </c>
      <c r="C52" s="49" t="n">
        <v>44028.4777988889</v>
      </c>
      <c r="D52" s="50"/>
      <c r="E52" s="50"/>
      <c r="F52" s="50"/>
      <c r="G52" s="50"/>
      <c r="H52" s="50"/>
      <c r="I52" s="50"/>
      <c r="J52" s="50"/>
      <c r="K52" s="50"/>
      <c r="L52" s="50"/>
      <c r="M52" s="5"/>
      <c r="N52" s="52"/>
      <c r="O52" s="50" t="s">
        <v>234</v>
      </c>
      <c r="P52" s="19" t="n">
        <v>150</v>
      </c>
      <c r="Q52" s="19" t="n">
        <v>60</v>
      </c>
      <c r="R52" s="50" t="s">
        <v>235</v>
      </c>
      <c r="S52" s="50" t="s">
        <v>236</v>
      </c>
      <c r="T52" s="50" t="s">
        <v>237</v>
      </c>
      <c r="U52" s="51" t="s">
        <v>238</v>
      </c>
      <c r="V52" s="52"/>
      <c r="W52" s="52"/>
      <c r="X52" s="50" t="s">
        <v>238</v>
      </c>
      <c r="Y52" s="52"/>
      <c r="Z52" s="50" t="s">
        <v>238</v>
      </c>
      <c r="AA52" s="50" t="s">
        <v>238</v>
      </c>
      <c r="AB52" s="50" t="s">
        <v>238</v>
      </c>
      <c r="AC52" s="52"/>
      <c r="AD52" s="52"/>
      <c r="AE52" s="52"/>
      <c r="AF52" s="50" t="s">
        <v>238</v>
      </c>
      <c r="AG52" s="52"/>
      <c r="AH52" s="52"/>
      <c r="AI52" s="52"/>
      <c r="AJ52" s="50" t="s">
        <v>238</v>
      </c>
      <c r="AK52" s="52"/>
      <c r="AL52" s="50" t="s">
        <v>238</v>
      </c>
      <c r="AM52" s="52"/>
      <c r="AN52" s="52"/>
      <c r="AO52" s="52"/>
      <c r="AP52" s="50" t="s">
        <v>238</v>
      </c>
      <c r="AQ52" s="52"/>
      <c r="AR52" s="52"/>
      <c r="AS52" s="52"/>
      <c r="AT52" s="50" t="s">
        <v>238</v>
      </c>
      <c r="AU52" s="52"/>
      <c r="AV52" s="52"/>
      <c r="AW52" s="52"/>
      <c r="AX52" s="50" t="s">
        <v>239</v>
      </c>
      <c r="AY52" s="52"/>
      <c r="AZ52" s="50" t="s">
        <v>238</v>
      </c>
      <c r="BA52" s="52"/>
      <c r="BB52" s="50" t="s">
        <v>238</v>
      </c>
      <c r="BC52" s="52"/>
      <c r="BD52" s="50" t="s">
        <v>238</v>
      </c>
      <c r="BE52" s="52"/>
      <c r="BF52" s="50" t="s">
        <v>238</v>
      </c>
      <c r="BG52" s="52"/>
      <c r="BH52" s="53" t="s">
        <v>238</v>
      </c>
      <c r="BI52" s="52"/>
      <c r="BJ52" s="52"/>
      <c r="BK52" s="50" t="s">
        <v>239</v>
      </c>
      <c r="BL52" s="50" t="s">
        <v>239</v>
      </c>
      <c r="BM52" s="50" t="s">
        <v>238</v>
      </c>
      <c r="BN52" s="50" t="s">
        <v>238</v>
      </c>
      <c r="BO52" s="50" t="s">
        <v>238</v>
      </c>
      <c r="BP52" s="50" t="s">
        <v>240</v>
      </c>
      <c r="BQ52" s="50" t="s">
        <v>427</v>
      </c>
      <c r="BR52" s="50" t="s">
        <v>240</v>
      </c>
      <c r="BS52" s="50" t="s">
        <v>428</v>
      </c>
      <c r="BT52" s="50" t="s">
        <v>238</v>
      </c>
      <c r="BU52" s="52"/>
      <c r="BV52" s="52"/>
      <c r="BW52" s="52"/>
      <c r="BX52" s="50" t="s">
        <v>238</v>
      </c>
      <c r="BY52" s="52"/>
      <c r="BZ52" s="52"/>
      <c r="CA52" s="50" t="s">
        <v>343</v>
      </c>
      <c r="CB52" s="50" t="s">
        <v>238</v>
      </c>
      <c r="CC52" s="54" t="s">
        <v>238</v>
      </c>
      <c r="CD52" s="55"/>
      <c r="CE52" s="55"/>
      <c r="CF52" s="50" t="s">
        <v>240</v>
      </c>
      <c r="CG52" s="50" t="s">
        <v>238</v>
      </c>
      <c r="CH52" s="47" t="s">
        <v>238</v>
      </c>
      <c r="CI52" s="52"/>
      <c r="CJ52" s="50" t="s">
        <v>239</v>
      </c>
      <c r="CK52" s="50" t="s">
        <v>244</v>
      </c>
      <c r="CL52" s="50" t="n">
        <v>45</v>
      </c>
      <c r="CM52" s="50" t="s">
        <v>240</v>
      </c>
      <c r="CN52" s="50" t="n">
        <v>12</v>
      </c>
      <c r="CO52" s="50" t="s">
        <v>238</v>
      </c>
      <c r="CP52" s="50" t="s">
        <v>429</v>
      </c>
      <c r="CQ52" s="50" t="s">
        <v>246</v>
      </c>
      <c r="CR52" s="50" t="s">
        <v>314</v>
      </c>
      <c r="CS52" s="50" t="s">
        <v>380</v>
      </c>
      <c r="CT52" s="50" t="s">
        <v>248</v>
      </c>
      <c r="CU52" s="50" t="s">
        <v>248</v>
      </c>
      <c r="CV52" s="50" t="s">
        <v>248</v>
      </c>
      <c r="CW52" s="50" t="s">
        <v>248</v>
      </c>
      <c r="CX52" s="50" t="s">
        <v>250</v>
      </c>
      <c r="CY52" s="50" t="s">
        <v>251</v>
      </c>
      <c r="CZ52" s="50" t="s">
        <v>251</v>
      </c>
      <c r="DA52" s="50" t="s">
        <v>249</v>
      </c>
      <c r="DB52" s="50" t="s">
        <v>276</v>
      </c>
      <c r="DC52" s="50" t="n">
        <v>5</v>
      </c>
      <c r="DD52" s="50" t="n">
        <v>5</v>
      </c>
      <c r="DE52" s="50" t="n">
        <v>5</v>
      </c>
      <c r="DF52" s="50" t="n">
        <v>5</v>
      </c>
      <c r="DG52" s="50" t="s">
        <v>244</v>
      </c>
      <c r="DH52" s="50" t="n">
        <v>7</v>
      </c>
      <c r="DI52" s="50" t="n">
        <v>600</v>
      </c>
      <c r="DJ52" s="50" t="n">
        <v>0</v>
      </c>
      <c r="DK52" s="50" t="n">
        <v>225</v>
      </c>
      <c r="DL52" s="50" t="s">
        <v>244</v>
      </c>
      <c r="DM52" s="50" t="s">
        <v>272</v>
      </c>
      <c r="DN52" s="50" t="n">
        <v>0</v>
      </c>
      <c r="DO52" s="50" t="s">
        <v>255</v>
      </c>
      <c r="DP52" s="50" t="s">
        <v>255</v>
      </c>
      <c r="DQ52" s="50" t="s">
        <v>255</v>
      </c>
      <c r="DR52" s="50" t="n">
        <v>8</v>
      </c>
      <c r="DS52" s="56" t="s">
        <v>256</v>
      </c>
      <c r="DT52" s="56" t="s">
        <v>256</v>
      </c>
      <c r="DU52" s="56" t="s">
        <v>256</v>
      </c>
      <c r="DV52" s="56" t="s">
        <v>238</v>
      </c>
      <c r="DW52" s="56" t="s">
        <v>257</v>
      </c>
      <c r="DX52" s="9" t="s">
        <v>244</v>
      </c>
      <c r="DY52" s="57" t="n">
        <v>44036</v>
      </c>
      <c r="DZ52" s="57"/>
      <c r="EA52" s="54" t="n">
        <v>110</v>
      </c>
      <c r="EB52" s="54" t="n">
        <v>70</v>
      </c>
      <c r="EC52" s="54" t="n">
        <v>75</v>
      </c>
      <c r="ED52" s="54" t="n">
        <v>97</v>
      </c>
      <c r="EE52" s="54" t="n">
        <v>27</v>
      </c>
      <c r="EF52" s="58" t="n">
        <v>43999</v>
      </c>
      <c r="EG52" s="47" t="n">
        <v>195</v>
      </c>
      <c r="EH52" s="47" t="n">
        <v>48</v>
      </c>
      <c r="EI52" s="47" t="n">
        <v>149</v>
      </c>
      <c r="EJ52" s="47" t="n">
        <v>67</v>
      </c>
      <c r="EK52" s="59" t="n">
        <v>110</v>
      </c>
      <c r="EL52" s="59" t="n">
        <v>117</v>
      </c>
      <c r="EM52" s="59" t="n">
        <v>2.11</v>
      </c>
      <c r="EN52" s="59" t="n">
        <v>2.69</v>
      </c>
      <c r="EO52" s="59" t="n">
        <v>330</v>
      </c>
      <c r="EP52" s="60" t="n">
        <v>0.78</v>
      </c>
      <c r="EQ52" s="50" t="s">
        <v>258</v>
      </c>
      <c r="ER52" s="61" t="n">
        <v>21</v>
      </c>
      <c r="ES52" s="61" t="n">
        <v>13</v>
      </c>
      <c r="ET52" s="4" t="s">
        <v>430</v>
      </c>
      <c r="EU52" s="35" t="s">
        <v>260</v>
      </c>
      <c r="EV52" s="72" t="n">
        <v>23268</v>
      </c>
      <c r="EW52" s="13" t="n">
        <v>3389830056</v>
      </c>
      <c r="EX52" s="13" t="n">
        <v>1</v>
      </c>
      <c r="EY52" s="13" t="s">
        <v>261</v>
      </c>
      <c r="EZ52" s="13" t="n">
        <v>57</v>
      </c>
      <c r="FA52" s="13" t="s">
        <v>262</v>
      </c>
      <c r="FB52" s="14" t="n">
        <v>20</v>
      </c>
      <c r="FC52" s="15" t="n">
        <v>1.5</v>
      </c>
      <c r="FD52" s="13" t="n">
        <v>45</v>
      </c>
      <c r="FE52" s="13" t="s">
        <v>256</v>
      </c>
      <c r="FF52" s="13" t="s">
        <v>238</v>
      </c>
      <c r="FG52" s="13" t="s">
        <v>238</v>
      </c>
      <c r="FH52" s="13" t="s">
        <v>263</v>
      </c>
      <c r="FI52" s="13" t="n">
        <v>30</v>
      </c>
      <c r="FJ52" s="13" t="n">
        <v>45</v>
      </c>
      <c r="FK52" s="13" t="n">
        <v>0</v>
      </c>
      <c r="FL52" s="16" t="n">
        <v>3.548</v>
      </c>
      <c r="FM52" s="17" t="n">
        <v>67.5</v>
      </c>
      <c r="FN52" s="18" t="n">
        <v>1</v>
      </c>
      <c r="FO52" s="13" t="n">
        <v>2</v>
      </c>
      <c r="FP52" s="35" t="s">
        <v>264</v>
      </c>
      <c r="FQ52" s="13" t="s">
        <v>281</v>
      </c>
      <c r="FR52" s="73" t="n">
        <v>9.9</v>
      </c>
      <c r="FS52" s="73" t="n">
        <v>7.2</v>
      </c>
      <c r="FT52" s="73" t="n">
        <v>9.9</v>
      </c>
      <c r="FU52" s="87" t="n">
        <v>191.9</v>
      </c>
      <c r="FV52" s="13"/>
      <c r="FW52" s="13"/>
      <c r="FX52" s="13"/>
      <c r="FY52" s="13"/>
      <c r="FZ52" s="74" t="s">
        <v>266</v>
      </c>
      <c r="GA52" s="13"/>
      <c r="GB52" s="13"/>
      <c r="GC52" s="74" t="s">
        <v>267</v>
      </c>
      <c r="GD52" s="73" t="n">
        <v>3</v>
      </c>
      <c r="GE52" s="73" t="n">
        <v>131</v>
      </c>
      <c r="GF52" s="66"/>
      <c r="GG52" s="66"/>
      <c r="GH52" s="66"/>
      <c r="GI52" s="66"/>
      <c r="GJ52" s="66"/>
      <c r="GK52" s="66"/>
      <c r="GL52" s="64" t="s">
        <v>267</v>
      </c>
      <c r="GM52" s="65"/>
      <c r="GN52" s="66"/>
      <c r="GO52" s="66" t="n">
        <f aca="false">FL52/6</f>
        <v>0.591333333333333</v>
      </c>
      <c r="GP52" s="93" t="n">
        <v>44111</v>
      </c>
      <c r="GQ52" s="15" t="n">
        <v>1.68</v>
      </c>
      <c r="GR52" s="15" t="n">
        <v>1.1</v>
      </c>
      <c r="GS52" s="15"/>
      <c r="GT52" s="15"/>
      <c r="GU52" s="68" t="n">
        <v>1</v>
      </c>
      <c r="GV52" s="94" t="n">
        <v>44078</v>
      </c>
      <c r="GW52" s="108" t="s">
        <v>431</v>
      </c>
      <c r="GX52" s="70"/>
      <c r="GY52" s="70"/>
      <c r="GZ52" s="70"/>
      <c r="HA52" s="70"/>
      <c r="HB52" s="70"/>
      <c r="HC52" s="70"/>
      <c r="HD52" s="70"/>
      <c r="HE52" s="70"/>
      <c r="HF52" s="70"/>
      <c r="HG52" s="70"/>
      <c r="HH52" s="70" t="s">
        <v>268</v>
      </c>
      <c r="HI52" s="71"/>
      <c r="HJ52" s="71"/>
      <c r="HK52" s="71"/>
      <c r="HL52" s="68" t="n">
        <v>6</v>
      </c>
      <c r="HM52" s="72" t="n">
        <v>44307</v>
      </c>
      <c r="HN52" s="13" t="s">
        <v>267</v>
      </c>
      <c r="HO52" s="13" t="s">
        <v>281</v>
      </c>
      <c r="HP52" s="73" t="n">
        <v>7.7</v>
      </c>
      <c r="HQ52" s="73" t="n">
        <v>5.7</v>
      </c>
      <c r="HR52" s="73" t="n">
        <v>7.7</v>
      </c>
      <c r="HS52" s="73" t="n">
        <v>130.2</v>
      </c>
      <c r="HT52" s="74" t="s">
        <v>266</v>
      </c>
      <c r="HU52" s="74" t="s">
        <v>267</v>
      </c>
      <c r="HV52" s="74" t="n">
        <v>3</v>
      </c>
      <c r="HW52" s="74" t="n">
        <v>145</v>
      </c>
      <c r="HX52" s="96"/>
      <c r="HY52" s="13" t="s">
        <v>303</v>
      </c>
      <c r="HZ52" s="13"/>
      <c r="IA52" s="13"/>
      <c r="IB52" s="13"/>
      <c r="IC52" s="68" t="n">
        <v>24</v>
      </c>
      <c r="ID52" s="72" t="n">
        <v>44820</v>
      </c>
      <c r="IE52" s="13" t="s">
        <v>267</v>
      </c>
      <c r="IF52" s="13" t="s">
        <v>281</v>
      </c>
      <c r="IG52" s="110"/>
      <c r="IH52" s="110"/>
      <c r="II52" s="110"/>
      <c r="IJ52" s="13" t="n">
        <v>174.8</v>
      </c>
      <c r="IK52" s="13" t="s">
        <v>266</v>
      </c>
      <c r="IL52" s="13" t="s">
        <v>267</v>
      </c>
      <c r="IM52" s="72"/>
      <c r="IN52" s="72"/>
      <c r="IO52" s="72"/>
      <c r="IP52" s="13" t="s">
        <v>432</v>
      </c>
      <c r="IQ52" s="72"/>
      <c r="IR52" s="72"/>
      <c r="IS52" s="72"/>
      <c r="IT52" s="68" t="n">
        <v>36</v>
      </c>
      <c r="IU52" s="75" t="n">
        <v>45131</v>
      </c>
      <c r="IV52" s="72"/>
      <c r="IW52" s="72"/>
      <c r="IX52" s="72"/>
      <c r="IY52" s="72"/>
      <c r="IZ52" s="72"/>
      <c r="JA52" s="72"/>
      <c r="JB52" s="72"/>
      <c r="JC52" s="72"/>
      <c r="JD52" s="72"/>
      <c r="JE52" s="72"/>
      <c r="JF52" s="72"/>
      <c r="JG52" s="72"/>
      <c r="JH52" s="72"/>
      <c r="JI52" s="72"/>
      <c r="JJ52" s="72"/>
      <c r="JK52" s="97"/>
      <c r="JL52" s="72"/>
      <c r="JM52" s="72"/>
      <c r="JN52" s="72"/>
      <c r="JO52" s="72"/>
      <c r="JP52" s="72"/>
      <c r="JQ52" s="72"/>
      <c r="JR52" s="72"/>
      <c r="JS52" s="72"/>
      <c r="JT52" s="72"/>
      <c r="JU52" s="72"/>
      <c r="JV52" s="72"/>
      <c r="JW52" s="72"/>
      <c r="JX52" s="72"/>
      <c r="JY52" s="72"/>
      <c r="JZ52" s="72"/>
      <c r="KA52" s="72"/>
      <c r="KB52" s="94" t="n">
        <v>44111</v>
      </c>
      <c r="KC52" s="13" t="s">
        <v>433</v>
      </c>
      <c r="KD52" s="76"/>
      <c r="KE52" s="13"/>
      <c r="KF52" s="76"/>
      <c r="KG52" s="13"/>
      <c r="KH52" s="13"/>
      <c r="KI52" s="13"/>
      <c r="KJ52" s="77"/>
      <c r="KK52" s="77"/>
      <c r="KL52" s="39"/>
      <c r="KM52" s="39"/>
      <c r="KN52" s="39"/>
      <c r="KO52" s="39"/>
      <c r="KP52" s="13" t="n">
        <f aca="false">IF(FZ52="",0,IF(FZ52="solid",1,IF(FZ52="part-solid",2,IF(FZ52="non-solid",3))))</f>
        <v>1</v>
      </c>
      <c r="KQ52" s="13" t="n">
        <f aca="false">FT52</f>
        <v>9.9</v>
      </c>
      <c r="KR52" s="13" t="n">
        <f aca="false">IF(OR(FE52="Bronchite Cronica",FE52="BPCO",FE52="Enfisema"),1,0)</f>
        <v>0</v>
      </c>
      <c r="KS52" s="13" t="n">
        <f aca="false">IF(CH52 = "Si",1,0)</f>
        <v>0</v>
      </c>
      <c r="KT52" s="13" t="n">
        <v>0</v>
      </c>
      <c r="KU52" s="78" t="n">
        <f aca="false">IF(KT52=0, 0.060818386 *FI52         - 0.00014652216 * POWER((FI52 - 15), 3) * (FI52 &gt; 15)         + 0.00018486938 * POWER((FI52 - 20.185718), 3) * (IF(FI52 &gt; 20,1,0))         - 0.000038347226 * POWER((FI52 - 40), 3) * (IF(FI52 &gt; 40,1,0))         + 0.11425297 * FJ52         - 0.000080091477 * POWER((FJ52 - 27.6577), 3) * (IF(FJ52 &gt; 27,1,0))         + 0.00017069483 * POWER((FJ52 - 40), 3) * (IF(FJ52 &gt; 40,1,0))         - 0.000090603358 * POWER((FJ52 - 50.910335), 3) * (IF(FJ52&gt; 50,1,0))         - 0.085684793 * FK52 + 0.0065499693 * POWER((FK52 - 0), 3)         - 0.0068305845 * POWER((FK52- 0.50513347), 3) * (IF(FK52 &gt; 0,1,0))         + 0.00028061519 * POWER((FK52 - 12.295688), 3) * (IF(FK52 &gt; 12,1,0))         + 0.070322812 * EZ52  - 0.00009382122 * POWER((EZ52 - 53.459001), 3) * (IF(EZ52 &gt; 53,1,0))         + 0.00018282661 * POWER((EZ52 - 61.954825), 3) * (IF(EZ52 &gt; 61,1,0))         - 0.000089005389 * POWER((EZ52 - 70.910335), 3) * (IF(EZ52 &gt; 70,1,0))         + 0.2153936 * (IF(KS52 = 1,1,0)) - 0.05827261 * (IF(EU52 = "F",1,0))         - 9.7960571,"")</f>
        <v>0.399683862023787</v>
      </c>
      <c r="KV52" s="79" t="n">
        <f aca="false">1-POWER(0.98869,EXP(KU52))</f>
        <v>0.0168202466172922</v>
      </c>
      <c r="KW52" s="80" t="n">
        <f aca="false">IF(KT52=0, 0.5889073*KU52+0.5625495*(IF(KR52=1,1,0))+0.5642264*SQRT(MAX(0,KQ52))*(IF(KQ52&gt;=0,1,0))*(IF(KP52&gt;0,1,0))-0.6769903*(IF(KP52=1,1,0))-0.2708885*(IF(KP52=2,1,0))+0.7210263*(IF(KP52=3,1,0))-0.5386022,"")</f>
        <v>0.795081166111575</v>
      </c>
      <c r="KX52" s="81" t="n">
        <f aca="false">1-POWER(0.995,EXP(KW52))</f>
        <v>0.0110394916939154</v>
      </c>
      <c r="KY52" s="82" t="n">
        <f aca="false">KX52*100</f>
        <v>1.10394916939154</v>
      </c>
      <c r="KZ52" s="79"/>
      <c r="LA52" s="79"/>
      <c r="LB52" s="79"/>
      <c r="LC52" s="79"/>
      <c r="LD52" s="45"/>
      <c r="LE52" s="46"/>
    </row>
    <row r="53" s="3" customFormat="true" ht="13.8" hidden="false" customHeight="false" outlineLevel="0" collapsed="false">
      <c r="A53" s="47"/>
      <c r="B53" s="2"/>
      <c r="C53" s="49"/>
      <c r="D53" s="50"/>
      <c r="E53" s="50"/>
      <c r="F53" s="50"/>
      <c r="G53" s="50"/>
      <c r="H53" s="50"/>
      <c r="I53" s="50"/>
      <c r="J53" s="50"/>
      <c r="K53" s="50"/>
      <c r="L53" s="50"/>
      <c r="M53" s="5"/>
      <c r="N53" s="52"/>
      <c r="O53" s="50"/>
      <c r="P53" s="19"/>
      <c r="Q53" s="19"/>
      <c r="R53" s="50"/>
      <c r="S53" s="50"/>
      <c r="T53" s="50"/>
      <c r="U53" s="53"/>
      <c r="V53" s="52"/>
      <c r="W53" s="52"/>
      <c r="X53" s="50"/>
      <c r="Y53" s="52"/>
      <c r="Z53" s="50"/>
      <c r="AA53" s="50"/>
      <c r="AB53" s="50"/>
      <c r="AC53" s="52"/>
      <c r="AD53" s="52"/>
      <c r="AE53" s="52"/>
      <c r="AF53" s="50"/>
      <c r="AG53" s="52"/>
      <c r="AH53" s="52"/>
      <c r="AI53" s="52"/>
      <c r="AJ53" s="50"/>
      <c r="AK53" s="52"/>
      <c r="AL53" s="50"/>
      <c r="AM53" s="52"/>
      <c r="AN53" s="52"/>
      <c r="AO53" s="52"/>
      <c r="AP53" s="50"/>
      <c r="AQ53" s="52"/>
      <c r="AR53" s="52"/>
      <c r="AS53" s="52"/>
      <c r="AT53" s="50"/>
      <c r="AU53" s="52"/>
      <c r="AV53" s="52"/>
      <c r="AW53" s="52"/>
      <c r="AX53" s="50"/>
      <c r="AY53" s="52"/>
      <c r="AZ53" s="50"/>
      <c r="BA53" s="52"/>
      <c r="BB53" s="50"/>
      <c r="BC53" s="52"/>
      <c r="BD53" s="50"/>
      <c r="BE53" s="52"/>
      <c r="BF53" s="50"/>
      <c r="BG53" s="52"/>
      <c r="BH53" s="53"/>
      <c r="BI53" s="52"/>
      <c r="BJ53" s="52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2"/>
      <c r="BV53" s="52"/>
      <c r="BW53" s="52"/>
      <c r="BX53" s="50"/>
      <c r="BY53" s="52"/>
      <c r="BZ53" s="52"/>
      <c r="CA53" s="50"/>
      <c r="CB53" s="50"/>
      <c r="CC53" s="54"/>
      <c r="CD53" s="55"/>
      <c r="CE53" s="55"/>
      <c r="CF53" s="50"/>
      <c r="CG53" s="50"/>
      <c r="CH53" s="47"/>
      <c r="CI53" s="52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6"/>
      <c r="DT53" s="56"/>
      <c r="DU53" s="56"/>
      <c r="DV53" s="56"/>
      <c r="DW53" s="56"/>
      <c r="DX53" s="9"/>
      <c r="DY53" s="57"/>
      <c r="DZ53" s="57"/>
      <c r="EA53" s="54"/>
      <c r="EB53" s="54"/>
      <c r="EC53" s="54"/>
      <c r="ED53" s="54"/>
      <c r="EE53" s="54"/>
      <c r="EF53" s="58"/>
      <c r="EG53" s="47"/>
      <c r="EH53" s="47"/>
      <c r="EI53" s="47"/>
      <c r="EJ53" s="47"/>
      <c r="EK53" s="83"/>
      <c r="EL53" s="83"/>
      <c r="EM53" s="59"/>
      <c r="EN53" s="59"/>
      <c r="EO53" s="59"/>
      <c r="EP53" s="60"/>
      <c r="EQ53" s="50"/>
      <c r="ER53" s="61"/>
      <c r="ES53" s="61"/>
      <c r="ET53" s="4"/>
      <c r="EU53" s="35"/>
      <c r="EV53" s="72"/>
      <c r="EW53" s="13"/>
      <c r="EX53" s="13"/>
      <c r="EY53" s="13"/>
      <c r="EZ53" s="13"/>
      <c r="FA53" s="13"/>
      <c r="FB53" s="14"/>
      <c r="FC53" s="15"/>
      <c r="FD53" s="13"/>
      <c r="FE53" s="13"/>
      <c r="FF53" s="13"/>
      <c r="FG53" s="13"/>
      <c r="FH53" s="13"/>
      <c r="FI53" s="13"/>
      <c r="FJ53" s="13"/>
      <c r="FK53" s="13"/>
      <c r="FL53" s="16"/>
      <c r="FM53" s="17"/>
      <c r="FN53" s="18" t="n">
        <v>2</v>
      </c>
      <c r="FO53" s="13"/>
      <c r="FP53" s="35" t="s">
        <v>264</v>
      </c>
      <c r="FQ53" s="13" t="s">
        <v>301</v>
      </c>
      <c r="FR53" s="73" t="n">
        <v>3.6</v>
      </c>
      <c r="FS53" s="73" t="n">
        <v>3.5</v>
      </c>
      <c r="FT53" s="73" t="n">
        <v>3.6</v>
      </c>
      <c r="FU53" s="87" t="n">
        <v>21.5</v>
      </c>
      <c r="FV53" s="13"/>
      <c r="FW53" s="13"/>
      <c r="FX53" s="13"/>
      <c r="FY53" s="13"/>
      <c r="FZ53" s="74" t="s">
        <v>266</v>
      </c>
      <c r="GA53" s="13"/>
      <c r="GB53" s="13"/>
      <c r="GC53" s="74" t="s">
        <v>267</v>
      </c>
      <c r="GD53" s="73" t="n">
        <v>3</v>
      </c>
      <c r="GE53" s="73" t="n">
        <v>143</v>
      </c>
      <c r="GF53" s="66"/>
      <c r="GG53" s="66"/>
      <c r="GH53" s="66"/>
      <c r="GI53" s="66"/>
      <c r="GJ53" s="66"/>
      <c r="GK53" s="66"/>
      <c r="GL53" s="64" t="s">
        <v>267</v>
      </c>
      <c r="GM53" s="65"/>
      <c r="GN53" s="66"/>
      <c r="GO53" s="66"/>
      <c r="GP53" s="67"/>
      <c r="GQ53" s="15"/>
      <c r="GR53" s="15"/>
      <c r="GS53" s="15"/>
      <c r="GT53" s="15"/>
      <c r="GU53" s="68"/>
      <c r="GV53" s="70"/>
      <c r="GW53" s="70"/>
      <c r="GX53" s="70"/>
      <c r="GY53" s="70"/>
      <c r="GZ53" s="70"/>
      <c r="HA53" s="70"/>
      <c r="HB53" s="70"/>
      <c r="HC53" s="70"/>
      <c r="HD53" s="70"/>
      <c r="HE53" s="70"/>
      <c r="HF53" s="70"/>
      <c r="HG53" s="70"/>
      <c r="HH53" s="70"/>
      <c r="HI53" s="71"/>
      <c r="HJ53" s="71"/>
      <c r="HK53" s="71"/>
      <c r="HL53" s="68"/>
      <c r="HM53" s="13"/>
      <c r="HN53" s="13" t="s">
        <v>267</v>
      </c>
      <c r="HO53" s="13" t="s">
        <v>301</v>
      </c>
      <c r="HP53" s="73" t="n">
        <v>3.7</v>
      </c>
      <c r="HQ53" s="73" t="n">
        <v>3.5</v>
      </c>
      <c r="HR53" s="73" t="n">
        <v>3.7</v>
      </c>
      <c r="HS53" s="73" t="n">
        <v>20.3</v>
      </c>
      <c r="HT53" s="74" t="s">
        <v>266</v>
      </c>
      <c r="HU53" s="74" t="s">
        <v>267</v>
      </c>
      <c r="HV53" s="74" t="n">
        <v>3</v>
      </c>
      <c r="HW53" s="74" t="n">
        <v>147</v>
      </c>
      <c r="HX53" s="74"/>
      <c r="HY53" s="13" t="s">
        <v>268</v>
      </c>
      <c r="HZ53" s="13"/>
      <c r="IA53" s="13"/>
      <c r="IB53" s="13"/>
      <c r="IC53" s="68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68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68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70"/>
      <c r="KC53" s="13"/>
      <c r="KD53" s="76"/>
      <c r="KE53" s="13"/>
      <c r="KF53" s="76"/>
      <c r="KG53" s="13"/>
      <c r="KH53" s="13"/>
      <c r="KI53" s="13"/>
      <c r="KJ53" s="77"/>
      <c r="KK53" s="77"/>
      <c r="KL53" s="39"/>
      <c r="KM53" s="39"/>
      <c r="KN53" s="39"/>
      <c r="KO53" s="39"/>
      <c r="KP53" s="13" t="n">
        <f aca="false">IF(FZ53="",0,IF(FZ53="solid",1,IF(FZ53="part-solid",2,IF(FZ53="non-solid",3))))</f>
        <v>1</v>
      </c>
      <c r="KQ53" s="13" t="n">
        <f aca="false">FT53</f>
        <v>3.6</v>
      </c>
      <c r="KR53" s="13" t="n">
        <f aca="false">IF(OR(FE53="Bronchite Cronica",FE53="BPCO",FE53="Enfisema"),1,0)</f>
        <v>0</v>
      </c>
      <c r="KS53" s="13" t="n">
        <f aca="false">IF(CH53 = "Si",1,0)</f>
        <v>0</v>
      </c>
      <c r="KT53" s="13" t="n">
        <v>0</v>
      </c>
      <c r="KU53" s="109" t="n">
        <v>0.399683862023787</v>
      </c>
      <c r="KV53" s="84"/>
      <c r="KW53" s="80" t="n">
        <f aca="false">IF(KT53=0, 0.5889073*KU53+0.5625495*(IF(KR53=1,1,0))+0.5642264*SQRT(MAX(0,KQ53))*(IF(KQ53&gt;=0,1,0))*(IF(KP53&gt;0,1,0))-0.6769903*(IF(KP53=1,1,0))-0.2708885*(IF(KP53=2,1,0))+0.7210263*(IF(KP53=3,1,0))-0.5386022,"")</f>
        <v>0.0903285680363378</v>
      </c>
      <c r="KX53" s="81" t="n">
        <f aca="false">1-POWER(0.995,EXP(KW53))</f>
        <v>0.00547137392954278</v>
      </c>
      <c r="KY53" s="82" t="n">
        <f aca="false">KX53*100</f>
        <v>0.547137392954278</v>
      </c>
      <c r="KZ53" s="79"/>
      <c r="LA53" s="79"/>
      <c r="LB53" s="79"/>
      <c r="LC53" s="79"/>
      <c r="LD53" s="45"/>
      <c r="LE53" s="46"/>
    </row>
    <row r="54" s="3" customFormat="true" ht="13.8" hidden="false" customHeight="false" outlineLevel="0" collapsed="false">
      <c r="A54" s="47"/>
      <c r="B54" s="2"/>
      <c r="C54" s="49"/>
      <c r="D54" s="50"/>
      <c r="E54" s="50"/>
      <c r="F54" s="50"/>
      <c r="G54" s="50"/>
      <c r="H54" s="50"/>
      <c r="I54" s="50"/>
      <c r="J54" s="50"/>
      <c r="K54" s="50"/>
      <c r="L54" s="50"/>
      <c r="M54" s="5"/>
      <c r="N54" s="52"/>
      <c r="O54" s="50"/>
      <c r="P54" s="19"/>
      <c r="Q54" s="19"/>
      <c r="R54" s="50"/>
      <c r="S54" s="50"/>
      <c r="T54" s="50"/>
      <c r="U54" s="53"/>
      <c r="V54" s="52"/>
      <c r="W54" s="52"/>
      <c r="X54" s="50"/>
      <c r="Y54" s="52"/>
      <c r="Z54" s="50"/>
      <c r="AA54" s="50"/>
      <c r="AB54" s="50"/>
      <c r="AC54" s="52"/>
      <c r="AD54" s="52"/>
      <c r="AE54" s="52"/>
      <c r="AF54" s="50"/>
      <c r="AG54" s="52"/>
      <c r="AH54" s="52"/>
      <c r="AI54" s="52"/>
      <c r="AJ54" s="50"/>
      <c r="AK54" s="52"/>
      <c r="AL54" s="50"/>
      <c r="AM54" s="52"/>
      <c r="AN54" s="52"/>
      <c r="AO54" s="52"/>
      <c r="AP54" s="50"/>
      <c r="AQ54" s="52"/>
      <c r="AR54" s="52"/>
      <c r="AS54" s="52"/>
      <c r="AT54" s="50"/>
      <c r="AU54" s="52"/>
      <c r="AV54" s="52"/>
      <c r="AW54" s="52"/>
      <c r="AX54" s="50"/>
      <c r="AY54" s="52"/>
      <c r="AZ54" s="50"/>
      <c r="BA54" s="52"/>
      <c r="BB54" s="50"/>
      <c r="BC54" s="52"/>
      <c r="BD54" s="50"/>
      <c r="BE54" s="52"/>
      <c r="BF54" s="50"/>
      <c r="BG54" s="52"/>
      <c r="BH54" s="53"/>
      <c r="BI54" s="52"/>
      <c r="BJ54" s="52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2"/>
      <c r="BV54" s="52"/>
      <c r="BW54" s="52"/>
      <c r="BX54" s="50"/>
      <c r="BY54" s="52"/>
      <c r="BZ54" s="52"/>
      <c r="CA54" s="50"/>
      <c r="CB54" s="50"/>
      <c r="CC54" s="54"/>
      <c r="CD54" s="55"/>
      <c r="CE54" s="55"/>
      <c r="CF54" s="50"/>
      <c r="CG54" s="50"/>
      <c r="CH54" s="47"/>
      <c r="CI54" s="52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6"/>
      <c r="DT54" s="56"/>
      <c r="DU54" s="56"/>
      <c r="DV54" s="56"/>
      <c r="DW54" s="56"/>
      <c r="DX54" s="9"/>
      <c r="DY54" s="57"/>
      <c r="DZ54" s="57"/>
      <c r="EA54" s="54"/>
      <c r="EB54" s="54"/>
      <c r="EC54" s="54"/>
      <c r="ED54" s="54"/>
      <c r="EE54" s="54"/>
      <c r="EF54" s="58"/>
      <c r="EG54" s="47"/>
      <c r="EH54" s="47"/>
      <c r="EI54" s="47"/>
      <c r="EJ54" s="47"/>
      <c r="EK54" s="83"/>
      <c r="EL54" s="83"/>
      <c r="EM54" s="59"/>
      <c r="EN54" s="59"/>
      <c r="EO54" s="59"/>
      <c r="EP54" s="60"/>
      <c r="EQ54" s="50"/>
      <c r="ER54" s="61"/>
      <c r="ES54" s="61"/>
      <c r="ET54" s="4"/>
      <c r="EU54" s="35"/>
      <c r="EV54" s="72"/>
      <c r="EW54" s="13"/>
      <c r="EX54" s="13"/>
      <c r="EY54" s="13"/>
      <c r="EZ54" s="13"/>
      <c r="FA54" s="13"/>
      <c r="FB54" s="14"/>
      <c r="FC54" s="15"/>
      <c r="FD54" s="13"/>
      <c r="FE54" s="13"/>
      <c r="FF54" s="13"/>
      <c r="FG54" s="13"/>
      <c r="FH54" s="13"/>
      <c r="FI54" s="13"/>
      <c r="FJ54" s="13"/>
      <c r="FK54" s="13"/>
      <c r="FL54" s="16"/>
      <c r="FM54" s="17"/>
      <c r="FN54" s="18"/>
      <c r="FO54" s="13"/>
      <c r="FP54" s="35"/>
      <c r="FQ54" s="13"/>
      <c r="FR54" s="73"/>
      <c r="FS54" s="73"/>
      <c r="FT54" s="73"/>
      <c r="FU54" s="87"/>
      <c r="FV54" s="13"/>
      <c r="FW54" s="13"/>
      <c r="FX54" s="13"/>
      <c r="FY54" s="13"/>
      <c r="FZ54" s="74"/>
      <c r="GA54" s="13"/>
      <c r="GB54" s="13"/>
      <c r="GC54" s="74"/>
      <c r="GD54" s="73"/>
      <c r="GE54" s="73"/>
      <c r="GF54" s="66"/>
      <c r="GG54" s="66"/>
      <c r="GH54" s="66"/>
      <c r="GI54" s="66"/>
      <c r="GJ54" s="66"/>
      <c r="GK54" s="66"/>
      <c r="GL54" s="64"/>
      <c r="GM54" s="65"/>
      <c r="GN54" s="66"/>
      <c r="GO54" s="66"/>
      <c r="GP54" s="67"/>
      <c r="GQ54" s="15"/>
      <c r="GR54" s="15"/>
      <c r="GS54" s="15"/>
      <c r="GT54" s="15"/>
      <c r="GU54" s="68"/>
      <c r="GV54" s="70"/>
      <c r="GW54" s="70"/>
      <c r="GX54" s="70"/>
      <c r="GY54" s="70"/>
      <c r="GZ54" s="70"/>
      <c r="HA54" s="70"/>
      <c r="HB54" s="70"/>
      <c r="HC54" s="70"/>
      <c r="HD54" s="70"/>
      <c r="HE54" s="70"/>
      <c r="HF54" s="70"/>
      <c r="HG54" s="70"/>
      <c r="HH54" s="70"/>
      <c r="HI54" s="71"/>
      <c r="HJ54" s="71"/>
      <c r="HK54" s="71"/>
      <c r="HL54" s="68"/>
      <c r="HM54" s="13"/>
      <c r="HN54" s="13" t="s">
        <v>264</v>
      </c>
      <c r="HO54" s="13" t="s">
        <v>301</v>
      </c>
      <c r="HP54" s="73" t="n">
        <v>3.9</v>
      </c>
      <c r="HQ54" s="73" t="n">
        <v>2.9</v>
      </c>
      <c r="HR54" s="73" t="n">
        <v>3.9</v>
      </c>
      <c r="HS54" s="73" t="n">
        <v>20.7</v>
      </c>
      <c r="HT54" s="74" t="s">
        <v>266</v>
      </c>
      <c r="HU54" s="74" t="s">
        <v>267</v>
      </c>
      <c r="HV54" s="74" t="n">
        <v>3</v>
      </c>
      <c r="HW54" s="74" t="n">
        <v>113</v>
      </c>
      <c r="HX54" s="74"/>
      <c r="HY54" s="13"/>
      <c r="HZ54" s="13"/>
      <c r="IA54" s="13"/>
      <c r="IB54" s="13"/>
      <c r="IC54" s="68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68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68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70"/>
      <c r="KC54" s="13"/>
      <c r="KD54" s="76"/>
      <c r="KE54" s="13"/>
      <c r="KF54" s="76"/>
      <c r="KG54" s="13"/>
      <c r="KH54" s="13"/>
      <c r="KI54" s="13"/>
      <c r="KJ54" s="77"/>
      <c r="KK54" s="77"/>
      <c r="KL54" s="39"/>
      <c r="KM54" s="39"/>
      <c r="KN54" s="39"/>
      <c r="KO54" s="39"/>
      <c r="KP54" s="13"/>
      <c r="KQ54" s="13"/>
      <c r="KR54" s="13"/>
      <c r="KS54" s="13"/>
      <c r="KT54" s="13"/>
      <c r="KU54" s="109"/>
      <c r="KV54" s="84"/>
      <c r="KW54" s="80"/>
      <c r="KX54" s="81"/>
      <c r="KY54" s="82"/>
      <c r="KZ54" s="79"/>
      <c r="LA54" s="79"/>
      <c r="LB54" s="79"/>
      <c r="LC54" s="79"/>
      <c r="LD54" s="45"/>
      <c r="LE54" s="46"/>
    </row>
    <row r="55" s="3" customFormat="true" ht="13.8" hidden="false" customHeight="false" outlineLevel="0" collapsed="false">
      <c r="A55" s="47"/>
      <c r="B55" s="2"/>
      <c r="C55" s="49"/>
      <c r="D55" s="50"/>
      <c r="E55" s="50"/>
      <c r="F55" s="50"/>
      <c r="G55" s="50"/>
      <c r="H55" s="50"/>
      <c r="I55" s="50"/>
      <c r="J55" s="50"/>
      <c r="K55" s="50"/>
      <c r="L55" s="50"/>
      <c r="M55" s="5"/>
      <c r="N55" s="52"/>
      <c r="O55" s="50"/>
      <c r="P55" s="19"/>
      <c r="Q55" s="19"/>
      <c r="R55" s="50"/>
      <c r="S55" s="50"/>
      <c r="T55" s="50"/>
      <c r="U55" s="53"/>
      <c r="V55" s="52"/>
      <c r="W55" s="52"/>
      <c r="X55" s="50"/>
      <c r="Y55" s="52"/>
      <c r="Z55" s="50"/>
      <c r="AA55" s="50"/>
      <c r="AB55" s="50"/>
      <c r="AC55" s="52"/>
      <c r="AD55" s="52"/>
      <c r="AE55" s="52"/>
      <c r="AF55" s="50"/>
      <c r="AG55" s="52"/>
      <c r="AH55" s="52"/>
      <c r="AI55" s="52"/>
      <c r="AJ55" s="50"/>
      <c r="AK55" s="52"/>
      <c r="AL55" s="50"/>
      <c r="AM55" s="52"/>
      <c r="AN55" s="52"/>
      <c r="AO55" s="52"/>
      <c r="AP55" s="50"/>
      <c r="AQ55" s="52"/>
      <c r="AR55" s="52"/>
      <c r="AS55" s="52"/>
      <c r="AT55" s="50"/>
      <c r="AU55" s="52"/>
      <c r="AV55" s="52"/>
      <c r="AW55" s="52"/>
      <c r="AX55" s="50"/>
      <c r="AY55" s="52"/>
      <c r="AZ55" s="50"/>
      <c r="BA55" s="52"/>
      <c r="BB55" s="50"/>
      <c r="BC55" s="52"/>
      <c r="BD55" s="50"/>
      <c r="BE55" s="52"/>
      <c r="BF55" s="50"/>
      <c r="BG55" s="52"/>
      <c r="BH55" s="53"/>
      <c r="BI55" s="52"/>
      <c r="BJ55" s="52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2"/>
      <c r="BV55" s="52"/>
      <c r="BW55" s="52"/>
      <c r="BX55" s="50"/>
      <c r="BY55" s="52"/>
      <c r="BZ55" s="52"/>
      <c r="CA55" s="50"/>
      <c r="CB55" s="50"/>
      <c r="CC55" s="54"/>
      <c r="CD55" s="55"/>
      <c r="CE55" s="55"/>
      <c r="CF55" s="50"/>
      <c r="CG55" s="50"/>
      <c r="CH55" s="47"/>
      <c r="CI55" s="52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6"/>
      <c r="DT55" s="56"/>
      <c r="DU55" s="56"/>
      <c r="DV55" s="56"/>
      <c r="DW55" s="56"/>
      <c r="DX55" s="9"/>
      <c r="DY55" s="57"/>
      <c r="DZ55" s="57"/>
      <c r="EA55" s="54"/>
      <c r="EB55" s="54"/>
      <c r="EC55" s="54"/>
      <c r="ED55" s="54"/>
      <c r="EE55" s="54"/>
      <c r="EF55" s="58"/>
      <c r="EG55" s="47"/>
      <c r="EH55" s="47"/>
      <c r="EI55" s="47"/>
      <c r="EJ55" s="47"/>
      <c r="EK55" s="83"/>
      <c r="EL55" s="83"/>
      <c r="EM55" s="59"/>
      <c r="EN55" s="59"/>
      <c r="EO55" s="59"/>
      <c r="EP55" s="60"/>
      <c r="EQ55" s="50"/>
      <c r="ER55" s="61"/>
      <c r="ES55" s="61"/>
      <c r="ET55" s="4"/>
      <c r="EU55" s="35"/>
      <c r="EV55" s="72"/>
      <c r="EW55" s="13"/>
      <c r="EX55" s="13"/>
      <c r="EY55" s="13"/>
      <c r="EZ55" s="13"/>
      <c r="FA55" s="13"/>
      <c r="FB55" s="14"/>
      <c r="FC55" s="15"/>
      <c r="FD55" s="13"/>
      <c r="FE55" s="13"/>
      <c r="FF55" s="13"/>
      <c r="FG55" s="13"/>
      <c r="FH55" s="13"/>
      <c r="FI55" s="13"/>
      <c r="FJ55" s="13"/>
      <c r="FK55" s="13"/>
      <c r="FL55" s="16"/>
      <c r="FM55" s="17"/>
      <c r="FN55" s="18"/>
      <c r="FO55" s="13"/>
      <c r="FP55" s="35"/>
      <c r="FQ55" s="13"/>
      <c r="FR55" s="73"/>
      <c r="FS55" s="73"/>
      <c r="FT55" s="73"/>
      <c r="FU55" s="87"/>
      <c r="FV55" s="13"/>
      <c r="FW55" s="13"/>
      <c r="FX55" s="13"/>
      <c r="FY55" s="13"/>
      <c r="FZ55" s="74"/>
      <c r="GA55" s="13"/>
      <c r="GB55" s="13"/>
      <c r="GC55" s="74"/>
      <c r="GD55" s="73"/>
      <c r="GE55" s="73"/>
      <c r="GF55" s="66"/>
      <c r="GG55" s="66"/>
      <c r="GH55" s="66"/>
      <c r="GI55" s="66"/>
      <c r="GJ55" s="66"/>
      <c r="GK55" s="66"/>
      <c r="GL55" s="64"/>
      <c r="GM55" s="65"/>
      <c r="GN55" s="66"/>
      <c r="GO55" s="66"/>
      <c r="GP55" s="67"/>
      <c r="GQ55" s="15"/>
      <c r="GR55" s="15"/>
      <c r="GS55" s="15"/>
      <c r="GT55" s="15"/>
      <c r="GU55" s="68"/>
      <c r="GV55" s="70"/>
      <c r="GW55" s="70"/>
      <c r="GX55" s="70"/>
      <c r="GY55" s="70"/>
      <c r="GZ55" s="70"/>
      <c r="HA55" s="70"/>
      <c r="HB55" s="70"/>
      <c r="HC55" s="70"/>
      <c r="HD55" s="70"/>
      <c r="HE55" s="70"/>
      <c r="HF55" s="70"/>
      <c r="HG55" s="70"/>
      <c r="HH55" s="70"/>
      <c r="HI55" s="71"/>
      <c r="HJ55" s="71"/>
      <c r="HK55" s="71"/>
      <c r="HL55" s="68"/>
      <c r="HM55" s="13"/>
      <c r="HN55" s="13" t="s">
        <v>264</v>
      </c>
      <c r="HO55" s="13" t="s">
        <v>281</v>
      </c>
      <c r="HP55" s="73" t="n">
        <v>3.1</v>
      </c>
      <c r="HQ55" s="73" t="n">
        <v>2.3</v>
      </c>
      <c r="HR55" s="73" t="n">
        <v>3.1</v>
      </c>
      <c r="HS55" s="73" t="n">
        <v>12.2</v>
      </c>
      <c r="HT55" s="74" t="s">
        <v>266</v>
      </c>
      <c r="HU55" s="74" t="s">
        <v>267</v>
      </c>
      <c r="HV55" s="74" t="n">
        <v>3</v>
      </c>
      <c r="HW55" s="74" t="n">
        <v>160</v>
      </c>
      <c r="HX55" s="74"/>
      <c r="HY55" s="13"/>
      <c r="HZ55" s="13"/>
      <c r="IA55" s="13"/>
      <c r="IB55" s="13"/>
      <c r="IC55" s="68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68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68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70"/>
      <c r="KC55" s="13"/>
      <c r="KD55" s="76"/>
      <c r="KE55" s="13"/>
      <c r="KF55" s="76"/>
      <c r="KG55" s="13"/>
      <c r="KH55" s="13"/>
      <c r="KI55" s="13"/>
      <c r="KJ55" s="77"/>
      <c r="KK55" s="77"/>
      <c r="KL55" s="39"/>
      <c r="KM55" s="39"/>
      <c r="KN55" s="39"/>
      <c r="KO55" s="39"/>
      <c r="KP55" s="13"/>
      <c r="KQ55" s="13"/>
      <c r="KR55" s="13"/>
      <c r="KS55" s="13"/>
      <c r="KT55" s="13"/>
      <c r="KU55" s="109"/>
      <c r="KV55" s="84"/>
      <c r="KW55" s="80"/>
      <c r="KX55" s="81"/>
      <c r="KY55" s="82"/>
      <c r="KZ55" s="79"/>
      <c r="LA55" s="79"/>
      <c r="LB55" s="79"/>
      <c r="LC55" s="79"/>
      <c r="LD55" s="45"/>
      <c r="LE55" s="46"/>
    </row>
    <row r="56" s="3" customFormat="true" ht="13.8" hidden="false" customHeight="false" outlineLevel="0" collapsed="false">
      <c r="A56" s="47"/>
      <c r="B56" s="2"/>
      <c r="C56" s="49"/>
      <c r="D56" s="50"/>
      <c r="E56" s="50"/>
      <c r="F56" s="50"/>
      <c r="G56" s="50"/>
      <c r="H56" s="50"/>
      <c r="I56" s="50"/>
      <c r="J56" s="50"/>
      <c r="K56" s="50"/>
      <c r="L56" s="50"/>
      <c r="M56" s="5"/>
      <c r="N56" s="52"/>
      <c r="O56" s="50"/>
      <c r="P56" s="19"/>
      <c r="Q56" s="19"/>
      <c r="R56" s="50"/>
      <c r="S56" s="50"/>
      <c r="T56" s="50"/>
      <c r="U56" s="53"/>
      <c r="V56" s="52"/>
      <c r="W56" s="52"/>
      <c r="X56" s="50"/>
      <c r="Y56" s="52"/>
      <c r="Z56" s="50"/>
      <c r="AA56" s="50"/>
      <c r="AB56" s="50"/>
      <c r="AC56" s="52"/>
      <c r="AD56" s="52"/>
      <c r="AE56" s="52"/>
      <c r="AF56" s="50"/>
      <c r="AG56" s="52"/>
      <c r="AH56" s="52"/>
      <c r="AI56" s="52"/>
      <c r="AJ56" s="50"/>
      <c r="AK56" s="52"/>
      <c r="AL56" s="50"/>
      <c r="AM56" s="52"/>
      <c r="AN56" s="52"/>
      <c r="AO56" s="52"/>
      <c r="AP56" s="50"/>
      <c r="AQ56" s="52"/>
      <c r="AR56" s="52"/>
      <c r="AS56" s="52"/>
      <c r="AT56" s="50"/>
      <c r="AU56" s="52"/>
      <c r="AV56" s="52"/>
      <c r="AW56" s="52"/>
      <c r="AX56" s="50"/>
      <c r="AY56" s="52"/>
      <c r="AZ56" s="50"/>
      <c r="BA56" s="52"/>
      <c r="BB56" s="50"/>
      <c r="BC56" s="52"/>
      <c r="BD56" s="50"/>
      <c r="BE56" s="52"/>
      <c r="BF56" s="50"/>
      <c r="BG56" s="52"/>
      <c r="BH56" s="53"/>
      <c r="BI56" s="52"/>
      <c r="BJ56" s="52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2"/>
      <c r="BV56" s="52"/>
      <c r="BW56" s="52"/>
      <c r="BX56" s="50"/>
      <c r="BY56" s="52"/>
      <c r="BZ56" s="52"/>
      <c r="CA56" s="50"/>
      <c r="CB56" s="50"/>
      <c r="CC56" s="54"/>
      <c r="CD56" s="55"/>
      <c r="CE56" s="55"/>
      <c r="CF56" s="50"/>
      <c r="CG56" s="50"/>
      <c r="CH56" s="47"/>
      <c r="CI56" s="52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6"/>
      <c r="DT56" s="56"/>
      <c r="DU56" s="56"/>
      <c r="DV56" s="56"/>
      <c r="DW56" s="56"/>
      <c r="DX56" s="9"/>
      <c r="DY56" s="57"/>
      <c r="DZ56" s="57"/>
      <c r="EA56" s="54"/>
      <c r="EB56" s="54"/>
      <c r="EC56" s="54"/>
      <c r="ED56" s="54"/>
      <c r="EE56" s="54"/>
      <c r="EF56" s="58"/>
      <c r="EG56" s="47"/>
      <c r="EH56" s="47"/>
      <c r="EI56" s="47"/>
      <c r="EJ56" s="47"/>
      <c r="EK56" s="83"/>
      <c r="EL56" s="83"/>
      <c r="EM56" s="59"/>
      <c r="EN56" s="59"/>
      <c r="EO56" s="59"/>
      <c r="EP56" s="60"/>
      <c r="EQ56" s="50"/>
      <c r="ER56" s="61"/>
      <c r="ES56" s="61"/>
      <c r="ET56" s="4"/>
      <c r="EU56" s="35"/>
      <c r="EV56" s="72"/>
      <c r="EW56" s="13"/>
      <c r="EX56" s="13"/>
      <c r="EY56" s="13"/>
      <c r="EZ56" s="13"/>
      <c r="FA56" s="13"/>
      <c r="FB56" s="14"/>
      <c r="FC56" s="15"/>
      <c r="FD56" s="13"/>
      <c r="FE56" s="13"/>
      <c r="FF56" s="13"/>
      <c r="FG56" s="13"/>
      <c r="FH56" s="13"/>
      <c r="FI56" s="13"/>
      <c r="FJ56" s="13"/>
      <c r="FK56" s="13"/>
      <c r="FL56" s="16"/>
      <c r="FM56" s="17"/>
      <c r="FN56" s="18"/>
      <c r="FO56" s="13"/>
      <c r="FP56" s="35"/>
      <c r="FQ56" s="13"/>
      <c r="FR56" s="73"/>
      <c r="FS56" s="73"/>
      <c r="FT56" s="73"/>
      <c r="FU56" s="87"/>
      <c r="FV56" s="13"/>
      <c r="FW56" s="13"/>
      <c r="FX56" s="13"/>
      <c r="FY56" s="13"/>
      <c r="FZ56" s="74"/>
      <c r="GA56" s="13"/>
      <c r="GB56" s="13"/>
      <c r="GC56" s="74"/>
      <c r="GD56" s="73"/>
      <c r="GE56" s="73"/>
      <c r="GF56" s="66"/>
      <c r="GG56" s="66"/>
      <c r="GH56" s="66"/>
      <c r="GI56" s="66"/>
      <c r="GJ56" s="66"/>
      <c r="GK56" s="66"/>
      <c r="GL56" s="64"/>
      <c r="GM56" s="65"/>
      <c r="GN56" s="66"/>
      <c r="GO56" s="66"/>
      <c r="GP56" s="67"/>
      <c r="GQ56" s="15"/>
      <c r="GR56" s="15"/>
      <c r="GS56" s="15"/>
      <c r="GT56" s="15"/>
      <c r="GU56" s="68"/>
      <c r="GV56" s="70"/>
      <c r="GW56" s="70"/>
      <c r="GX56" s="70"/>
      <c r="GY56" s="70"/>
      <c r="GZ56" s="70"/>
      <c r="HA56" s="70"/>
      <c r="HB56" s="70"/>
      <c r="HC56" s="70"/>
      <c r="HD56" s="70"/>
      <c r="HE56" s="70"/>
      <c r="HF56" s="70"/>
      <c r="HG56" s="70"/>
      <c r="HH56" s="70"/>
      <c r="HI56" s="71"/>
      <c r="HJ56" s="71"/>
      <c r="HK56" s="71"/>
      <c r="HL56" s="68"/>
      <c r="HM56" s="13"/>
      <c r="HN56" s="13" t="s">
        <v>264</v>
      </c>
      <c r="HO56" s="13" t="s">
        <v>265</v>
      </c>
      <c r="HP56" s="73" t="n">
        <v>3.5</v>
      </c>
      <c r="HQ56" s="73" t="n">
        <v>2.8</v>
      </c>
      <c r="HR56" s="73" t="n">
        <v>3.5</v>
      </c>
      <c r="HS56" s="73" t="n">
        <v>16.9</v>
      </c>
      <c r="HT56" s="74" t="s">
        <v>266</v>
      </c>
      <c r="HU56" s="74" t="s">
        <v>267</v>
      </c>
      <c r="HV56" s="74" t="n">
        <v>3</v>
      </c>
      <c r="HW56" s="74" t="n">
        <v>242</v>
      </c>
      <c r="HX56" s="74"/>
      <c r="HY56" s="13"/>
      <c r="HZ56" s="13"/>
      <c r="IA56" s="13"/>
      <c r="IB56" s="13"/>
      <c r="IC56" s="68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68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68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70"/>
      <c r="KC56" s="13"/>
      <c r="KD56" s="76"/>
      <c r="KE56" s="13"/>
      <c r="KF56" s="76"/>
      <c r="KG56" s="13"/>
      <c r="KH56" s="13"/>
      <c r="KI56" s="13"/>
      <c r="KJ56" s="77"/>
      <c r="KK56" s="77"/>
      <c r="KL56" s="39"/>
      <c r="KM56" s="39"/>
      <c r="KN56" s="39"/>
      <c r="KO56" s="39"/>
      <c r="KP56" s="13"/>
      <c r="KQ56" s="13"/>
      <c r="KR56" s="13"/>
      <c r="KS56" s="13"/>
      <c r="KT56" s="13"/>
      <c r="KU56" s="109"/>
      <c r="KV56" s="84"/>
      <c r="KW56" s="80"/>
      <c r="KX56" s="81"/>
      <c r="KY56" s="82"/>
      <c r="KZ56" s="79"/>
      <c r="LA56" s="79"/>
      <c r="LB56" s="79"/>
      <c r="LC56" s="79"/>
      <c r="LD56" s="45"/>
      <c r="LE56" s="46"/>
    </row>
    <row r="57" s="3" customFormat="true" ht="13.8" hidden="false" customHeight="false" outlineLevel="0" collapsed="false">
      <c r="A57" s="47" t="s">
        <v>434</v>
      </c>
      <c r="B57" s="48" t="s">
        <v>435</v>
      </c>
      <c r="C57" s="49" t="n">
        <v>44033.9142769097</v>
      </c>
      <c r="D57" s="50"/>
      <c r="E57" s="50"/>
      <c r="F57" s="50"/>
      <c r="G57" s="50"/>
      <c r="H57" s="50"/>
      <c r="I57" s="50"/>
      <c r="J57" s="50"/>
      <c r="K57" s="50"/>
      <c r="L57" s="50"/>
      <c r="M57" s="5"/>
      <c r="N57" s="52"/>
      <c r="O57" s="50" t="s">
        <v>234</v>
      </c>
      <c r="P57" s="19" t="n">
        <v>169</v>
      </c>
      <c r="Q57" s="19" t="n">
        <v>102</v>
      </c>
      <c r="R57" s="50" t="s">
        <v>297</v>
      </c>
      <c r="S57" s="50" t="s">
        <v>236</v>
      </c>
      <c r="T57" s="50" t="s">
        <v>237</v>
      </c>
      <c r="U57" s="51" t="s">
        <v>238</v>
      </c>
      <c r="V57" s="52"/>
      <c r="W57" s="52"/>
      <c r="X57" s="50" t="s">
        <v>238</v>
      </c>
      <c r="Y57" s="52"/>
      <c r="Z57" s="50" t="s">
        <v>238</v>
      </c>
      <c r="AA57" s="50" t="s">
        <v>238</v>
      </c>
      <c r="AB57" s="50" t="s">
        <v>240</v>
      </c>
      <c r="AC57" s="85" t="n">
        <v>39448</v>
      </c>
      <c r="AD57" s="50" t="s">
        <v>240</v>
      </c>
      <c r="AE57" s="50" t="s">
        <v>436</v>
      </c>
      <c r="AF57" s="50" t="s">
        <v>240</v>
      </c>
      <c r="AG57" s="85" t="n">
        <v>39448</v>
      </c>
      <c r="AH57" s="50" t="s">
        <v>240</v>
      </c>
      <c r="AI57" s="50" t="s">
        <v>437</v>
      </c>
      <c r="AJ57" s="50" t="s">
        <v>238</v>
      </c>
      <c r="AK57" s="52"/>
      <c r="AL57" s="50" t="s">
        <v>238</v>
      </c>
      <c r="AM57" s="52"/>
      <c r="AN57" s="52"/>
      <c r="AO57" s="52"/>
      <c r="AP57" s="50" t="s">
        <v>238</v>
      </c>
      <c r="AQ57" s="52"/>
      <c r="AR57" s="52"/>
      <c r="AS57" s="52"/>
      <c r="AT57" s="50" t="s">
        <v>238</v>
      </c>
      <c r="AU57" s="52"/>
      <c r="AV57" s="52"/>
      <c r="AW57" s="52"/>
      <c r="AX57" s="50" t="s">
        <v>239</v>
      </c>
      <c r="AY57" s="52"/>
      <c r="AZ57" s="50" t="s">
        <v>238</v>
      </c>
      <c r="BA57" s="52"/>
      <c r="BB57" s="50" t="s">
        <v>238</v>
      </c>
      <c r="BC57" s="52"/>
      <c r="BD57" s="50" t="s">
        <v>238</v>
      </c>
      <c r="BE57" s="52"/>
      <c r="BF57" s="50" t="s">
        <v>238</v>
      </c>
      <c r="BG57" s="52"/>
      <c r="BH57" s="53" t="s">
        <v>238</v>
      </c>
      <c r="BI57" s="52"/>
      <c r="BJ57" s="52"/>
      <c r="BK57" s="50" t="s">
        <v>239</v>
      </c>
      <c r="BL57" s="50" t="s">
        <v>239</v>
      </c>
      <c r="BM57" s="50" t="s">
        <v>240</v>
      </c>
      <c r="BN57" s="50" t="s">
        <v>238</v>
      </c>
      <c r="BO57" s="50" t="s">
        <v>238</v>
      </c>
      <c r="BP57" s="50" t="s">
        <v>238</v>
      </c>
      <c r="BQ57" s="52"/>
      <c r="BR57" s="50" t="s">
        <v>238</v>
      </c>
      <c r="BS57" s="52"/>
      <c r="BT57" s="50" t="s">
        <v>238</v>
      </c>
      <c r="BU57" s="52"/>
      <c r="BV57" s="52"/>
      <c r="BW57" s="52"/>
      <c r="BX57" s="50" t="s">
        <v>238</v>
      </c>
      <c r="BY57" s="52"/>
      <c r="BZ57" s="52"/>
      <c r="CA57" s="50" t="s">
        <v>343</v>
      </c>
      <c r="CB57" s="50" t="s">
        <v>238</v>
      </c>
      <c r="CC57" s="54" t="s">
        <v>238</v>
      </c>
      <c r="CD57" s="55"/>
      <c r="CE57" s="55"/>
      <c r="CF57" s="50" t="s">
        <v>240</v>
      </c>
      <c r="CG57" s="50" t="s">
        <v>240</v>
      </c>
      <c r="CH57" s="47" t="s">
        <v>238</v>
      </c>
      <c r="CI57" s="52"/>
      <c r="CJ57" s="50" t="s">
        <v>239</v>
      </c>
      <c r="CK57" s="50" t="s">
        <v>244</v>
      </c>
      <c r="CL57" s="50" t="n">
        <v>40</v>
      </c>
      <c r="CM57" s="50" t="s">
        <v>238</v>
      </c>
      <c r="CN57" s="50" t="n">
        <v>16</v>
      </c>
      <c r="CO57" s="50" t="s">
        <v>240</v>
      </c>
      <c r="CP57" s="50" t="s">
        <v>296</v>
      </c>
      <c r="CQ57" s="50" t="s">
        <v>344</v>
      </c>
      <c r="CR57" s="50" t="s">
        <v>314</v>
      </c>
      <c r="CS57" s="50" t="s">
        <v>314</v>
      </c>
      <c r="CT57" s="50" t="s">
        <v>249</v>
      </c>
      <c r="CU57" s="50" t="s">
        <v>249</v>
      </c>
      <c r="CV57" s="50" t="s">
        <v>248</v>
      </c>
      <c r="CW57" s="50" t="s">
        <v>248</v>
      </c>
      <c r="CX57" s="50" t="s">
        <v>438</v>
      </c>
      <c r="CY57" s="50" t="s">
        <v>251</v>
      </c>
      <c r="CZ57" s="50" t="s">
        <v>249</v>
      </c>
      <c r="DA57" s="50" t="s">
        <v>248</v>
      </c>
      <c r="DB57" s="50" t="s">
        <v>252</v>
      </c>
      <c r="DC57" s="50" t="n">
        <v>4</v>
      </c>
      <c r="DD57" s="50" t="n">
        <v>4</v>
      </c>
      <c r="DE57" s="50" t="n">
        <v>4</v>
      </c>
      <c r="DF57" s="50" t="n">
        <v>4</v>
      </c>
      <c r="DG57" s="50" t="s">
        <v>238</v>
      </c>
      <c r="DH57" s="50" t="n">
        <v>0</v>
      </c>
      <c r="DI57" s="50" t="n">
        <v>50</v>
      </c>
      <c r="DJ57" s="50" t="n">
        <v>15</v>
      </c>
      <c r="DK57" s="50" t="n">
        <v>5</v>
      </c>
      <c r="DL57" s="50" t="s">
        <v>244</v>
      </c>
      <c r="DM57" s="50" t="s">
        <v>439</v>
      </c>
      <c r="DN57" s="50" t="n">
        <v>5</v>
      </c>
      <c r="DO57" s="50" t="s">
        <v>255</v>
      </c>
      <c r="DP57" s="50" t="s">
        <v>254</v>
      </c>
      <c r="DQ57" s="50" t="s">
        <v>253</v>
      </c>
      <c r="DR57" s="50" t="n">
        <v>6</v>
      </c>
      <c r="DS57" s="56" t="s">
        <v>256</v>
      </c>
      <c r="DT57" s="56" t="s">
        <v>256</v>
      </c>
      <c r="DU57" s="56" t="s">
        <v>256</v>
      </c>
      <c r="DV57" s="56" t="s">
        <v>238</v>
      </c>
      <c r="DW57" s="56" t="s">
        <v>257</v>
      </c>
      <c r="DX57" s="9" t="s">
        <v>244</v>
      </c>
      <c r="DY57" s="57" t="n">
        <v>44036</v>
      </c>
      <c r="DZ57" s="54" t="s">
        <v>244</v>
      </c>
      <c r="EA57" s="54" t="n">
        <v>130</v>
      </c>
      <c r="EB57" s="54" t="n">
        <v>85</v>
      </c>
      <c r="EC57" s="54" t="n">
        <v>64</v>
      </c>
      <c r="ED57" s="54" t="n">
        <v>99</v>
      </c>
      <c r="EE57" s="54" t="n">
        <v>28</v>
      </c>
      <c r="EF57" s="47" t="s">
        <v>277</v>
      </c>
      <c r="EG57" s="86"/>
      <c r="EH57" s="86"/>
      <c r="EI57" s="86"/>
      <c r="EJ57" s="86"/>
      <c r="EK57" s="59" t="n">
        <v>84</v>
      </c>
      <c r="EL57" s="59" t="n">
        <v>88</v>
      </c>
      <c r="EM57" s="59" t="n">
        <v>2.19</v>
      </c>
      <c r="EN57" s="59" t="n">
        <v>2.7</v>
      </c>
      <c r="EO57" s="59" t="n">
        <v>342</v>
      </c>
      <c r="EP57" s="60" t="n">
        <v>0.81</v>
      </c>
      <c r="EQ57" s="50" t="s">
        <v>258</v>
      </c>
      <c r="ER57" s="61" t="n">
        <v>23</v>
      </c>
      <c r="ES57" s="61" t="n">
        <v>9</v>
      </c>
      <c r="ET57" s="4" t="s">
        <v>440</v>
      </c>
      <c r="EU57" s="35" t="s">
        <v>260</v>
      </c>
      <c r="EV57" s="72" t="n">
        <v>22453</v>
      </c>
      <c r="EW57" s="13" t="n">
        <v>3341514590</v>
      </c>
      <c r="EX57" s="13" t="n">
        <v>1</v>
      </c>
      <c r="EY57" s="13" t="s">
        <v>261</v>
      </c>
      <c r="EZ57" s="13" t="n">
        <v>58</v>
      </c>
      <c r="FA57" s="13" t="s">
        <v>262</v>
      </c>
      <c r="FB57" s="14" t="n">
        <v>36.76</v>
      </c>
      <c r="FC57" s="15" t="n">
        <v>1.69</v>
      </c>
      <c r="FD57" s="13" t="n">
        <v>105</v>
      </c>
      <c r="FE57" s="13" t="s">
        <v>256</v>
      </c>
      <c r="FF57" s="13" t="s">
        <v>238</v>
      </c>
      <c r="FG57" s="13" t="s">
        <v>238</v>
      </c>
      <c r="FH57" s="13" t="s">
        <v>263</v>
      </c>
      <c r="FI57" s="13" t="n">
        <v>40</v>
      </c>
      <c r="FJ57" s="13" t="n">
        <v>43</v>
      </c>
      <c r="FK57" s="13" t="n">
        <v>0</v>
      </c>
      <c r="FL57" s="16" t="n">
        <v>2.671</v>
      </c>
      <c r="FM57" s="17" t="n">
        <v>86</v>
      </c>
      <c r="FN57" s="18" t="n">
        <v>0</v>
      </c>
      <c r="FO57" s="13" t="n">
        <v>0</v>
      </c>
      <c r="FP57" s="13"/>
      <c r="FQ57" s="13"/>
      <c r="FR57" s="73"/>
      <c r="FS57" s="73"/>
      <c r="FT57" s="73"/>
      <c r="FU57" s="87"/>
      <c r="FV57" s="13"/>
      <c r="FW57" s="13"/>
      <c r="FX57" s="13"/>
      <c r="FY57" s="13"/>
      <c r="FZ57" s="74"/>
      <c r="GA57" s="13"/>
      <c r="GB57" s="13"/>
      <c r="GC57" s="74"/>
      <c r="GD57" s="73"/>
      <c r="GE57" s="73"/>
      <c r="GF57" s="66"/>
      <c r="GG57" s="66"/>
      <c r="GH57" s="66"/>
      <c r="GI57" s="66"/>
      <c r="GJ57" s="66"/>
      <c r="GK57" s="66"/>
      <c r="GL57" s="64" t="s">
        <v>267</v>
      </c>
      <c r="GM57" s="65"/>
      <c r="GN57" s="66"/>
      <c r="GO57" s="66" t="n">
        <f aca="false">FL57/6</f>
        <v>0.445166666666667</v>
      </c>
      <c r="GP57" s="67"/>
      <c r="GQ57" s="15" t="n">
        <v>1.73</v>
      </c>
      <c r="GR57" s="15" t="n">
        <v>0.38</v>
      </c>
      <c r="GS57" s="15"/>
      <c r="GT57" s="15"/>
      <c r="GU57" s="68" t="n">
        <v>24</v>
      </c>
      <c r="GV57" s="69" t="n">
        <v>44951</v>
      </c>
      <c r="GW57" s="70" t="s">
        <v>441</v>
      </c>
      <c r="GX57" s="70"/>
      <c r="GY57" s="70"/>
      <c r="GZ57" s="70"/>
      <c r="HA57" s="70"/>
      <c r="HB57" s="70"/>
      <c r="HC57" s="70"/>
      <c r="HD57" s="70"/>
      <c r="HE57" s="70"/>
      <c r="HF57" s="70"/>
      <c r="HG57" s="70"/>
      <c r="HH57" s="70"/>
      <c r="HI57" s="71"/>
      <c r="HJ57" s="71"/>
      <c r="HK57" s="71"/>
      <c r="HL57" s="68"/>
      <c r="HM57" s="13"/>
      <c r="HN57" s="13"/>
      <c r="HO57" s="13"/>
      <c r="HP57" s="73"/>
      <c r="HQ57" s="73"/>
      <c r="HR57" s="73"/>
      <c r="HS57" s="73"/>
      <c r="HT57" s="74"/>
      <c r="HU57" s="74"/>
      <c r="HV57" s="74"/>
      <c r="HW57" s="74"/>
      <c r="HX57" s="74"/>
      <c r="HY57" s="13"/>
      <c r="HZ57" s="13"/>
      <c r="IA57" s="13"/>
      <c r="IB57" s="13"/>
      <c r="IC57" s="68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68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68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70"/>
      <c r="KC57" s="13"/>
      <c r="KD57" s="76"/>
      <c r="KE57" s="13"/>
      <c r="KF57" s="76"/>
      <c r="KG57" s="13"/>
      <c r="KH57" s="13"/>
      <c r="KI57" s="13"/>
      <c r="KJ57" s="77"/>
      <c r="KK57" s="77"/>
      <c r="KL57" s="39"/>
      <c r="KM57" s="39"/>
      <c r="KN57" s="39"/>
      <c r="KO57" s="39"/>
      <c r="KP57" s="13" t="n">
        <f aca="false">IF(FZ57="",0,IF(FZ57="solid",1,IF(FZ57="part-solid",2,IF(FZ57="non-solid",3))))</f>
        <v>0</v>
      </c>
      <c r="KQ57" s="13" t="n">
        <f aca="false">FT57</f>
        <v>0</v>
      </c>
      <c r="KR57" s="13" t="n">
        <f aca="false">IF(OR(FE57="Bronchite Cronica",FE57="BPCO",FE57="Enfisema"),1,0)</f>
        <v>0</v>
      </c>
      <c r="KS57" s="13" t="n">
        <f aca="false">IF(CH57 = "Si",1,0)</f>
        <v>0</v>
      </c>
      <c r="KT57" s="13" t="n">
        <v>0</v>
      </c>
      <c r="KU57" s="78" t="n">
        <f aca="false">IF(KT57=0, 0.060818386 *FI57         - 0.00014652216 * POWER((FI57 - 15), 3) * (FI57 &gt; 15)         + 0.00018486938 * POWER((FI57 - 20.185718), 3) * (IF(FI57 &gt; 20,1,0))         - 0.000038347226 * POWER((FI57 - 40), 3) * (IF(FI57 &gt; 40,1,0))         + 0.11425297 * FJ57         - 0.000080091477 * POWER((FJ57 - 27.6577), 3) * (IF(FJ57 &gt; 27,1,0))         + 0.00017069483 * POWER((FJ57 - 40), 3) * (IF(FJ57 &gt; 40,1,0))         - 0.000090603358 * POWER((FJ57 - 50.910335), 3) * (IF(FJ57&gt; 50,1,0))         - 0.085684793 * FK57 + 0.0065499693 * POWER((FK57 - 0), 3)         - 0.0068305845 * POWER((FK57- 0.50513347), 3) * (IF(FK57 &gt; 0,1,0))         + 0.00028061519 * POWER((FK57 - 12.295688), 3) * (IF(FK57 &gt; 12,1,0))         + 0.070322812 * EZ57  - 0.00009382122 * POWER((EZ57 - 53.459001), 3) * (IF(EZ57 &gt; 53,1,0))         + 0.00018282661 * POWER((EZ57 - 61.954825), 3) * (IF(EZ57 &gt; 61,1,0))         - 0.000089005389 * POWER((EZ57 - 70.910335), 3) * (IF(EZ57 &gt; 70,1,0))         + 0.2153936 * (IF(KS57 = 1,1,0)) - 0.05827261 * (IF(EU57 = "F",1,0))         - 9.7960571,"")</f>
        <v>0.425317849586142</v>
      </c>
      <c r="KV57" s="79" t="n">
        <f aca="false">1-POWER(0.98869,EXP(KU57))</f>
        <v>0.0172532012429335</v>
      </c>
      <c r="KW57" s="80" t="n">
        <f aca="false">IF(KT57=0, 0.5889073*KU57+0.5625495*(IF(KR57=1,1,0))+0.5642264*SQRT(MAX(0,KQ57))*(IF(KQ57&gt;=0,1,0))*(IF(KP57&gt;0,1,0))-0.6769903*(IF(KP57=1,1,0))-0.2708885*(IF(KP57=2,1,0))+0.7210263*(IF(KP57=3,1,0))-0.5386022,"")</f>
        <v>-0.288129413558419</v>
      </c>
      <c r="KX57" s="81" t="n">
        <f aca="false">1-POWER(0.995,EXP(KW57))</f>
        <v>0.00375067359332848</v>
      </c>
      <c r="KY57" s="82" t="n">
        <f aca="false">KX57*100</f>
        <v>0.375067359332848</v>
      </c>
      <c r="KZ57" s="79"/>
      <c r="LA57" s="79"/>
      <c r="LB57" s="79"/>
      <c r="LC57" s="79"/>
      <c r="LD57" s="45"/>
      <c r="LE57" s="46"/>
    </row>
    <row r="58" s="3" customFormat="true" ht="13.8" hidden="false" customHeight="false" outlineLevel="0" collapsed="false">
      <c r="A58" s="47" t="s">
        <v>442</v>
      </c>
      <c r="B58" s="48" t="s">
        <v>443</v>
      </c>
      <c r="C58" s="49" t="n">
        <v>44033.5139820602</v>
      </c>
      <c r="D58" s="50"/>
      <c r="E58" s="50"/>
      <c r="F58" s="50"/>
      <c r="G58" s="50"/>
      <c r="H58" s="50"/>
      <c r="I58" s="50"/>
      <c r="J58" s="50"/>
      <c r="K58" s="50"/>
      <c r="L58" s="50"/>
      <c r="M58" s="5"/>
      <c r="N58" s="50"/>
      <c r="O58" s="50" t="s">
        <v>271</v>
      </c>
      <c r="P58" s="19" t="n">
        <v>170</v>
      </c>
      <c r="Q58" s="19" t="n">
        <v>66</v>
      </c>
      <c r="R58" s="50" t="s">
        <v>235</v>
      </c>
      <c r="S58" s="50" t="s">
        <v>236</v>
      </c>
      <c r="T58" s="50" t="s">
        <v>360</v>
      </c>
      <c r="U58" s="51" t="s">
        <v>238</v>
      </c>
      <c r="V58" s="52"/>
      <c r="W58" s="52"/>
      <c r="X58" s="50" t="s">
        <v>238</v>
      </c>
      <c r="Y58" s="52"/>
      <c r="Z58" s="50" t="s">
        <v>238</v>
      </c>
      <c r="AA58" s="50" t="s">
        <v>238</v>
      </c>
      <c r="AB58" s="50" t="s">
        <v>238</v>
      </c>
      <c r="AC58" s="52"/>
      <c r="AD58" s="52"/>
      <c r="AE58" s="52"/>
      <c r="AF58" s="50" t="s">
        <v>240</v>
      </c>
      <c r="AG58" s="85" t="n">
        <v>42083</v>
      </c>
      <c r="AH58" s="50" t="s">
        <v>238</v>
      </c>
      <c r="AI58" s="52"/>
      <c r="AJ58" s="50" t="s">
        <v>238</v>
      </c>
      <c r="AK58" s="52"/>
      <c r="AL58" s="50" t="s">
        <v>238</v>
      </c>
      <c r="AM58" s="52"/>
      <c r="AN58" s="52"/>
      <c r="AO58" s="52"/>
      <c r="AP58" s="50" t="s">
        <v>238</v>
      </c>
      <c r="AQ58" s="52"/>
      <c r="AR58" s="52"/>
      <c r="AS58" s="52"/>
      <c r="AT58" s="50" t="s">
        <v>238</v>
      </c>
      <c r="AU58" s="52"/>
      <c r="AV58" s="52"/>
      <c r="AW58" s="52"/>
      <c r="AX58" s="50" t="s">
        <v>239</v>
      </c>
      <c r="AY58" s="52"/>
      <c r="AZ58" s="50" t="s">
        <v>238</v>
      </c>
      <c r="BA58" s="52"/>
      <c r="BB58" s="50" t="s">
        <v>238</v>
      </c>
      <c r="BC58" s="52"/>
      <c r="BD58" s="50" t="s">
        <v>238</v>
      </c>
      <c r="BE58" s="52"/>
      <c r="BF58" s="50" t="s">
        <v>238</v>
      </c>
      <c r="BG58" s="52"/>
      <c r="BH58" s="53" t="s">
        <v>238</v>
      </c>
      <c r="BI58" s="52"/>
      <c r="BJ58" s="52"/>
      <c r="BK58" s="50" t="s">
        <v>239</v>
      </c>
      <c r="BL58" s="50" t="s">
        <v>239</v>
      </c>
      <c r="BM58" s="50" t="s">
        <v>238</v>
      </c>
      <c r="BN58" s="50" t="s">
        <v>238</v>
      </c>
      <c r="BO58" s="50" t="s">
        <v>238</v>
      </c>
      <c r="BP58" s="50" t="s">
        <v>238</v>
      </c>
      <c r="BQ58" s="52"/>
      <c r="BR58" s="50" t="s">
        <v>240</v>
      </c>
      <c r="BS58" s="50" t="s">
        <v>444</v>
      </c>
      <c r="BT58" s="50" t="s">
        <v>238</v>
      </c>
      <c r="BU58" s="52"/>
      <c r="BV58" s="52"/>
      <c r="BW58" s="52"/>
      <c r="BX58" s="50" t="s">
        <v>238</v>
      </c>
      <c r="BY58" s="52"/>
      <c r="BZ58" s="52"/>
      <c r="CA58" s="50" t="s">
        <v>243</v>
      </c>
      <c r="CB58" s="50" t="s">
        <v>238</v>
      </c>
      <c r="CC58" s="54" t="s">
        <v>238</v>
      </c>
      <c r="CD58" s="55"/>
      <c r="CE58" s="55"/>
      <c r="CF58" s="50" t="s">
        <v>238</v>
      </c>
      <c r="CG58" s="50" t="s">
        <v>238</v>
      </c>
      <c r="CH58" s="47" t="s">
        <v>238</v>
      </c>
      <c r="CI58" s="52"/>
      <c r="CJ58" s="50" t="s">
        <v>445</v>
      </c>
      <c r="CK58" s="50" t="s">
        <v>244</v>
      </c>
      <c r="CL58" s="50" t="n">
        <v>30</v>
      </c>
      <c r="CM58" s="50" t="s">
        <v>238</v>
      </c>
      <c r="CN58" s="50" t="n">
        <v>21</v>
      </c>
      <c r="CO58" s="50" t="s">
        <v>238</v>
      </c>
      <c r="CP58" s="50" t="s">
        <v>248</v>
      </c>
      <c r="CQ58" s="50" t="s">
        <v>411</v>
      </c>
      <c r="CR58" s="50" t="s">
        <v>247</v>
      </c>
      <c r="CS58" s="50" t="s">
        <v>247</v>
      </c>
      <c r="CT58" s="50" t="s">
        <v>248</v>
      </c>
      <c r="CU58" s="50" t="s">
        <v>248</v>
      </c>
      <c r="CV58" s="50" t="s">
        <v>248</v>
      </c>
      <c r="CW58" s="50" t="s">
        <v>248</v>
      </c>
      <c r="CX58" s="50" t="s">
        <v>250</v>
      </c>
      <c r="CY58" s="50" t="s">
        <v>251</v>
      </c>
      <c r="CZ58" s="50" t="s">
        <v>251</v>
      </c>
      <c r="DA58" s="50" t="s">
        <v>289</v>
      </c>
      <c r="DB58" s="50" t="s">
        <v>248</v>
      </c>
      <c r="DC58" s="50" t="n">
        <v>5</v>
      </c>
      <c r="DD58" s="50" t="n">
        <v>5</v>
      </c>
      <c r="DE58" s="50" t="n">
        <v>3</v>
      </c>
      <c r="DF58" s="50" t="n">
        <v>5</v>
      </c>
      <c r="DG58" s="50" t="s">
        <v>244</v>
      </c>
      <c r="DH58" s="50" t="n">
        <v>0</v>
      </c>
      <c r="DI58" s="50" t="n">
        <v>300</v>
      </c>
      <c r="DJ58" s="50" t="n">
        <v>0</v>
      </c>
      <c r="DK58" s="50" t="n">
        <v>88</v>
      </c>
      <c r="DL58" s="50" t="s">
        <v>238</v>
      </c>
      <c r="DM58" s="52"/>
      <c r="DN58" s="52"/>
      <c r="DO58" s="50" t="s">
        <v>315</v>
      </c>
      <c r="DP58" s="50" t="s">
        <v>315</v>
      </c>
      <c r="DQ58" s="50" t="s">
        <v>315</v>
      </c>
      <c r="DR58" s="50" t="n">
        <v>8</v>
      </c>
      <c r="DS58" s="56" t="s">
        <v>256</v>
      </c>
      <c r="DT58" s="56" t="s">
        <v>256</v>
      </c>
      <c r="DU58" s="56" t="s">
        <v>446</v>
      </c>
      <c r="DV58" s="56" t="s">
        <v>238</v>
      </c>
      <c r="DW58" s="56" t="s">
        <v>257</v>
      </c>
      <c r="DX58" s="9" t="s">
        <v>244</v>
      </c>
      <c r="DY58" s="57" t="n">
        <v>44036</v>
      </c>
      <c r="DZ58" s="57"/>
      <c r="EA58" s="54" t="n">
        <v>120</v>
      </c>
      <c r="EB58" s="54" t="n">
        <v>70</v>
      </c>
      <c r="EC58" s="54" t="n">
        <v>79</v>
      </c>
      <c r="ED58" s="54" t="n">
        <v>98</v>
      </c>
      <c r="EE58" s="54" t="n">
        <v>20</v>
      </c>
      <c r="EF58" s="58" t="n">
        <v>44000</v>
      </c>
      <c r="EG58" s="47" t="n">
        <v>199</v>
      </c>
      <c r="EH58" s="47" t="n">
        <v>50</v>
      </c>
      <c r="EI58" s="86"/>
      <c r="EJ58" s="47" t="n">
        <v>122</v>
      </c>
      <c r="EK58" s="59" t="n">
        <v>117</v>
      </c>
      <c r="EL58" s="59" t="n">
        <v>103</v>
      </c>
      <c r="EM58" s="59" t="n">
        <v>3.78</v>
      </c>
      <c r="EN58" s="59" t="n">
        <v>4.16</v>
      </c>
      <c r="EO58" s="59" t="n">
        <v>457</v>
      </c>
      <c r="EP58" s="60" t="n">
        <v>0.91</v>
      </c>
      <c r="EQ58" s="50" t="s">
        <v>258</v>
      </c>
      <c r="ER58" s="61" t="n">
        <v>21</v>
      </c>
      <c r="ES58" s="61" t="n">
        <v>8</v>
      </c>
      <c r="ET58" s="4" t="s">
        <v>447</v>
      </c>
      <c r="EU58" s="35" t="s">
        <v>279</v>
      </c>
      <c r="EV58" s="62" t="n">
        <v>23695</v>
      </c>
      <c r="EW58" s="13" t="n">
        <v>3936667899</v>
      </c>
      <c r="EX58" s="13" t="n">
        <v>1</v>
      </c>
      <c r="EY58" s="13" t="s">
        <v>261</v>
      </c>
      <c r="EZ58" s="13" t="n">
        <v>55</v>
      </c>
      <c r="FA58" s="13" t="s">
        <v>364</v>
      </c>
      <c r="FB58" s="14" t="n">
        <v>23.53</v>
      </c>
      <c r="FC58" s="15" t="n">
        <v>1.7</v>
      </c>
      <c r="FD58" s="13" t="n">
        <v>68</v>
      </c>
      <c r="FE58" s="13" t="s">
        <v>256</v>
      </c>
      <c r="FF58" s="13" t="s">
        <v>238</v>
      </c>
      <c r="FG58" s="13" t="s">
        <v>240</v>
      </c>
      <c r="FH58" s="13" t="s">
        <v>263</v>
      </c>
      <c r="FI58" s="13" t="n">
        <v>30</v>
      </c>
      <c r="FJ58" s="13" t="n">
        <v>40</v>
      </c>
      <c r="FK58" s="13" t="n">
        <v>0</v>
      </c>
      <c r="FL58" s="16" t="n">
        <v>3.595</v>
      </c>
      <c r="FM58" s="17" t="n">
        <v>60</v>
      </c>
      <c r="FN58" s="111" t="n">
        <v>1</v>
      </c>
      <c r="FO58" s="35" t="n">
        <v>5</v>
      </c>
      <c r="FP58" s="35" t="s">
        <v>264</v>
      </c>
      <c r="FQ58" s="35" t="s">
        <v>301</v>
      </c>
      <c r="FR58" s="112" t="n">
        <v>4.1</v>
      </c>
      <c r="FS58" s="112" t="n">
        <v>3.6</v>
      </c>
      <c r="FT58" s="112" t="n">
        <v>4.1</v>
      </c>
      <c r="FU58" s="113" t="n">
        <v>28.5</v>
      </c>
      <c r="FV58" s="114"/>
      <c r="FW58" s="114"/>
      <c r="FX58" s="114"/>
      <c r="FY58" s="114"/>
      <c r="FZ58" s="115" t="s">
        <v>266</v>
      </c>
      <c r="GA58" s="114"/>
      <c r="GB58" s="114"/>
      <c r="GC58" s="115" t="s">
        <v>267</v>
      </c>
      <c r="GD58" s="112" t="n">
        <v>3</v>
      </c>
      <c r="GE58" s="112" t="n">
        <v>67</v>
      </c>
      <c r="GF58" s="116"/>
      <c r="GG58" s="116"/>
      <c r="GH58" s="116"/>
      <c r="GI58" s="116"/>
      <c r="GJ58" s="116"/>
      <c r="GK58" s="116"/>
      <c r="GL58" s="64" t="s">
        <v>267</v>
      </c>
      <c r="GM58" s="25"/>
      <c r="GN58" s="116"/>
      <c r="GO58" s="116" t="n">
        <f aca="false">FL58/6</f>
        <v>0.599166666666667</v>
      </c>
      <c r="GP58" s="117" t="n">
        <v>44113</v>
      </c>
      <c r="GQ58" s="27" t="n">
        <v>1.13</v>
      </c>
      <c r="GR58" s="27" t="n">
        <v>1.04</v>
      </c>
      <c r="GS58" s="27"/>
      <c r="GT58" s="27"/>
      <c r="GU58" s="12" t="n">
        <v>1</v>
      </c>
      <c r="GV58" s="69" t="n">
        <v>44078</v>
      </c>
      <c r="GW58" s="108" t="s">
        <v>431</v>
      </c>
      <c r="GX58" s="29"/>
      <c r="GY58" s="118"/>
      <c r="GZ58" s="118"/>
      <c r="HA58" s="118"/>
      <c r="HB58" s="118"/>
      <c r="HC58" s="118"/>
      <c r="HD58" s="118"/>
      <c r="HE58" s="118"/>
      <c r="HF58" s="118"/>
      <c r="HG58" s="118"/>
      <c r="HH58" s="29" t="s">
        <v>268</v>
      </c>
      <c r="HI58" s="119"/>
      <c r="HJ58" s="119"/>
      <c r="HK58" s="119"/>
      <c r="HL58" s="12" t="n">
        <v>6</v>
      </c>
      <c r="HM58" s="72" t="n">
        <v>44307</v>
      </c>
      <c r="HN58" s="13" t="s">
        <v>267</v>
      </c>
      <c r="HO58" s="4" t="s">
        <v>301</v>
      </c>
      <c r="HP58" s="50" t="n">
        <v>3.9</v>
      </c>
      <c r="HQ58" s="50" t="n">
        <v>2.9</v>
      </c>
      <c r="HR58" s="50" t="n">
        <v>3.9</v>
      </c>
      <c r="HS58" s="50" t="n">
        <v>20.4</v>
      </c>
      <c r="HT58" s="50" t="s">
        <v>266</v>
      </c>
      <c r="HU58" s="50" t="s">
        <v>267</v>
      </c>
      <c r="HV58" s="21" t="n">
        <v>3</v>
      </c>
      <c r="HW58" s="21" t="n">
        <v>113</v>
      </c>
      <c r="HX58" s="96"/>
      <c r="HY58" s="13" t="s">
        <v>268</v>
      </c>
      <c r="HZ58" s="72"/>
      <c r="IA58" s="72"/>
      <c r="IB58" s="72"/>
      <c r="IC58" s="12" t="n">
        <v>12</v>
      </c>
      <c r="ID58" s="35" t="s">
        <v>373</v>
      </c>
      <c r="IE58" s="13" t="s">
        <v>348</v>
      </c>
      <c r="IF58" s="35"/>
      <c r="IG58" s="35"/>
      <c r="IH58" s="35"/>
      <c r="II58" s="35"/>
      <c r="IJ58" s="35"/>
      <c r="IK58" s="35"/>
      <c r="IL58" s="35"/>
      <c r="IM58" s="35"/>
      <c r="IN58" s="35"/>
      <c r="IO58" s="35"/>
      <c r="IP58" s="35"/>
      <c r="IQ58" s="35"/>
      <c r="IR58" s="35"/>
      <c r="IS58" s="35"/>
      <c r="IT58" s="120"/>
      <c r="IU58" s="121"/>
      <c r="IV58" s="121"/>
      <c r="IW58" s="121"/>
      <c r="IX58" s="121"/>
      <c r="IY58" s="121"/>
      <c r="IZ58" s="121"/>
      <c r="JA58" s="121"/>
      <c r="JB58" s="121"/>
      <c r="JC58" s="121"/>
      <c r="JD58" s="121"/>
      <c r="JE58" s="121"/>
      <c r="JF58" s="121"/>
      <c r="JG58" s="121"/>
      <c r="JH58" s="121"/>
      <c r="JI58" s="121"/>
      <c r="JJ58" s="121"/>
      <c r="JK58" s="120"/>
      <c r="JL58" s="121"/>
      <c r="JM58" s="121"/>
      <c r="JN58" s="121"/>
      <c r="JO58" s="121"/>
      <c r="JP58" s="121"/>
      <c r="JQ58" s="121"/>
      <c r="JR58" s="121"/>
      <c r="JS58" s="121"/>
      <c r="JT58" s="121"/>
      <c r="JU58" s="121"/>
      <c r="JV58" s="121"/>
      <c r="JW58" s="121"/>
      <c r="JX58" s="121"/>
      <c r="JY58" s="121"/>
      <c r="JZ58" s="121"/>
      <c r="KA58" s="121"/>
      <c r="KB58" s="69" t="n">
        <v>44113</v>
      </c>
      <c r="KC58" s="35" t="s">
        <v>433</v>
      </c>
      <c r="KD58" s="36"/>
      <c r="KE58" s="35"/>
      <c r="KF58" s="36"/>
      <c r="KG58" s="114"/>
      <c r="KH58" s="35"/>
      <c r="KI58" s="35"/>
      <c r="KJ58" s="55"/>
      <c r="KK58" s="55"/>
      <c r="KL58" s="10"/>
      <c r="KM58" s="10"/>
      <c r="KN58" s="10"/>
      <c r="KO58" s="10"/>
      <c r="KP58" s="13" t="n">
        <f aca="false">IF(FZ58="",0,IF(FZ58="solid",1,IF(FZ58="part-solid",2,IF(FZ58="non-solid",3))))</f>
        <v>1</v>
      </c>
      <c r="KQ58" s="13" t="n">
        <f aca="false">FT58</f>
        <v>4.1</v>
      </c>
      <c r="KR58" s="13" t="n">
        <f aca="false">IF(OR(FE58="Bronchite Cronica",FE58="BPCO",FE58="Enfisema"),1,0)</f>
        <v>0</v>
      </c>
      <c r="KS58" s="13" t="n">
        <f aca="false">IF(CH58 = "Si",1,0)</f>
        <v>0</v>
      </c>
      <c r="KT58" s="13" t="n">
        <v>0</v>
      </c>
      <c r="KU58" s="78" t="n">
        <f aca="false">IF(KT58=0, 0.060818386 *FI58         - 0.00014652216 * POWER((FI58 - 15), 3) * (FI58 &gt; 15)         + 0.00018486938 * POWER((FI58 - 20.185718), 3) * (IF(FI58 &gt; 20,1,0))         - 0.000038347226 * POWER((FI58 - 40), 3) * (IF(FI58 &gt; 40,1,0))         + 0.11425297 * FJ58         - 0.000080091477 * POWER((FJ58 - 27.6577), 3) * (IF(FJ58 &gt; 27,1,0))         + 0.00017069483 * POWER((FJ58 - 40), 3) * (IF(FJ58 &gt; 40,1,0))         - 0.000090603358 * POWER((FJ58 - 50.910335), 3) * (IF(FJ58&gt; 50,1,0))         - 0.085684793 * FK58 + 0.0065499693 * POWER((FK58 - 0), 3)         - 0.0068305845 * POWER((FK58- 0.50513347), 3) * (IF(FK58 &gt; 0,1,0))         + 0.00028061519 * POWER((FK58 - 12.295688), 3) * (IF(FK58 &gt; 12,1,0))         + 0.070322812 * EZ58  - 0.00009382122 * POWER((EZ58 - 53.459001), 3) * (IF(EZ58 &gt; 53,1,0))         + 0.00018282661 * POWER((EZ58 - 61.954825), 3) * (IF(EZ58 &gt; 61,1,0))         - 0.000089005389 * POWER((EZ58 - 70.910335), 3) * (IF(EZ58 &gt; 70,1,0))         + 0.2153936 * (IF(KS58 = 1,1,0)) - 0.05827261 * (IF(EU58 = "F",1,0))         - 9.7960571,"")</f>
        <v>-0.00431079487711905</v>
      </c>
      <c r="KV58" s="79" t="n">
        <f aca="false">1-POWER(0.98869,EXP(KU58))</f>
        <v>0.0112616248219887</v>
      </c>
      <c r="KW58" s="80" t="n">
        <f aca="false">IF(KT58=0, 0.5889073*KU58+0.5625495*(IF(KR58=1,1,0))+0.5642264*SQRT(MAX(0,KQ58))*(IF(KQ58&gt;=0,1,0))*(IF(KP58&gt;0,1,0))-0.6769903*(IF(KP58=1,1,0))-0.2708885*(IF(KP58=2,1,0))+0.7210263*(IF(KP58=3,1,0))-0.5386022,"")</f>
        <v>-0.0756597738652857</v>
      </c>
      <c r="KX58" s="81" t="n">
        <f aca="false">1-POWER(0.995,EXP(KW58))</f>
        <v>0.00463650393305637</v>
      </c>
      <c r="KY58" s="82" t="n">
        <f aca="false">KX58*100</f>
        <v>0.463650393305637</v>
      </c>
      <c r="KZ58" s="79"/>
      <c r="LA58" s="79"/>
      <c r="LB58" s="79"/>
      <c r="LC58" s="79"/>
      <c r="LD58" s="45"/>
      <c r="LE58" s="46"/>
    </row>
    <row r="59" s="3" customFormat="true" ht="13.8" hidden="false" customHeight="false" outlineLevel="0" collapsed="false">
      <c r="A59" s="47"/>
      <c r="B59" s="2"/>
      <c r="C59" s="49"/>
      <c r="D59" s="50"/>
      <c r="E59" s="50"/>
      <c r="F59" s="50"/>
      <c r="G59" s="50"/>
      <c r="H59" s="50"/>
      <c r="I59" s="50"/>
      <c r="J59" s="50"/>
      <c r="K59" s="50"/>
      <c r="L59" s="50"/>
      <c r="M59" s="5"/>
      <c r="N59" s="50"/>
      <c r="O59" s="50"/>
      <c r="P59" s="19"/>
      <c r="Q59" s="19"/>
      <c r="R59" s="50"/>
      <c r="S59" s="50"/>
      <c r="T59" s="50"/>
      <c r="U59" s="53"/>
      <c r="V59" s="52"/>
      <c r="W59" s="52"/>
      <c r="X59" s="50"/>
      <c r="Y59" s="52"/>
      <c r="Z59" s="50"/>
      <c r="AA59" s="50"/>
      <c r="AB59" s="50"/>
      <c r="AC59" s="52"/>
      <c r="AD59" s="52"/>
      <c r="AE59" s="52"/>
      <c r="AF59" s="50"/>
      <c r="AG59" s="85"/>
      <c r="AH59" s="50"/>
      <c r="AI59" s="52"/>
      <c r="AJ59" s="50"/>
      <c r="AK59" s="52"/>
      <c r="AL59" s="50"/>
      <c r="AM59" s="52"/>
      <c r="AN59" s="52"/>
      <c r="AO59" s="52"/>
      <c r="AP59" s="50"/>
      <c r="AQ59" s="52"/>
      <c r="AR59" s="52"/>
      <c r="AS59" s="52"/>
      <c r="AT59" s="50"/>
      <c r="AU59" s="52"/>
      <c r="AV59" s="52"/>
      <c r="AW59" s="52"/>
      <c r="AX59" s="50"/>
      <c r="AY59" s="52"/>
      <c r="AZ59" s="50"/>
      <c r="BA59" s="52"/>
      <c r="BB59" s="50"/>
      <c r="BC59" s="52"/>
      <c r="BD59" s="50"/>
      <c r="BE59" s="52"/>
      <c r="BF59" s="50"/>
      <c r="BG59" s="52"/>
      <c r="BH59" s="53"/>
      <c r="BI59" s="52"/>
      <c r="BJ59" s="52"/>
      <c r="BK59" s="50"/>
      <c r="BL59" s="50"/>
      <c r="BM59" s="50"/>
      <c r="BN59" s="50"/>
      <c r="BO59" s="50"/>
      <c r="BP59" s="50"/>
      <c r="BQ59" s="52"/>
      <c r="BR59" s="50"/>
      <c r="BS59" s="50"/>
      <c r="BT59" s="50"/>
      <c r="BU59" s="52"/>
      <c r="BV59" s="52"/>
      <c r="BW59" s="52"/>
      <c r="BX59" s="50"/>
      <c r="BY59" s="52"/>
      <c r="BZ59" s="52"/>
      <c r="CA59" s="50"/>
      <c r="CB59" s="50"/>
      <c r="CC59" s="54"/>
      <c r="CD59" s="55"/>
      <c r="CE59" s="55"/>
      <c r="CF59" s="50"/>
      <c r="CG59" s="50"/>
      <c r="CH59" s="47"/>
      <c r="CI59" s="52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/>
      <c r="DM59" s="52"/>
      <c r="DN59" s="52"/>
      <c r="DO59" s="50"/>
      <c r="DP59" s="50"/>
      <c r="DQ59" s="50"/>
      <c r="DR59" s="50"/>
      <c r="DS59" s="56"/>
      <c r="DT59" s="56"/>
      <c r="DU59" s="56"/>
      <c r="DV59" s="56"/>
      <c r="DW59" s="56"/>
      <c r="DX59" s="9"/>
      <c r="DY59" s="57"/>
      <c r="DZ59" s="57"/>
      <c r="EA59" s="54"/>
      <c r="EB59" s="54"/>
      <c r="EC59" s="54"/>
      <c r="ED59" s="54"/>
      <c r="EE59" s="54"/>
      <c r="EF59" s="58"/>
      <c r="EG59" s="47"/>
      <c r="EH59" s="47"/>
      <c r="EI59" s="86"/>
      <c r="EJ59" s="47"/>
      <c r="EK59" s="83"/>
      <c r="EL59" s="83"/>
      <c r="EM59" s="59"/>
      <c r="EN59" s="59"/>
      <c r="EO59" s="59"/>
      <c r="EP59" s="60"/>
      <c r="EQ59" s="50"/>
      <c r="ER59" s="61"/>
      <c r="ES59" s="61"/>
      <c r="ET59" s="4"/>
      <c r="EU59" s="35"/>
      <c r="EV59" s="62"/>
      <c r="EW59" s="13"/>
      <c r="EX59" s="13"/>
      <c r="EY59" s="13"/>
      <c r="EZ59" s="13"/>
      <c r="FA59" s="13"/>
      <c r="FB59" s="14"/>
      <c r="FC59" s="15"/>
      <c r="FD59" s="13"/>
      <c r="FE59" s="13"/>
      <c r="FF59" s="13"/>
      <c r="FG59" s="13"/>
      <c r="FH59" s="13"/>
      <c r="FI59" s="13"/>
      <c r="FJ59" s="13"/>
      <c r="FK59" s="13"/>
      <c r="FL59" s="16"/>
      <c r="FM59" s="17"/>
      <c r="FN59" s="111" t="n">
        <v>2</v>
      </c>
      <c r="FO59" s="35"/>
      <c r="FP59" s="35" t="s">
        <v>264</v>
      </c>
      <c r="FQ59" s="35" t="s">
        <v>265</v>
      </c>
      <c r="FR59" s="112" t="n">
        <v>5.8</v>
      </c>
      <c r="FS59" s="112" t="n">
        <v>3.4</v>
      </c>
      <c r="FT59" s="112" t="n">
        <v>5.8</v>
      </c>
      <c r="FU59" s="113" t="n">
        <v>46.9</v>
      </c>
      <c r="FV59" s="114"/>
      <c r="FW59" s="114"/>
      <c r="FX59" s="114"/>
      <c r="FY59" s="114"/>
      <c r="FZ59" s="115" t="s">
        <v>266</v>
      </c>
      <c r="GA59" s="114"/>
      <c r="GB59" s="114"/>
      <c r="GC59" s="115" t="s">
        <v>264</v>
      </c>
      <c r="GD59" s="112" t="n">
        <v>3</v>
      </c>
      <c r="GE59" s="112" t="n">
        <v>218</v>
      </c>
      <c r="GF59" s="116"/>
      <c r="GG59" s="116"/>
      <c r="GH59" s="116"/>
      <c r="GI59" s="116"/>
      <c r="GJ59" s="116"/>
      <c r="GK59" s="116"/>
      <c r="GL59" s="64"/>
      <c r="GM59" s="25"/>
      <c r="GN59" s="116"/>
      <c r="GO59" s="116"/>
      <c r="GP59" s="11"/>
      <c r="GQ59" s="27"/>
      <c r="GR59" s="27"/>
      <c r="GS59" s="27"/>
      <c r="GT59" s="27"/>
      <c r="GU59" s="12"/>
      <c r="GV59" s="29"/>
      <c r="GW59" s="29"/>
      <c r="GX59" s="29"/>
      <c r="GY59" s="118"/>
      <c r="GZ59" s="118"/>
      <c r="HA59" s="118"/>
      <c r="HB59" s="118"/>
      <c r="HC59" s="118"/>
      <c r="HD59" s="118"/>
      <c r="HE59" s="118"/>
      <c r="HF59" s="118"/>
      <c r="HG59" s="118"/>
      <c r="HH59" s="29"/>
      <c r="HI59" s="119"/>
      <c r="HJ59" s="119"/>
      <c r="HK59" s="119"/>
      <c r="HL59" s="12"/>
      <c r="HM59" s="35"/>
      <c r="HN59" s="35" t="s">
        <v>267</v>
      </c>
      <c r="HO59" s="13" t="s">
        <v>281</v>
      </c>
      <c r="HP59" s="73" t="n">
        <v>7.7</v>
      </c>
      <c r="HQ59" s="73" t="n">
        <v>5.7</v>
      </c>
      <c r="HR59" s="73" t="n">
        <v>7.7</v>
      </c>
      <c r="HS59" s="73" t="n">
        <v>130.2</v>
      </c>
      <c r="HT59" s="74" t="s">
        <v>266</v>
      </c>
      <c r="HU59" s="74" t="s">
        <v>267</v>
      </c>
      <c r="HV59" s="74" t="n">
        <v>3</v>
      </c>
      <c r="HW59" s="74" t="n">
        <v>145</v>
      </c>
      <c r="HX59" s="115"/>
      <c r="HY59" s="35"/>
      <c r="HZ59" s="35"/>
      <c r="IA59" s="35"/>
      <c r="IB59" s="35"/>
      <c r="IC59" s="12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12"/>
      <c r="IU59" s="35"/>
      <c r="IV59" s="35"/>
      <c r="IW59" s="35"/>
      <c r="IX59" s="35"/>
      <c r="IY59" s="35"/>
      <c r="IZ59" s="35"/>
      <c r="JA59" s="35"/>
      <c r="JB59" s="35"/>
      <c r="JC59" s="35"/>
      <c r="JD59" s="35"/>
      <c r="JE59" s="35"/>
      <c r="JF59" s="35"/>
      <c r="JG59" s="35"/>
      <c r="JH59" s="35"/>
      <c r="JI59" s="35"/>
      <c r="JJ59" s="35"/>
      <c r="JK59" s="12"/>
      <c r="JL59" s="35"/>
      <c r="JM59" s="35"/>
      <c r="JN59" s="35"/>
      <c r="JO59" s="35"/>
      <c r="JP59" s="35"/>
      <c r="JQ59" s="35"/>
      <c r="JR59" s="35"/>
      <c r="JS59" s="35"/>
      <c r="JT59" s="35"/>
      <c r="JU59" s="35"/>
      <c r="JV59" s="35"/>
      <c r="JW59" s="35"/>
      <c r="JX59" s="35"/>
      <c r="JY59" s="35"/>
      <c r="JZ59" s="35"/>
      <c r="KA59" s="35"/>
      <c r="KB59" s="29"/>
      <c r="KC59" s="35"/>
      <c r="KD59" s="36"/>
      <c r="KE59" s="35"/>
      <c r="KF59" s="36"/>
      <c r="KG59" s="114"/>
      <c r="KH59" s="35"/>
      <c r="KI59" s="35"/>
      <c r="KJ59" s="55"/>
      <c r="KK59" s="55"/>
      <c r="KL59" s="10"/>
      <c r="KM59" s="10"/>
      <c r="KN59" s="10"/>
      <c r="KO59" s="10"/>
      <c r="KP59" s="13" t="n">
        <f aca="false">IF(FZ59="",0,IF(FZ59="solid",1,IF(FZ59="part-solid",2,IF(FZ59="non-solid",3))))</f>
        <v>1</v>
      </c>
      <c r="KQ59" s="13" t="n">
        <f aca="false">FT59</f>
        <v>5.8</v>
      </c>
      <c r="KR59" s="13" t="n">
        <f aca="false">IF(OR(FE59="Bronchite Cronica",FE59="BPCO",FE59="Enfisema"),1,0)</f>
        <v>0</v>
      </c>
      <c r="KS59" s="13" t="n">
        <f aca="false">IF(CH59 = "Si",1,0)</f>
        <v>0</v>
      </c>
      <c r="KT59" s="13" t="n">
        <v>0</v>
      </c>
      <c r="KU59" s="109" t="n">
        <v>-0.00431079487711905</v>
      </c>
      <c r="KV59" s="122"/>
      <c r="KW59" s="80" t="n">
        <f aca="false">IF(KT59=0, 0.5889073*KU59+0.5625495*(IF(KR59=1,1,0))+0.5642264*SQRT(MAX(0,KQ59))*(IF(KQ59&gt;=0,1,0))*(IF(KP59&gt;0,1,0))-0.6769903*(IF(KP59=1,1,0))-0.2708885*(IF(KP59=2,1,0))+0.7210263*(IF(KP59=3,1,0))-0.5386022,"")</f>
        <v>0.140705953318361</v>
      </c>
      <c r="KX59" s="81" t="n">
        <f aca="false">1-POWER(0.995,EXP(KW59))</f>
        <v>0.00575325362862</v>
      </c>
      <c r="KY59" s="82" t="n">
        <f aca="false">KX59*100</f>
        <v>0.575325362862</v>
      </c>
      <c r="KZ59" s="79"/>
      <c r="LA59" s="79"/>
      <c r="LB59" s="79"/>
      <c r="LC59" s="79"/>
      <c r="LD59" s="45"/>
      <c r="LE59" s="46"/>
    </row>
    <row r="60" s="3" customFormat="true" ht="13.8" hidden="false" customHeight="false" outlineLevel="0" collapsed="false">
      <c r="A60" s="47"/>
      <c r="B60" s="2"/>
      <c r="C60" s="49"/>
      <c r="D60" s="50"/>
      <c r="E60" s="50"/>
      <c r="F60" s="50"/>
      <c r="G60" s="50"/>
      <c r="H60" s="50"/>
      <c r="I60" s="50"/>
      <c r="J60" s="50"/>
      <c r="K60" s="50"/>
      <c r="L60" s="50"/>
      <c r="M60" s="5"/>
      <c r="N60" s="50"/>
      <c r="O60" s="50"/>
      <c r="P60" s="19"/>
      <c r="Q60" s="19"/>
      <c r="R60" s="50"/>
      <c r="S60" s="50"/>
      <c r="T60" s="50"/>
      <c r="U60" s="53"/>
      <c r="V60" s="52"/>
      <c r="W60" s="52"/>
      <c r="X60" s="50"/>
      <c r="Y60" s="52"/>
      <c r="Z60" s="50"/>
      <c r="AA60" s="50"/>
      <c r="AB60" s="50"/>
      <c r="AC60" s="52"/>
      <c r="AD60" s="52"/>
      <c r="AE60" s="52"/>
      <c r="AF60" s="50"/>
      <c r="AG60" s="85"/>
      <c r="AH60" s="50"/>
      <c r="AI60" s="52"/>
      <c r="AJ60" s="50"/>
      <c r="AK60" s="52"/>
      <c r="AL60" s="50"/>
      <c r="AM60" s="52"/>
      <c r="AN60" s="52"/>
      <c r="AO60" s="52"/>
      <c r="AP60" s="50"/>
      <c r="AQ60" s="52"/>
      <c r="AR60" s="52"/>
      <c r="AS60" s="52"/>
      <c r="AT60" s="50"/>
      <c r="AU60" s="52"/>
      <c r="AV60" s="52"/>
      <c r="AW60" s="52"/>
      <c r="AX60" s="50"/>
      <c r="AY60" s="52"/>
      <c r="AZ60" s="50"/>
      <c r="BA60" s="52"/>
      <c r="BB60" s="50"/>
      <c r="BC60" s="52"/>
      <c r="BD60" s="50"/>
      <c r="BE60" s="52"/>
      <c r="BF60" s="50"/>
      <c r="BG60" s="52"/>
      <c r="BH60" s="53"/>
      <c r="BI60" s="52"/>
      <c r="BJ60" s="52"/>
      <c r="BK60" s="50"/>
      <c r="BL60" s="50"/>
      <c r="BM60" s="50"/>
      <c r="BN60" s="50"/>
      <c r="BO60" s="50"/>
      <c r="BP60" s="50"/>
      <c r="BQ60" s="52"/>
      <c r="BR60" s="50"/>
      <c r="BS60" s="50"/>
      <c r="BT60" s="50"/>
      <c r="BU60" s="52"/>
      <c r="BV60" s="52"/>
      <c r="BW60" s="52"/>
      <c r="BX60" s="50"/>
      <c r="BY60" s="52"/>
      <c r="BZ60" s="52"/>
      <c r="CA60" s="50"/>
      <c r="CB60" s="50"/>
      <c r="CC60" s="54"/>
      <c r="CD60" s="55"/>
      <c r="CE60" s="55"/>
      <c r="CF60" s="50"/>
      <c r="CG60" s="50"/>
      <c r="CH60" s="47"/>
      <c r="CI60" s="52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2"/>
      <c r="DN60" s="52"/>
      <c r="DO60" s="50"/>
      <c r="DP60" s="50"/>
      <c r="DQ60" s="50"/>
      <c r="DR60" s="50"/>
      <c r="DS60" s="56"/>
      <c r="DT60" s="56"/>
      <c r="DU60" s="56"/>
      <c r="DV60" s="56"/>
      <c r="DW60" s="56"/>
      <c r="DX60" s="9"/>
      <c r="DY60" s="57"/>
      <c r="DZ60" s="57"/>
      <c r="EA60" s="54"/>
      <c r="EB60" s="54"/>
      <c r="EC60" s="54"/>
      <c r="ED60" s="54"/>
      <c r="EE60" s="54"/>
      <c r="EF60" s="58"/>
      <c r="EG60" s="47"/>
      <c r="EH60" s="47"/>
      <c r="EI60" s="86"/>
      <c r="EJ60" s="47"/>
      <c r="EK60" s="83"/>
      <c r="EL60" s="83"/>
      <c r="EM60" s="59"/>
      <c r="EN60" s="59"/>
      <c r="EO60" s="59"/>
      <c r="EP60" s="60"/>
      <c r="EQ60" s="50"/>
      <c r="ER60" s="61"/>
      <c r="ES60" s="61"/>
      <c r="ET60" s="4"/>
      <c r="EU60" s="35"/>
      <c r="EV60" s="62"/>
      <c r="EW60" s="13"/>
      <c r="EX60" s="13"/>
      <c r="EY60" s="13"/>
      <c r="EZ60" s="13"/>
      <c r="FA60" s="13"/>
      <c r="FB60" s="14"/>
      <c r="FC60" s="15"/>
      <c r="FD60" s="13"/>
      <c r="FE60" s="13"/>
      <c r="FF60" s="13"/>
      <c r="FG60" s="13"/>
      <c r="FH60" s="13"/>
      <c r="FI60" s="13"/>
      <c r="FJ60" s="13"/>
      <c r="FK60" s="13"/>
      <c r="FL60" s="16"/>
      <c r="FM60" s="17"/>
      <c r="FN60" s="111" t="n">
        <v>3</v>
      </c>
      <c r="FO60" s="35"/>
      <c r="FP60" s="35" t="s">
        <v>264</v>
      </c>
      <c r="FQ60" s="35" t="s">
        <v>265</v>
      </c>
      <c r="FR60" s="112" t="n">
        <v>5</v>
      </c>
      <c r="FS60" s="112" t="n">
        <v>3.9</v>
      </c>
      <c r="FT60" s="112" t="n">
        <v>5</v>
      </c>
      <c r="FU60" s="113" t="n">
        <v>46.8</v>
      </c>
      <c r="FV60" s="114"/>
      <c r="FW60" s="114"/>
      <c r="FX60" s="114"/>
      <c r="FY60" s="114"/>
      <c r="FZ60" s="115" t="s">
        <v>266</v>
      </c>
      <c r="GA60" s="114"/>
      <c r="GB60" s="114"/>
      <c r="GC60" s="115" t="s">
        <v>267</v>
      </c>
      <c r="GD60" s="112" t="n">
        <v>3</v>
      </c>
      <c r="GE60" s="112" t="n">
        <v>217</v>
      </c>
      <c r="GF60" s="116"/>
      <c r="GG60" s="116"/>
      <c r="GH60" s="116"/>
      <c r="GI60" s="116"/>
      <c r="GJ60" s="116"/>
      <c r="GK60" s="116"/>
      <c r="GL60" s="64"/>
      <c r="GM60" s="25"/>
      <c r="GN60" s="116"/>
      <c r="GO60" s="116"/>
      <c r="GP60" s="11"/>
      <c r="GQ60" s="27"/>
      <c r="GR60" s="27"/>
      <c r="GS60" s="27"/>
      <c r="GT60" s="27"/>
      <c r="GU60" s="12"/>
      <c r="GV60" s="29"/>
      <c r="GW60" s="29"/>
      <c r="GX60" s="29"/>
      <c r="GY60" s="118"/>
      <c r="GZ60" s="118"/>
      <c r="HA60" s="118"/>
      <c r="HB60" s="118"/>
      <c r="HC60" s="118"/>
      <c r="HD60" s="118"/>
      <c r="HE60" s="118"/>
      <c r="HF60" s="118"/>
      <c r="HG60" s="118"/>
      <c r="HH60" s="29"/>
      <c r="HI60" s="119"/>
      <c r="HJ60" s="119"/>
      <c r="HK60" s="119"/>
      <c r="HL60" s="12"/>
      <c r="HM60" s="35"/>
      <c r="HN60" s="35" t="s">
        <v>267</v>
      </c>
      <c r="HO60" s="35" t="s">
        <v>301</v>
      </c>
      <c r="HP60" s="112" t="n">
        <v>3.7</v>
      </c>
      <c r="HQ60" s="112" t="n">
        <v>3.5</v>
      </c>
      <c r="HR60" s="112" t="n">
        <v>3.7</v>
      </c>
      <c r="HS60" s="112" t="n">
        <v>20.3</v>
      </c>
      <c r="HT60" s="115" t="s">
        <v>266</v>
      </c>
      <c r="HU60" s="115" t="s">
        <v>267</v>
      </c>
      <c r="HV60" s="115" t="n">
        <v>3</v>
      </c>
      <c r="HW60" s="115" t="n">
        <v>147</v>
      </c>
      <c r="HX60" s="115"/>
      <c r="HY60" s="35"/>
      <c r="HZ60" s="35"/>
      <c r="IA60" s="35"/>
      <c r="IB60" s="35"/>
      <c r="IC60" s="12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12"/>
      <c r="IU60" s="35"/>
      <c r="IV60" s="35"/>
      <c r="IW60" s="35"/>
      <c r="IX60" s="35"/>
      <c r="IY60" s="35"/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12"/>
      <c r="JL60" s="35"/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29"/>
      <c r="KC60" s="35"/>
      <c r="KD60" s="36"/>
      <c r="KE60" s="35"/>
      <c r="KF60" s="36"/>
      <c r="KG60" s="114"/>
      <c r="KH60" s="35"/>
      <c r="KI60" s="35"/>
      <c r="KJ60" s="55"/>
      <c r="KK60" s="55"/>
      <c r="KL60" s="10"/>
      <c r="KM60" s="10"/>
      <c r="KN60" s="10"/>
      <c r="KO60" s="10"/>
      <c r="KP60" s="13" t="n">
        <f aca="false">IF(FZ60="",0,IF(FZ60="solid",1,IF(FZ60="part-solid",2,IF(FZ60="non-solid",3))))</f>
        <v>1</v>
      </c>
      <c r="KQ60" s="13" t="n">
        <f aca="false">FT60</f>
        <v>5</v>
      </c>
      <c r="KR60" s="13" t="n">
        <f aca="false">IF(OR(FE60="Bronchite Cronica",FE60="BPCO",FE60="Enfisema"),1,0)</f>
        <v>0</v>
      </c>
      <c r="KS60" s="13" t="n">
        <f aca="false">IF(CH60 = "Si",1,0)</f>
        <v>0</v>
      </c>
      <c r="KT60" s="13" t="n">
        <v>0</v>
      </c>
      <c r="KU60" s="109" t="n">
        <v>-0.00431079487711905</v>
      </c>
      <c r="KV60" s="122"/>
      <c r="KW60" s="80" t="n">
        <f aca="false">IF(KT60=0, 0.5889073*KU60+0.5625495*(IF(KR60=1,1,0))+0.5642264*SQRT(MAX(0,KQ60))*(IF(KQ60&gt;=0,1,0))*(IF(KP60&gt;0,1,0))-0.6769903*(IF(KP60=1,1,0))-0.2708885*(IF(KP60=2,1,0))+0.7210263*(IF(KP60=3,1,0))-0.5386022,"")</f>
        <v>0.0435174265280495</v>
      </c>
      <c r="KX60" s="81" t="n">
        <f aca="false">1-POWER(0.995,EXP(KW60))</f>
        <v>0.00522180934552585</v>
      </c>
      <c r="KY60" s="82" t="n">
        <f aca="false">KX60*100</f>
        <v>0.522180934552585</v>
      </c>
      <c r="KZ60" s="79"/>
      <c r="LA60" s="79"/>
      <c r="LB60" s="79"/>
      <c r="LC60" s="79"/>
      <c r="LD60" s="45"/>
      <c r="LE60" s="46"/>
    </row>
    <row r="61" s="3" customFormat="true" ht="13.8" hidden="false" customHeight="false" outlineLevel="0" collapsed="false">
      <c r="A61" s="47"/>
      <c r="B61" s="2"/>
      <c r="C61" s="49"/>
      <c r="D61" s="50"/>
      <c r="E61" s="50"/>
      <c r="F61" s="50"/>
      <c r="G61" s="50"/>
      <c r="H61" s="50"/>
      <c r="I61" s="50"/>
      <c r="J61" s="50"/>
      <c r="K61" s="50"/>
      <c r="L61" s="50"/>
      <c r="M61" s="5"/>
      <c r="N61" s="50"/>
      <c r="O61" s="50"/>
      <c r="P61" s="19"/>
      <c r="Q61" s="19"/>
      <c r="R61" s="50"/>
      <c r="S61" s="50"/>
      <c r="T61" s="50"/>
      <c r="U61" s="53"/>
      <c r="V61" s="52"/>
      <c r="W61" s="52"/>
      <c r="X61" s="50"/>
      <c r="Y61" s="52"/>
      <c r="Z61" s="50"/>
      <c r="AA61" s="50"/>
      <c r="AB61" s="50"/>
      <c r="AC61" s="52"/>
      <c r="AD61" s="52"/>
      <c r="AE61" s="52"/>
      <c r="AF61" s="50"/>
      <c r="AG61" s="85"/>
      <c r="AH61" s="50"/>
      <c r="AI61" s="52"/>
      <c r="AJ61" s="50"/>
      <c r="AK61" s="52"/>
      <c r="AL61" s="50"/>
      <c r="AM61" s="52"/>
      <c r="AN61" s="52"/>
      <c r="AO61" s="52"/>
      <c r="AP61" s="50"/>
      <c r="AQ61" s="52"/>
      <c r="AR61" s="52"/>
      <c r="AS61" s="52"/>
      <c r="AT61" s="50"/>
      <c r="AU61" s="52"/>
      <c r="AV61" s="52"/>
      <c r="AW61" s="52"/>
      <c r="AX61" s="50"/>
      <c r="AY61" s="52"/>
      <c r="AZ61" s="50"/>
      <c r="BA61" s="52"/>
      <c r="BB61" s="50"/>
      <c r="BC61" s="52"/>
      <c r="BD61" s="50"/>
      <c r="BE61" s="52"/>
      <c r="BF61" s="50"/>
      <c r="BG61" s="52"/>
      <c r="BH61" s="53"/>
      <c r="BI61" s="52"/>
      <c r="BJ61" s="52"/>
      <c r="BK61" s="50"/>
      <c r="BL61" s="50"/>
      <c r="BM61" s="50"/>
      <c r="BN61" s="50"/>
      <c r="BO61" s="50"/>
      <c r="BP61" s="50"/>
      <c r="BQ61" s="52"/>
      <c r="BR61" s="50"/>
      <c r="BS61" s="50"/>
      <c r="BT61" s="50"/>
      <c r="BU61" s="52"/>
      <c r="BV61" s="52"/>
      <c r="BW61" s="52"/>
      <c r="BX61" s="50"/>
      <c r="BY61" s="52"/>
      <c r="BZ61" s="52"/>
      <c r="CA61" s="50"/>
      <c r="CB61" s="50"/>
      <c r="CC61" s="54"/>
      <c r="CD61" s="55"/>
      <c r="CE61" s="55"/>
      <c r="CF61" s="50"/>
      <c r="CG61" s="50"/>
      <c r="CH61" s="47"/>
      <c r="CI61" s="52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2"/>
      <c r="DN61" s="52"/>
      <c r="DO61" s="50"/>
      <c r="DP61" s="50"/>
      <c r="DQ61" s="50"/>
      <c r="DR61" s="50"/>
      <c r="DS61" s="56"/>
      <c r="DT61" s="56"/>
      <c r="DU61" s="56"/>
      <c r="DV61" s="56"/>
      <c r="DW61" s="56"/>
      <c r="DX61" s="9"/>
      <c r="DY61" s="57"/>
      <c r="DZ61" s="57"/>
      <c r="EA61" s="54"/>
      <c r="EB61" s="54"/>
      <c r="EC61" s="54"/>
      <c r="ED61" s="54"/>
      <c r="EE61" s="54"/>
      <c r="EF61" s="58"/>
      <c r="EG61" s="47"/>
      <c r="EH61" s="47"/>
      <c r="EI61" s="86"/>
      <c r="EJ61" s="47"/>
      <c r="EK61" s="83"/>
      <c r="EL61" s="83"/>
      <c r="EM61" s="59"/>
      <c r="EN61" s="59"/>
      <c r="EO61" s="59"/>
      <c r="EP61" s="60"/>
      <c r="EQ61" s="50"/>
      <c r="ER61" s="61"/>
      <c r="ES61" s="61"/>
      <c r="ET61" s="4"/>
      <c r="EU61" s="35"/>
      <c r="EV61" s="62"/>
      <c r="EW61" s="13"/>
      <c r="EX61" s="13"/>
      <c r="EY61" s="13"/>
      <c r="EZ61" s="13"/>
      <c r="FA61" s="13"/>
      <c r="FB61" s="14"/>
      <c r="FC61" s="15"/>
      <c r="FD61" s="13"/>
      <c r="FE61" s="13"/>
      <c r="FF61" s="13"/>
      <c r="FG61" s="13"/>
      <c r="FH61" s="13"/>
      <c r="FI61" s="13"/>
      <c r="FJ61" s="13"/>
      <c r="FK61" s="13"/>
      <c r="FL61" s="16"/>
      <c r="FM61" s="17"/>
      <c r="FN61" s="111" t="n">
        <v>4</v>
      </c>
      <c r="FO61" s="35"/>
      <c r="FP61" s="35" t="s">
        <v>264</v>
      </c>
      <c r="FQ61" s="35" t="s">
        <v>265</v>
      </c>
      <c r="FR61" s="112" t="n">
        <v>3.8</v>
      </c>
      <c r="FS61" s="112" t="n">
        <v>2.8</v>
      </c>
      <c r="FT61" s="112" t="n">
        <v>3.8</v>
      </c>
      <c r="FU61" s="113" t="n">
        <v>18.8</v>
      </c>
      <c r="FV61" s="114"/>
      <c r="FW61" s="114"/>
      <c r="FX61" s="114"/>
      <c r="FY61" s="114"/>
      <c r="FZ61" s="115" t="s">
        <v>266</v>
      </c>
      <c r="GA61" s="114"/>
      <c r="GB61" s="114"/>
      <c r="GC61" s="115" t="s">
        <v>267</v>
      </c>
      <c r="GD61" s="112" t="n">
        <v>3</v>
      </c>
      <c r="GE61" s="112" t="n">
        <v>222</v>
      </c>
      <c r="GF61" s="116"/>
      <c r="GG61" s="116"/>
      <c r="GH61" s="116"/>
      <c r="GI61" s="116"/>
      <c r="GJ61" s="116"/>
      <c r="GK61" s="116"/>
      <c r="GL61" s="64"/>
      <c r="GM61" s="25"/>
      <c r="GN61" s="116"/>
      <c r="GO61" s="116"/>
      <c r="GP61" s="11"/>
      <c r="GQ61" s="27"/>
      <c r="GR61" s="27"/>
      <c r="GS61" s="27"/>
      <c r="GT61" s="27"/>
      <c r="GU61" s="12"/>
      <c r="GV61" s="29"/>
      <c r="GW61" s="29"/>
      <c r="GX61" s="29"/>
      <c r="GY61" s="118"/>
      <c r="GZ61" s="118"/>
      <c r="HA61" s="118"/>
      <c r="HB61" s="118"/>
      <c r="HC61" s="118"/>
      <c r="HD61" s="118"/>
      <c r="HE61" s="118"/>
      <c r="HF61" s="118"/>
      <c r="HG61" s="118"/>
      <c r="HH61" s="29"/>
      <c r="HI61" s="119"/>
      <c r="HJ61" s="119"/>
      <c r="HK61" s="119"/>
      <c r="HL61" s="12"/>
      <c r="HM61" s="35"/>
      <c r="HN61" s="35" t="s">
        <v>267</v>
      </c>
      <c r="HO61" s="35" t="s">
        <v>265</v>
      </c>
      <c r="HP61" s="112" t="n">
        <v>3.5</v>
      </c>
      <c r="HQ61" s="112" t="n">
        <v>2.8</v>
      </c>
      <c r="HR61" s="112" t="n">
        <v>3.5</v>
      </c>
      <c r="HS61" s="112" t="n">
        <v>16.9</v>
      </c>
      <c r="HT61" s="115" t="s">
        <v>266</v>
      </c>
      <c r="HU61" s="115" t="s">
        <v>267</v>
      </c>
      <c r="HV61" s="115" t="n">
        <v>3</v>
      </c>
      <c r="HW61" s="115" t="n">
        <v>242</v>
      </c>
      <c r="HX61" s="115"/>
      <c r="HY61" s="35" t="s">
        <v>268</v>
      </c>
      <c r="HZ61" s="35"/>
      <c r="IA61" s="35"/>
      <c r="IB61" s="35"/>
      <c r="IC61" s="12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12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12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29"/>
      <c r="KC61" s="35"/>
      <c r="KD61" s="36"/>
      <c r="KE61" s="35"/>
      <c r="KF61" s="36"/>
      <c r="KG61" s="114"/>
      <c r="KH61" s="35"/>
      <c r="KI61" s="35"/>
      <c r="KJ61" s="55"/>
      <c r="KK61" s="55"/>
      <c r="KL61" s="10"/>
      <c r="KM61" s="10"/>
      <c r="KN61" s="10"/>
      <c r="KO61" s="10"/>
      <c r="KP61" s="13" t="n">
        <f aca="false">IF(FZ61="",0,IF(FZ61="solid",1,IF(FZ61="part-solid",2,IF(FZ61="non-solid",3))))</f>
        <v>1</v>
      </c>
      <c r="KQ61" s="13" t="n">
        <f aca="false">FT61</f>
        <v>3.8</v>
      </c>
      <c r="KR61" s="13" t="n">
        <f aca="false">IF(OR(FE61="Bronchite Cronica",FE61="BPCO",FE61="Enfisema"),1,0)</f>
        <v>0</v>
      </c>
      <c r="KS61" s="13" t="n">
        <f aca="false">IF(CH61 = "Si",1,0)</f>
        <v>0</v>
      </c>
      <c r="KT61" s="13" t="n">
        <v>0</v>
      </c>
      <c r="KU61" s="109" t="n">
        <v>-0.00431079487711905</v>
      </c>
      <c r="KV61" s="122"/>
      <c r="KW61" s="80" t="n">
        <f aca="false">IF(KT61=0, 0.5889073*KU61+0.5625495*(IF(KR61=1,1,0))+0.5642264*SQRT(MAX(0,KQ61))*(IF(KQ61&gt;=0,1,0))*(IF(KP61&gt;0,1,0))-0.6769903*(IF(KP61=1,1,0))-0.2708885*(IF(KP61=2,1,0))+0.7210263*(IF(KP61=3,1,0))-0.5386022,"")</f>
        <v>-0.118251421629554</v>
      </c>
      <c r="KX61" s="81" t="n">
        <f aca="false">1-POWER(0.995,EXP(KW61))</f>
        <v>0.00444360412968436</v>
      </c>
      <c r="KY61" s="82" t="n">
        <f aca="false">KX61*100</f>
        <v>0.444360412968436</v>
      </c>
      <c r="KZ61" s="79"/>
      <c r="LA61" s="79"/>
      <c r="LB61" s="79"/>
      <c r="LC61" s="79"/>
      <c r="LD61" s="45"/>
      <c r="LE61" s="46"/>
    </row>
    <row r="62" s="3" customFormat="true" ht="13.8" hidden="false" customHeight="false" outlineLevel="0" collapsed="false">
      <c r="A62" s="47"/>
      <c r="B62" s="2"/>
      <c r="C62" s="49"/>
      <c r="D62" s="50"/>
      <c r="E62" s="50"/>
      <c r="F62" s="50"/>
      <c r="G62" s="50"/>
      <c r="H62" s="50"/>
      <c r="I62" s="50"/>
      <c r="J62" s="50"/>
      <c r="K62" s="50"/>
      <c r="L62" s="50"/>
      <c r="M62" s="5"/>
      <c r="N62" s="50"/>
      <c r="O62" s="50"/>
      <c r="P62" s="19"/>
      <c r="Q62" s="19"/>
      <c r="R62" s="50"/>
      <c r="S62" s="50"/>
      <c r="T62" s="50"/>
      <c r="U62" s="53"/>
      <c r="V62" s="52"/>
      <c r="W62" s="52"/>
      <c r="X62" s="50"/>
      <c r="Y62" s="52"/>
      <c r="Z62" s="50"/>
      <c r="AA62" s="50"/>
      <c r="AB62" s="50"/>
      <c r="AC62" s="52"/>
      <c r="AD62" s="52"/>
      <c r="AE62" s="52"/>
      <c r="AF62" s="50"/>
      <c r="AG62" s="85"/>
      <c r="AH62" s="50"/>
      <c r="AI62" s="52"/>
      <c r="AJ62" s="50"/>
      <c r="AK62" s="52"/>
      <c r="AL62" s="50"/>
      <c r="AM62" s="52"/>
      <c r="AN62" s="52"/>
      <c r="AO62" s="52"/>
      <c r="AP62" s="50"/>
      <c r="AQ62" s="52"/>
      <c r="AR62" s="52"/>
      <c r="AS62" s="52"/>
      <c r="AT62" s="50"/>
      <c r="AU62" s="52"/>
      <c r="AV62" s="52"/>
      <c r="AW62" s="52"/>
      <c r="AX62" s="50"/>
      <c r="AY62" s="52"/>
      <c r="AZ62" s="50"/>
      <c r="BA62" s="52"/>
      <c r="BB62" s="50"/>
      <c r="BC62" s="52"/>
      <c r="BD62" s="50"/>
      <c r="BE62" s="52"/>
      <c r="BF62" s="50"/>
      <c r="BG62" s="52"/>
      <c r="BH62" s="53"/>
      <c r="BI62" s="52"/>
      <c r="BJ62" s="52"/>
      <c r="BK62" s="50"/>
      <c r="BL62" s="50"/>
      <c r="BM62" s="50"/>
      <c r="BN62" s="50"/>
      <c r="BO62" s="50"/>
      <c r="BP62" s="50"/>
      <c r="BQ62" s="52"/>
      <c r="BR62" s="50"/>
      <c r="BS62" s="50"/>
      <c r="BT62" s="50"/>
      <c r="BU62" s="52"/>
      <c r="BV62" s="52"/>
      <c r="BW62" s="52"/>
      <c r="BX62" s="50"/>
      <c r="BY62" s="52"/>
      <c r="BZ62" s="52"/>
      <c r="CA62" s="50"/>
      <c r="CB62" s="50"/>
      <c r="CC62" s="54"/>
      <c r="CD62" s="55"/>
      <c r="CE62" s="55"/>
      <c r="CF62" s="50"/>
      <c r="CG62" s="50"/>
      <c r="CH62" s="47"/>
      <c r="CI62" s="52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2"/>
      <c r="DN62" s="52"/>
      <c r="DO62" s="50"/>
      <c r="DP62" s="50"/>
      <c r="DQ62" s="50"/>
      <c r="DR62" s="50"/>
      <c r="DS62" s="56"/>
      <c r="DT62" s="56"/>
      <c r="DU62" s="56"/>
      <c r="DV62" s="56"/>
      <c r="DW62" s="56"/>
      <c r="DX62" s="9"/>
      <c r="DY62" s="57"/>
      <c r="DZ62" s="57"/>
      <c r="EA62" s="54"/>
      <c r="EB62" s="54"/>
      <c r="EC62" s="54"/>
      <c r="ED62" s="54"/>
      <c r="EE62" s="54"/>
      <c r="EF62" s="58"/>
      <c r="EG62" s="47"/>
      <c r="EH62" s="47"/>
      <c r="EI62" s="86"/>
      <c r="EJ62" s="47"/>
      <c r="EK62" s="83"/>
      <c r="EL62" s="83"/>
      <c r="EM62" s="59"/>
      <c r="EN62" s="59"/>
      <c r="EO62" s="59"/>
      <c r="EP62" s="60"/>
      <c r="EQ62" s="50"/>
      <c r="ER62" s="61"/>
      <c r="ES62" s="61"/>
      <c r="ET62" s="4"/>
      <c r="EU62" s="35"/>
      <c r="EV62" s="62"/>
      <c r="EW62" s="13"/>
      <c r="EX62" s="13"/>
      <c r="EY62" s="13"/>
      <c r="EZ62" s="13"/>
      <c r="FA62" s="13"/>
      <c r="FB62" s="14"/>
      <c r="FC62" s="15"/>
      <c r="FD62" s="13"/>
      <c r="FE62" s="13"/>
      <c r="FF62" s="13"/>
      <c r="FG62" s="13"/>
      <c r="FH62" s="13"/>
      <c r="FI62" s="13"/>
      <c r="FJ62" s="13"/>
      <c r="FK62" s="13"/>
      <c r="FL62" s="16"/>
      <c r="FM62" s="17"/>
      <c r="FN62" s="111" t="n">
        <v>5</v>
      </c>
      <c r="FO62" s="35"/>
      <c r="FP62" s="35" t="s">
        <v>264</v>
      </c>
      <c r="FQ62" s="35" t="s">
        <v>321</v>
      </c>
      <c r="FR62" s="112" t="n">
        <v>12</v>
      </c>
      <c r="FS62" s="112" t="n">
        <v>7.4</v>
      </c>
      <c r="FT62" s="112" t="n">
        <v>12</v>
      </c>
      <c r="FU62" s="113" t="n">
        <v>349.6</v>
      </c>
      <c r="FV62" s="114"/>
      <c r="FW62" s="114"/>
      <c r="FX62" s="114"/>
      <c r="FY62" s="114"/>
      <c r="FZ62" s="115" t="s">
        <v>266</v>
      </c>
      <c r="GA62" s="114"/>
      <c r="GB62" s="114"/>
      <c r="GC62" s="115" t="s">
        <v>267</v>
      </c>
      <c r="GD62" s="112" t="n">
        <v>3</v>
      </c>
      <c r="GE62" s="112" t="n">
        <v>230</v>
      </c>
      <c r="GF62" s="116"/>
      <c r="GG62" s="116"/>
      <c r="GH62" s="116"/>
      <c r="GI62" s="116"/>
      <c r="GJ62" s="116"/>
      <c r="GK62" s="116"/>
      <c r="GL62" s="64"/>
      <c r="GM62" s="25"/>
      <c r="GN62" s="116"/>
      <c r="GO62" s="116"/>
      <c r="GP62" s="11"/>
      <c r="GQ62" s="27"/>
      <c r="GR62" s="27"/>
      <c r="GS62" s="27"/>
      <c r="GT62" s="27"/>
      <c r="GU62" s="12"/>
      <c r="GV62" s="29"/>
      <c r="GW62" s="29" t="s">
        <v>267</v>
      </c>
      <c r="GX62" s="29"/>
      <c r="GY62" s="118"/>
      <c r="GZ62" s="118"/>
      <c r="HA62" s="118"/>
      <c r="HB62" s="118"/>
      <c r="HC62" s="118"/>
      <c r="HD62" s="118"/>
      <c r="HE62" s="118"/>
      <c r="HF62" s="118"/>
      <c r="HG62" s="118"/>
      <c r="HH62" s="29"/>
      <c r="HI62" s="119"/>
      <c r="HJ62" s="119"/>
      <c r="HK62" s="119"/>
      <c r="HL62" s="12"/>
      <c r="HM62" s="35"/>
      <c r="HN62" s="35" t="s">
        <v>267</v>
      </c>
      <c r="HO62" s="35" t="s">
        <v>281</v>
      </c>
      <c r="HP62" s="112" t="n">
        <v>3.1</v>
      </c>
      <c r="HQ62" s="112" t="n">
        <v>2.3</v>
      </c>
      <c r="HR62" s="112" t="n">
        <v>3.1</v>
      </c>
      <c r="HS62" s="112" t="n">
        <v>12.2</v>
      </c>
      <c r="HT62" s="115" t="s">
        <v>266</v>
      </c>
      <c r="HU62" s="115" t="s">
        <v>267</v>
      </c>
      <c r="HV62" s="115" t="n">
        <v>3</v>
      </c>
      <c r="HW62" s="115" t="n">
        <v>160</v>
      </c>
      <c r="HX62" s="115"/>
      <c r="HY62" s="35"/>
      <c r="HZ62" s="35"/>
      <c r="IA62" s="35"/>
      <c r="IB62" s="35"/>
      <c r="IC62" s="12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12"/>
      <c r="IU62" s="35"/>
      <c r="IV62" s="35"/>
      <c r="IW62" s="35"/>
      <c r="IX62" s="35"/>
      <c r="IY62" s="35"/>
      <c r="IZ62" s="35"/>
      <c r="JA62" s="35"/>
      <c r="JB62" s="35"/>
      <c r="JC62" s="35"/>
      <c r="JD62" s="35"/>
      <c r="JE62" s="35"/>
      <c r="JF62" s="35"/>
      <c r="JG62" s="35"/>
      <c r="JH62" s="35"/>
      <c r="JI62" s="35"/>
      <c r="JJ62" s="35"/>
      <c r="JK62" s="12"/>
      <c r="JL62" s="35"/>
      <c r="JM62" s="35"/>
      <c r="JN62" s="35"/>
      <c r="JO62" s="35"/>
      <c r="JP62" s="35"/>
      <c r="JQ62" s="35"/>
      <c r="JR62" s="35"/>
      <c r="JS62" s="35"/>
      <c r="JT62" s="35"/>
      <c r="JU62" s="35"/>
      <c r="JV62" s="35"/>
      <c r="JW62" s="35"/>
      <c r="JX62" s="35"/>
      <c r="JY62" s="35"/>
      <c r="JZ62" s="35"/>
      <c r="KA62" s="35"/>
      <c r="KB62" s="29"/>
      <c r="KC62" s="35"/>
      <c r="KD62" s="36"/>
      <c r="KE62" s="35"/>
      <c r="KF62" s="36"/>
      <c r="KG62" s="114"/>
      <c r="KH62" s="35"/>
      <c r="KI62" s="35"/>
      <c r="KJ62" s="55"/>
      <c r="KK62" s="55"/>
      <c r="KL62" s="10"/>
      <c r="KM62" s="10"/>
      <c r="KN62" s="10"/>
      <c r="KO62" s="10"/>
      <c r="KP62" s="13" t="n">
        <f aca="false">IF(FZ62="",0,IF(FZ62="solid",1,IF(FZ62="part-solid",2,IF(FZ62="non-solid",3))))</f>
        <v>1</v>
      </c>
      <c r="KQ62" s="13" t="n">
        <f aca="false">FT62</f>
        <v>12</v>
      </c>
      <c r="KR62" s="13" t="n">
        <f aca="false">IF(OR(FE62="Bronchite Cronica",FE62="BPCO",FE62="Enfisema"),1,0)</f>
        <v>0</v>
      </c>
      <c r="KS62" s="13" t="n">
        <f aca="false">IF(CH62 = "Si",1,0)</f>
        <v>0</v>
      </c>
      <c r="KT62" s="13" t="n">
        <v>0</v>
      </c>
      <c r="KU62" s="109" t="n">
        <v>-0.00431079487711905</v>
      </c>
      <c r="KV62" s="122"/>
      <c r="KW62" s="80" t="n">
        <f aca="false">IF(KT62=0, 0.5889073*KU62+0.5625495*(IF(KR62=1,1,0))+0.5642264*SQRT(MAX(0,KQ62))*(IF(KQ62&gt;=0,1,0))*(IF(KP62&gt;0,1,0))-0.6769903*(IF(KP62=1,1,0))-0.2708885*(IF(KP62=2,1,0))+0.7210263*(IF(KP62=3,1,0))-0.5386022,"")</f>
        <v>0.736406424971423</v>
      </c>
      <c r="KX62" s="81" t="n">
        <f aca="false">1-POWER(0.995,EXP(KW62))</f>
        <v>0.0104136764795821</v>
      </c>
      <c r="KY62" s="82" t="n">
        <f aca="false">KX62*100</f>
        <v>1.04136764795821</v>
      </c>
      <c r="KZ62" s="79"/>
      <c r="LA62" s="79"/>
      <c r="LB62" s="79"/>
      <c r="LC62" s="79"/>
      <c r="LD62" s="45"/>
      <c r="LE62" s="46"/>
    </row>
    <row r="63" s="3" customFormat="true" ht="13.8" hidden="false" customHeight="false" outlineLevel="0" collapsed="false">
      <c r="A63" s="47" t="s">
        <v>448</v>
      </c>
      <c r="B63" s="48" t="s">
        <v>449</v>
      </c>
      <c r="C63" s="49" t="n">
        <v>44028.7237810648</v>
      </c>
      <c r="D63" s="50"/>
      <c r="E63" s="50"/>
      <c r="F63" s="50"/>
      <c r="G63" s="50"/>
      <c r="H63" s="50"/>
      <c r="I63" s="50"/>
      <c r="J63" s="50"/>
      <c r="K63" s="50"/>
      <c r="L63" s="50"/>
      <c r="M63" s="5"/>
      <c r="N63" s="50"/>
      <c r="O63" s="50" t="s">
        <v>234</v>
      </c>
      <c r="P63" s="19" t="n">
        <v>160</v>
      </c>
      <c r="Q63" s="19" t="n">
        <v>50</v>
      </c>
      <c r="R63" s="50" t="s">
        <v>235</v>
      </c>
      <c r="S63" s="50" t="s">
        <v>236</v>
      </c>
      <c r="T63" s="50" t="s">
        <v>237</v>
      </c>
      <c r="U63" s="51" t="s">
        <v>238</v>
      </c>
      <c r="V63" s="52"/>
      <c r="W63" s="52"/>
      <c r="X63" s="50" t="s">
        <v>238</v>
      </c>
      <c r="Y63" s="52"/>
      <c r="Z63" s="50" t="s">
        <v>238</v>
      </c>
      <c r="AA63" s="50" t="s">
        <v>238</v>
      </c>
      <c r="AB63" s="50" t="s">
        <v>238</v>
      </c>
      <c r="AC63" s="52"/>
      <c r="AD63" s="52"/>
      <c r="AE63" s="52"/>
      <c r="AF63" s="50" t="s">
        <v>238</v>
      </c>
      <c r="AG63" s="52"/>
      <c r="AH63" s="52"/>
      <c r="AI63" s="52"/>
      <c r="AJ63" s="50" t="s">
        <v>238</v>
      </c>
      <c r="AK63" s="52"/>
      <c r="AL63" s="50" t="s">
        <v>238</v>
      </c>
      <c r="AM63" s="52"/>
      <c r="AN63" s="52"/>
      <c r="AO63" s="52"/>
      <c r="AP63" s="50" t="s">
        <v>238</v>
      </c>
      <c r="AQ63" s="52"/>
      <c r="AR63" s="52"/>
      <c r="AS63" s="52"/>
      <c r="AT63" s="50" t="s">
        <v>238</v>
      </c>
      <c r="AU63" s="52"/>
      <c r="AV63" s="52"/>
      <c r="AW63" s="52"/>
      <c r="AX63" s="50" t="s">
        <v>239</v>
      </c>
      <c r="AY63" s="52"/>
      <c r="AZ63" s="50" t="s">
        <v>238</v>
      </c>
      <c r="BA63" s="52"/>
      <c r="BB63" s="50" t="s">
        <v>238</v>
      </c>
      <c r="BC63" s="52"/>
      <c r="BD63" s="50" t="s">
        <v>238</v>
      </c>
      <c r="BE63" s="52"/>
      <c r="BF63" s="50" t="s">
        <v>238</v>
      </c>
      <c r="BG63" s="52"/>
      <c r="BH63" s="53" t="s">
        <v>238</v>
      </c>
      <c r="BI63" s="52"/>
      <c r="BJ63" s="52"/>
      <c r="BK63" s="50" t="s">
        <v>239</v>
      </c>
      <c r="BL63" s="50" t="s">
        <v>239</v>
      </c>
      <c r="BM63" s="50" t="s">
        <v>238</v>
      </c>
      <c r="BN63" s="50" t="s">
        <v>238</v>
      </c>
      <c r="BO63" s="50" t="s">
        <v>238</v>
      </c>
      <c r="BP63" s="50" t="s">
        <v>240</v>
      </c>
      <c r="BQ63" s="50" t="s">
        <v>450</v>
      </c>
      <c r="BR63" s="50" t="s">
        <v>240</v>
      </c>
      <c r="BS63" s="50" t="s">
        <v>451</v>
      </c>
      <c r="BT63" s="50" t="s">
        <v>238</v>
      </c>
      <c r="BU63" s="52"/>
      <c r="BV63" s="52"/>
      <c r="BW63" s="52"/>
      <c r="BX63" s="50" t="s">
        <v>238</v>
      </c>
      <c r="BY63" s="52"/>
      <c r="BZ63" s="52"/>
      <c r="CA63" s="50" t="s">
        <v>243</v>
      </c>
      <c r="CB63" s="50" t="s">
        <v>238</v>
      </c>
      <c r="CC63" s="54" t="s">
        <v>238</v>
      </c>
      <c r="CD63" s="55"/>
      <c r="CE63" s="55"/>
      <c r="CF63" s="50" t="s">
        <v>240</v>
      </c>
      <c r="CG63" s="50" t="s">
        <v>238</v>
      </c>
      <c r="CH63" s="47" t="s">
        <v>238</v>
      </c>
      <c r="CI63" s="52"/>
      <c r="CJ63" s="50" t="s">
        <v>239</v>
      </c>
      <c r="CK63" s="50" t="s">
        <v>244</v>
      </c>
      <c r="CL63" s="50" t="n">
        <v>30</v>
      </c>
      <c r="CM63" s="50" t="s">
        <v>238</v>
      </c>
      <c r="CN63" s="50" t="n">
        <v>16</v>
      </c>
      <c r="CO63" s="50" t="s">
        <v>238</v>
      </c>
      <c r="CP63" s="50" t="s">
        <v>452</v>
      </c>
      <c r="CQ63" s="50" t="s">
        <v>411</v>
      </c>
      <c r="CR63" s="50" t="s">
        <v>247</v>
      </c>
      <c r="CS63" s="50" t="s">
        <v>314</v>
      </c>
      <c r="CT63" s="50" t="s">
        <v>248</v>
      </c>
      <c r="CU63" s="50" t="s">
        <v>248</v>
      </c>
      <c r="CV63" s="50" t="s">
        <v>248</v>
      </c>
      <c r="CW63" s="50" t="s">
        <v>289</v>
      </c>
      <c r="CX63" s="50" t="s">
        <v>250</v>
      </c>
      <c r="CY63" s="50" t="s">
        <v>251</v>
      </c>
      <c r="CZ63" s="50" t="s">
        <v>249</v>
      </c>
      <c r="DA63" s="50" t="s">
        <v>289</v>
      </c>
      <c r="DB63" s="50" t="s">
        <v>276</v>
      </c>
      <c r="DC63" s="50" t="n">
        <v>5</v>
      </c>
      <c r="DD63" s="50" t="n">
        <v>6</v>
      </c>
      <c r="DE63" s="50" t="n">
        <v>4</v>
      </c>
      <c r="DF63" s="50" t="n">
        <v>6</v>
      </c>
      <c r="DG63" s="50" t="s">
        <v>238</v>
      </c>
      <c r="DH63" s="50" t="n">
        <v>0</v>
      </c>
      <c r="DI63" s="50" t="n">
        <v>100</v>
      </c>
      <c r="DJ63" s="50" t="n">
        <v>30</v>
      </c>
      <c r="DK63" s="50" t="n">
        <v>0</v>
      </c>
      <c r="DL63" s="50" t="s">
        <v>238</v>
      </c>
      <c r="DM63" s="52"/>
      <c r="DN63" s="52"/>
      <c r="DO63" s="50" t="s">
        <v>336</v>
      </c>
      <c r="DP63" s="50" t="s">
        <v>336</v>
      </c>
      <c r="DQ63" s="50" t="s">
        <v>336</v>
      </c>
      <c r="DR63" s="50" t="n">
        <v>8</v>
      </c>
      <c r="DS63" s="56" t="s">
        <v>256</v>
      </c>
      <c r="DT63" s="56" t="s">
        <v>453</v>
      </c>
      <c r="DU63" s="56" t="s">
        <v>256</v>
      </c>
      <c r="DV63" s="56" t="s">
        <v>238</v>
      </c>
      <c r="DW63" s="56" t="s">
        <v>257</v>
      </c>
      <c r="DX63" s="9" t="s">
        <v>244</v>
      </c>
      <c r="DY63" s="57" t="n">
        <v>44036</v>
      </c>
      <c r="DZ63" s="57"/>
      <c r="EA63" s="54" t="n">
        <v>110</v>
      </c>
      <c r="EB63" s="54" t="n">
        <v>70</v>
      </c>
      <c r="EC63" s="54" t="n">
        <v>67</v>
      </c>
      <c r="ED63" s="54" t="n">
        <v>99</v>
      </c>
      <c r="EE63" s="54" t="n">
        <v>7</v>
      </c>
      <c r="EF63" s="58" t="n">
        <v>44020</v>
      </c>
      <c r="EG63" s="47" t="n">
        <v>229</v>
      </c>
      <c r="EH63" s="47" t="n">
        <v>66</v>
      </c>
      <c r="EI63" s="47" t="n">
        <v>166</v>
      </c>
      <c r="EJ63" s="47" t="n">
        <v>80</v>
      </c>
      <c r="EK63" s="59" t="n">
        <v>106</v>
      </c>
      <c r="EL63" s="59" t="n">
        <v>110</v>
      </c>
      <c r="EM63" s="59" t="n">
        <v>2.66</v>
      </c>
      <c r="EN63" s="59" t="n">
        <v>3.24</v>
      </c>
      <c r="EO63" s="59" t="n">
        <v>363</v>
      </c>
      <c r="EP63" s="60" t="n">
        <v>0.82</v>
      </c>
      <c r="EQ63" s="50" t="s">
        <v>258</v>
      </c>
      <c r="ER63" s="61" t="n">
        <v>15</v>
      </c>
      <c r="ES63" s="61" t="n">
        <v>7</v>
      </c>
      <c r="ET63" s="4" t="s">
        <v>454</v>
      </c>
      <c r="EU63" s="35" t="s">
        <v>260</v>
      </c>
      <c r="EV63" s="62" t="n">
        <v>25561</v>
      </c>
      <c r="EW63" s="13" t="n">
        <v>3355434654</v>
      </c>
      <c r="EX63" s="13" t="n">
        <v>1</v>
      </c>
      <c r="EY63" s="13" t="s">
        <v>261</v>
      </c>
      <c r="EZ63" s="13" t="n">
        <v>50</v>
      </c>
      <c r="FA63" s="13" t="s">
        <v>262</v>
      </c>
      <c r="FB63" s="14" t="n">
        <v>19.29</v>
      </c>
      <c r="FC63" s="15" t="n">
        <v>1.61</v>
      </c>
      <c r="FD63" s="13" t="n">
        <v>50</v>
      </c>
      <c r="FE63" s="13" t="s">
        <v>256</v>
      </c>
      <c r="FF63" s="13" t="s">
        <v>238</v>
      </c>
      <c r="FG63" s="13" t="s">
        <v>238</v>
      </c>
      <c r="FH63" s="13" t="s">
        <v>263</v>
      </c>
      <c r="FI63" s="13" t="n">
        <v>20</v>
      </c>
      <c r="FJ63" s="13" t="n">
        <v>35</v>
      </c>
      <c r="FK63" s="13" t="n">
        <v>0</v>
      </c>
      <c r="FL63" s="16" t="n">
        <v>1.709</v>
      </c>
      <c r="FM63" s="17" t="n">
        <v>35</v>
      </c>
      <c r="FN63" s="111" t="n">
        <v>0</v>
      </c>
      <c r="FO63" s="35" t="n">
        <v>0</v>
      </c>
      <c r="FP63" s="35"/>
      <c r="FQ63" s="35"/>
      <c r="FR63" s="112"/>
      <c r="FS63" s="112"/>
      <c r="FT63" s="112"/>
      <c r="FU63" s="113"/>
      <c r="FV63" s="114"/>
      <c r="FW63" s="114"/>
      <c r="FX63" s="114"/>
      <c r="FY63" s="114"/>
      <c r="FZ63" s="115"/>
      <c r="GA63" s="114"/>
      <c r="GB63" s="114"/>
      <c r="GC63" s="115"/>
      <c r="GD63" s="112"/>
      <c r="GE63" s="112"/>
      <c r="GF63" s="116"/>
      <c r="GG63" s="116"/>
      <c r="GH63" s="116"/>
      <c r="GI63" s="116"/>
      <c r="GJ63" s="116"/>
      <c r="GK63" s="116"/>
      <c r="GL63" s="64" t="s">
        <v>267</v>
      </c>
      <c r="GM63" s="25"/>
      <c r="GN63" s="116"/>
      <c r="GO63" s="116" t="n">
        <f aca="false">FL63/6</f>
        <v>0.284833333333333</v>
      </c>
      <c r="GP63" s="11"/>
      <c r="GQ63" s="27" t="n">
        <v>0.35</v>
      </c>
      <c r="GR63" s="35" t="n">
        <v>0.15</v>
      </c>
      <c r="GS63" s="35"/>
      <c r="GT63" s="35"/>
      <c r="GU63" s="12" t="n">
        <v>24</v>
      </c>
      <c r="GV63" s="69" t="n">
        <v>44834</v>
      </c>
      <c r="GW63" s="29" t="s">
        <v>267</v>
      </c>
      <c r="GX63" s="29"/>
      <c r="GY63" s="118"/>
      <c r="GZ63" s="118"/>
      <c r="HA63" s="118"/>
      <c r="HB63" s="118"/>
      <c r="HC63" s="118"/>
      <c r="HD63" s="118"/>
      <c r="HE63" s="118"/>
      <c r="HF63" s="118"/>
      <c r="HG63" s="118"/>
      <c r="HH63" s="29"/>
      <c r="HI63" s="119"/>
      <c r="HJ63" s="119"/>
      <c r="HK63" s="119"/>
      <c r="HL63" s="12" t="n">
        <v>48</v>
      </c>
      <c r="HM63" s="123" t="n">
        <v>45497</v>
      </c>
      <c r="HN63" s="35"/>
      <c r="HO63" s="35"/>
      <c r="HP63" s="112"/>
      <c r="HQ63" s="112"/>
      <c r="HR63" s="112"/>
      <c r="HS63" s="112"/>
      <c r="HT63" s="115"/>
      <c r="HU63" s="115"/>
      <c r="HV63" s="115"/>
      <c r="HW63" s="115"/>
      <c r="HX63" s="115"/>
      <c r="HY63" s="114"/>
      <c r="HZ63" s="114"/>
      <c r="IA63" s="114"/>
      <c r="IB63" s="114"/>
      <c r="IC63" s="12"/>
      <c r="ID63" s="114"/>
      <c r="IE63" s="114"/>
      <c r="IF63" s="114"/>
      <c r="IG63" s="114"/>
      <c r="IH63" s="114"/>
      <c r="II63" s="114"/>
      <c r="IJ63" s="114"/>
      <c r="IK63" s="114"/>
      <c r="IL63" s="114"/>
      <c r="IM63" s="114"/>
      <c r="IN63" s="114"/>
      <c r="IO63" s="114"/>
      <c r="IP63" s="114"/>
      <c r="IQ63" s="114"/>
      <c r="IR63" s="114"/>
      <c r="IS63" s="114"/>
      <c r="IT63" s="106"/>
      <c r="IU63" s="114"/>
      <c r="IV63" s="114"/>
      <c r="IW63" s="114"/>
      <c r="IX63" s="114"/>
      <c r="IY63" s="114"/>
      <c r="IZ63" s="114"/>
      <c r="JA63" s="114"/>
      <c r="JB63" s="114"/>
      <c r="JC63" s="114"/>
      <c r="JD63" s="114"/>
      <c r="JE63" s="114"/>
      <c r="JF63" s="114"/>
      <c r="JG63" s="114"/>
      <c r="JH63" s="114"/>
      <c r="JI63" s="114"/>
      <c r="JJ63" s="114"/>
      <c r="JK63" s="106"/>
      <c r="JL63" s="114"/>
      <c r="JM63" s="114"/>
      <c r="JN63" s="114"/>
      <c r="JO63" s="114"/>
      <c r="JP63" s="114"/>
      <c r="JQ63" s="114"/>
      <c r="JR63" s="114"/>
      <c r="JS63" s="114"/>
      <c r="JT63" s="114"/>
      <c r="JU63" s="114"/>
      <c r="JV63" s="114"/>
      <c r="JW63" s="114"/>
      <c r="JX63" s="114"/>
      <c r="JY63" s="114"/>
      <c r="JZ63" s="114"/>
      <c r="KA63" s="114"/>
      <c r="KB63" s="118"/>
      <c r="KC63" s="114"/>
      <c r="KD63" s="124"/>
      <c r="KE63" s="114"/>
      <c r="KF63" s="124"/>
      <c r="KG63" s="114"/>
      <c r="KH63" s="114"/>
      <c r="KI63" s="114"/>
      <c r="KJ63" s="55"/>
      <c r="KK63" s="55"/>
      <c r="KL63" s="125"/>
      <c r="KM63" s="125"/>
      <c r="KN63" s="125"/>
      <c r="KO63" s="125"/>
      <c r="KP63" s="13" t="n">
        <f aca="false">IF(FZ63="",0,IF(FZ63="solid",1,IF(FZ63="part-solid",2,IF(FZ63="non-solid",3))))</f>
        <v>0</v>
      </c>
      <c r="KQ63" s="13" t="n">
        <f aca="false">FT63</f>
        <v>0</v>
      </c>
      <c r="KR63" s="13" t="n">
        <f aca="false">IF(OR(FE63="Bronchite Cronica",FE63="BPCO",FE63="Enfisema"),1,0)</f>
        <v>0</v>
      </c>
      <c r="KS63" s="13" t="n">
        <f aca="false">IF(CH63 = "Si",1,0)</f>
        <v>0</v>
      </c>
      <c r="KT63" s="13" t="n">
        <v>0</v>
      </c>
      <c r="KU63" s="78" t="n">
        <f aca="false">IF(KT63=0, 0.060818386 *FI63         - 0.00014652216 * POWER((FI63 - 15), 3) * (FI63 &gt; 15)         + 0.00018486938 * POWER((FI63 - 20.185718), 3) * (IF(FI63 &gt; 20,1,0))         - 0.000038347226 * POWER((FI63 - 40), 3) * (IF(FI63 &gt; 40,1,0))         + 0.11425297 * FJ63         - 0.000080091477 * POWER((FJ63 - 27.6577), 3) * (IF(FJ63 &gt; 27,1,0))         + 0.00017069483 * POWER((FJ63 - 40), 3) * (IF(FJ63 &gt; 40,1,0))         - 0.000090603358 * POWER((FJ63 - 50.910335), 3) * (IF(FJ63&gt; 50,1,0))         - 0.085684793 * FK63 + 0.0065499693 * POWER((FK63 - 0), 3)         - 0.0068305845 * POWER((FK63- 0.50513347), 3) * (IF(FK63 &gt; 0,1,0))         + 0.00028061519 * POWER((FK63 - 12.295688), 3) * (IF(FK63 &gt; 12,1,0))         + 0.070322812 * EZ63  - 0.00009382122 * POWER((EZ63 - 53.459001), 3) * (IF(EZ63 &gt; 53,1,0))         + 0.00018282661 * POWER((EZ63 - 61.954825), 3) * (IF(EZ63 &gt; 61,1,0))         - 0.000089005389 * POWER((EZ63 - 70.910335), 3) * (IF(EZ63 &gt; 70,1,0))         + 0.2153936 * (IF(KS63 = 1,1,0)) - 0.05827261 * (IF(EU63 = "F",1,0))         - 9.7960571,"")</f>
        <v>-1.17298441928394</v>
      </c>
      <c r="KV63" s="79" t="n">
        <f aca="false">1-POWER(0.98869,EXP(KU63))</f>
        <v>0.00351354448509011</v>
      </c>
      <c r="KW63" s="80" t="n">
        <f aca="false">IF(KT63=0, 0.5889073*KU63+0.5625495*(IF(KR63=1,1,0))+0.5642264*SQRT(MAX(0,KQ63))*(IF(KQ63&gt;=0,1,0))*(IF(KP63&gt;0,1,0))-0.6769903*(IF(KP63=1,1,0))-0.2708885*(IF(KP63=2,1,0))+0.7210263*(IF(KP63=3,1,0))-0.5386022,"")</f>
        <v>-1.22938128730257</v>
      </c>
      <c r="KX63" s="81" t="n">
        <f aca="false">1-POWER(0.995,EXP(KW63))</f>
        <v>0.00146496143944508</v>
      </c>
      <c r="KY63" s="82" t="n">
        <f aca="false">KX63*100</f>
        <v>0.146496143944508</v>
      </c>
      <c r="KZ63" s="79"/>
      <c r="LA63" s="79"/>
      <c r="LB63" s="79"/>
      <c r="LC63" s="79"/>
      <c r="LD63" s="45"/>
      <c r="LE63" s="46"/>
    </row>
    <row r="64" s="3" customFormat="true" ht="13.8" hidden="false" customHeight="false" outlineLevel="0" collapsed="false">
      <c r="A64" s="47" t="s">
        <v>455</v>
      </c>
      <c r="B64" s="48" t="s">
        <v>456</v>
      </c>
      <c r="C64" s="49" t="n">
        <v>44028.6976010301</v>
      </c>
      <c r="D64" s="50"/>
      <c r="E64" s="50"/>
      <c r="F64" s="50"/>
      <c r="G64" s="50"/>
      <c r="H64" s="50"/>
      <c r="I64" s="50"/>
      <c r="J64" s="50"/>
      <c r="K64" s="50"/>
      <c r="L64" s="50"/>
      <c r="M64" s="5"/>
      <c r="N64" s="50"/>
      <c r="O64" s="50" t="s">
        <v>271</v>
      </c>
      <c r="P64" s="19" t="n">
        <v>181</v>
      </c>
      <c r="Q64" s="19" t="n">
        <v>90</v>
      </c>
      <c r="R64" s="50" t="s">
        <v>235</v>
      </c>
      <c r="S64" s="50" t="s">
        <v>236</v>
      </c>
      <c r="T64" s="50" t="s">
        <v>307</v>
      </c>
      <c r="U64" s="51" t="s">
        <v>238</v>
      </c>
      <c r="V64" s="52"/>
      <c r="W64" s="52"/>
      <c r="X64" s="50" t="s">
        <v>238</v>
      </c>
      <c r="Y64" s="52"/>
      <c r="Z64" s="50" t="s">
        <v>238</v>
      </c>
      <c r="AA64" s="50" t="s">
        <v>238</v>
      </c>
      <c r="AB64" s="50" t="s">
        <v>238</v>
      </c>
      <c r="AC64" s="52"/>
      <c r="AD64" s="52"/>
      <c r="AE64" s="52"/>
      <c r="AF64" s="50" t="s">
        <v>238</v>
      </c>
      <c r="AG64" s="52"/>
      <c r="AH64" s="52"/>
      <c r="AI64" s="52"/>
      <c r="AJ64" s="50" t="s">
        <v>238</v>
      </c>
      <c r="AK64" s="52"/>
      <c r="AL64" s="50" t="s">
        <v>238</v>
      </c>
      <c r="AM64" s="52"/>
      <c r="AN64" s="52"/>
      <c r="AO64" s="52"/>
      <c r="AP64" s="50" t="s">
        <v>238</v>
      </c>
      <c r="AQ64" s="52"/>
      <c r="AR64" s="52"/>
      <c r="AS64" s="52"/>
      <c r="AT64" s="50" t="s">
        <v>238</v>
      </c>
      <c r="AU64" s="52"/>
      <c r="AV64" s="52"/>
      <c r="AW64" s="52"/>
      <c r="AX64" s="50" t="s">
        <v>239</v>
      </c>
      <c r="AY64" s="52"/>
      <c r="AZ64" s="50" t="s">
        <v>238</v>
      </c>
      <c r="BA64" s="52"/>
      <c r="BB64" s="50" t="s">
        <v>238</v>
      </c>
      <c r="BC64" s="52"/>
      <c r="BD64" s="50" t="s">
        <v>238</v>
      </c>
      <c r="BE64" s="52"/>
      <c r="BF64" s="50" t="s">
        <v>238</v>
      </c>
      <c r="BG64" s="52"/>
      <c r="BH64" s="53" t="s">
        <v>238</v>
      </c>
      <c r="BI64" s="52"/>
      <c r="BJ64" s="52"/>
      <c r="BK64" s="50" t="s">
        <v>239</v>
      </c>
      <c r="BL64" s="50" t="s">
        <v>239</v>
      </c>
      <c r="BM64" s="50" t="s">
        <v>238</v>
      </c>
      <c r="BN64" s="50" t="s">
        <v>238</v>
      </c>
      <c r="BO64" s="50" t="s">
        <v>238</v>
      </c>
      <c r="BP64" s="50" t="s">
        <v>238</v>
      </c>
      <c r="BQ64" s="52"/>
      <c r="BR64" s="50" t="s">
        <v>238</v>
      </c>
      <c r="BS64" s="52"/>
      <c r="BT64" s="50" t="s">
        <v>238</v>
      </c>
      <c r="BU64" s="52"/>
      <c r="BV64" s="52"/>
      <c r="BW64" s="52"/>
      <c r="BX64" s="50" t="s">
        <v>238</v>
      </c>
      <c r="BY64" s="52"/>
      <c r="BZ64" s="52"/>
      <c r="CA64" s="50" t="s">
        <v>243</v>
      </c>
      <c r="CB64" s="50" t="s">
        <v>238</v>
      </c>
      <c r="CC64" s="54" t="s">
        <v>240</v>
      </c>
      <c r="CD64" s="54" t="s">
        <v>275</v>
      </c>
      <c r="CE64" s="54" t="s">
        <v>240</v>
      </c>
      <c r="CF64" s="50" t="s">
        <v>238</v>
      </c>
      <c r="CG64" s="50" t="s">
        <v>238</v>
      </c>
      <c r="CH64" s="47" t="s">
        <v>238</v>
      </c>
      <c r="CI64" s="52"/>
      <c r="CJ64" s="50" t="s">
        <v>313</v>
      </c>
      <c r="CK64" s="50" t="s">
        <v>244</v>
      </c>
      <c r="CL64" s="50" t="n">
        <v>30</v>
      </c>
      <c r="CM64" s="50" t="s">
        <v>238</v>
      </c>
      <c r="CN64" s="50" t="n">
        <v>17</v>
      </c>
      <c r="CO64" s="50" t="s">
        <v>238</v>
      </c>
      <c r="CP64" s="50" t="s">
        <v>296</v>
      </c>
      <c r="CQ64" s="50" t="s">
        <v>246</v>
      </c>
      <c r="CR64" s="50" t="s">
        <v>247</v>
      </c>
      <c r="CS64" s="50" t="s">
        <v>247</v>
      </c>
      <c r="CT64" s="50" t="s">
        <v>248</v>
      </c>
      <c r="CU64" s="50" t="s">
        <v>248</v>
      </c>
      <c r="CV64" s="50" t="s">
        <v>248</v>
      </c>
      <c r="CW64" s="50" t="s">
        <v>248</v>
      </c>
      <c r="CX64" s="50" t="s">
        <v>250</v>
      </c>
      <c r="CY64" s="50" t="s">
        <v>251</v>
      </c>
      <c r="CZ64" s="50" t="s">
        <v>251</v>
      </c>
      <c r="DA64" s="50" t="s">
        <v>249</v>
      </c>
      <c r="DB64" s="50" t="s">
        <v>248</v>
      </c>
      <c r="DC64" s="50" t="n">
        <v>4</v>
      </c>
      <c r="DD64" s="50" t="n">
        <v>4</v>
      </c>
      <c r="DE64" s="50" t="n">
        <v>2</v>
      </c>
      <c r="DF64" s="50" t="n">
        <v>4</v>
      </c>
      <c r="DG64" s="50" t="s">
        <v>244</v>
      </c>
      <c r="DH64" s="50" t="n">
        <v>8</v>
      </c>
      <c r="DI64" s="50" t="n">
        <v>400</v>
      </c>
      <c r="DJ64" s="50" t="n">
        <v>150</v>
      </c>
      <c r="DK64" s="50" t="n">
        <v>20</v>
      </c>
      <c r="DL64" s="50" t="s">
        <v>238</v>
      </c>
      <c r="DM64" s="52"/>
      <c r="DN64" s="52"/>
      <c r="DO64" s="50" t="s">
        <v>254</v>
      </c>
      <c r="DP64" s="50" t="s">
        <v>254</v>
      </c>
      <c r="DQ64" s="50" t="s">
        <v>315</v>
      </c>
      <c r="DR64" s="50" t="n">
        <v>8</v>
      </c>
      <c r="DS64" s="56" t="s">
        <v>256</v>
      </c>
      <c r="DT64" s="56" t="s">
        <v>256</v>
      </c>
      <c r="DU64" s="56" t="s">
        <v>256</v>
      </c>
      <c r="DV64" s="56" t="s">
        <v>238</v>
      </c>
      <c r="DW64" s="56" t="s">
        <v>257</v>
      </c>
      <c r="DX64" s="9" t="s">
        <v>244</v>
      </c>
      <c r="DY64" s="57" t="n">
        <v>44036</v>
      </c>
      <c r="DZ64" s="57"/>
      <c r="EA64" s="54" t="n">
        <v>130</v>
      </c>
      <c r="EB64" s="54" t="n">
        <v>85</v>
      </c>
      <c r="EC64" s="54" t="n">
        <v>71</v>
      </c>
      <c r="ED64" s="54" t="n">
        <v>99</v>
      </c>
      <c r="EE64" s="54" t="n">
        <v>24</v>
      </c>
      <c r="EF64" s="58" t="n">
        <v>44030</v>
      </c>
      <c r="EG64" s="47" t="n">
        <v>233</v>
      </c>
      <c r="EH64" s="47" t="n">
        <v>53</v>
      </c>
      <c r="EI64" s="47"/>
      <c r="EJ64" s="47" t="n">
        <v>126</v>
      </c>
      <c r="EK64" s="59" t="n">
        <v>92</v>
      </c>
      <c r="EL64" s="59" t="n">
        <v>87</v>
      </c>
      <c r="EM64" s="59" t="n">
        <v>3.38</v>
      </c>
      <c r="EN64" s="59" t="n">
        <v>4.01</v>
      </c>
      <c r="EO64" s="59" t="n">
        <v>479</v>
      </c>
      <c r="EP64" s="60" t="n">
        <v>0.84</v>
      </c>
      <c r="EQ64" s="50" t="s">
        <v>258</v>
      </c>
      <c r="ER64" s="61" t="n">
        <v>18</v>
      </c>
      <c r="ES64" s="61" t="n">
        <v>9</v>
      </c>
      <c r="ET64" s="4" t="s">
        <v>457</v>
      </c>
      <c r="EU64" s="35" t="s">
        <v>279</v>
      </c>
      <c r="EV64" s="62" t="n">
        <v>23663</v>
      </c>
      <c r="EW64" s="13" t="n">
        <v>3356855591</v>
      </c>
      <c r="EX64" s="13" t="n">
        <v>1</v>
      </c>
      <c r="EY64" s="13" t="s">
        <v>261</v>
      </c>
      <c r="EZ64" s="13" t="n">
        <v>55</v>
      </c>
      <c r="FA64" s="13" t="s">
        <v>317</v>
      </c>
      <c r="FB64" s="14" t="n">
        <v>26.86</v>
      </c>
      <c r="FC64" s="15" t="n">
        <v>1.81</v>
      </c>
      <c r="FD64" s="13" t="n">
        <v>88</v>
      </c>
      <c r="FE64" s="13" t="s">
        <v>256</v>
      </c>
      <c r="FF64" s="13" t="s">
        <v>238</v>
      </c>
      <c r="FG64" s="13" t="s">
        <v>240</v>
      </c>
      <c r="FH64" s="13" t="s">
        <v>263</v>
      </c>
      <c r="FI64" s="13" t="n">
        <v>18</v>
      </c>
      <c r="FJ64" s="13" t="n">
        <v>40</v>
      </c>
      <c r="FK64" s="13" t="n">
        <v>0</v>
      </c>
      <c r="FL64" s="16" t="n">
        <v>2.815</v>
      </c>
      <c r="FM64" s="17" t="n">
        <v>36</v>
      </c>
      <c r="FN64" s="111" t="n">
        <v>0</v>
      </c>
      <c r="FO64" s="35" t="n">
        <v>0</v>
      </c>
      <c r="FP64" s="35"/>
      <c r="FQ64" s="35"/>
      <c r="FR64" s="112"/>
      <c r="FS64" s="112"/>
      <c r="FT64" s="112"/>
      <c r="FU64" s="113"/>
      <c r="FV64" s="114"/>
      <c r="FW64" s="114"/>
      <c r="FX64" s="114"/>
      <c r="FY64" s="114"/>
      <c r="FZ64" s="115"/>
      <c r="GA64" s="114"/>
      <c r="GB64" s="114"/>
      <c r="GC64" s="115"/>
      <c r="GD64" s="112"/>
      <c r="GE64" s="112"/>
      <c r="GF64" s="116"/>
      <c r="GG64" s="116"/>
      <c r="GH64" s="116"/>
      <c r="GI64" s="116"/>
      <c r="GJ64" s="116"/>
      <c r="GK64" s="116"/>
      <c r="GL64" s="64" t="s">
        <v>267</v>
      </c>
      <c r="GM64" s="25"/>
      <c r="GN64" s="116"/>
      <c r="GO64" s="116" t="n">
        <f aca="false">FL64/6</f>
        <v>0.469166666666667</v>
      </c>
      <c r="GP64" s="11"/>
      <c r="GQ64" s="27" t="n">
        <v>0.75</v>
      </c>
      <c r="GR64" s="27" t="n">
        <v>0.23</v>
      </c>
      <c r="GS64" s="27"/>
      <c r="GT64" s="27"/>
      <c r="GU64" s="12" t="n">
        <v>24</v>
      </c>
      <c r="GV64" s="69" t="n">
        <v>44827</v>
      </c>
      <c r="GW64" s="29" t="s">
        <v>267</v>
      </c>
      <c r="GX64" s="29"/>
      <c r="GY64" s="118"/>
      <c r="GZ64" s="118"/>
      <c r="HA64" s="118"/>
      <c r="HB64" s="118"/>
      <c r="HC64" s="118"/>
      <c r="HD64" s="118"/>
      <c r="HE64" s="118"/>
      <c r="HF64" s="118"/>
      <c r="HG64" s="118"/>
      <c r="HH64" s="29"/>
      <c r="HI64" s="119"/>
      <c r="HJ64" s="119"/>
      <c r="HK64" s="119"/>
      <c r="HL64" s="12" t="n">
        <v>48</v>
      </c>
      <c r="HM64" s="123" t="n">
        <v>45497</v>
      </c>
      <c r="HN64" s="35"/>
      <c r="HO64" s="35"/>
      <c r="HP64" s="112"/>
      <c r="HQ64" s="112"/>
      <c r="HR64" s="112"/>
      <c r="HS64" s="112"/>
      <c r="HT64" s="115"/>
      <c r="HU64" s="115"/>
      <c r="HV64" s="115"/>
      <c r="HW64" s="115"/>
      <c r="HX64" s="115"/>
      <c r="HY64" s="114"/>
      <c r="HZ64" s="114"/>
      <c r="IA64" s="114"/>
      <c r="IB64" s="114"/>
      <c r="IC64" s="12"/>
      <c r="ID64" s="114"/>
      <c r="IE64" s="114"/>
      <c r="IF64" s="114"/>
      <c r="IG64" s="114"/>
      <c r="IH64" s="114"/>
      <c r="II64" s="114"/>
      <c r="IJ64" s="114"/>
      <c r="IK64" s="114"/>
      <c r="IL64" s="114"/>
      <c r="IM64" s="114"/>
      <c r="IN64" s="114"/>
      <c r="IO64" s="114"/>
      <c r="IP64" s="114"/>
      <c r="IQ64" s="114"/>
      <c r="IR64" s="114"/>
      <c r="IS64" s="114"/>
      <c r="IT64" s="106"/>
      <c r="IU64" s="114"/>
      <c r="IV64" s="114"/>
      <c r="IW64" s="114"/>
      <c r="IX64" s="114"/>
      <c r="IY64" s="114"/>
      <c r="IZ64" s="114"/>
      <c r="JA64" s="114"/>
      <c r="JB64" s="114"/>
      <c r="JC64" s="114"/>
      <c r="JD64" s="114"/>
      <c r="JE64" s="114"/>
      <c r="JF64" s="114"/>
      <c r="JG64" s="114"/>
      <c r="JH64" s="114"/>
      <c r="JI64" s="114"/>
      <c r="JJ64" s="114"/>
      <c r="JK64" s="106"/>
      <c r="JL64" s="114"/>
      <c r="JM64" s="114"/>
      <c r="JN64" s="114"/>
      <c r="JO64" s="114"/>
      <c r="JP64" s="114"/>
      <c r="JQ64" s="114"/>
      <c r="JR64" s="114"/>
      <c r="JS64" s="114"/>
      <c r="JT64" s="114"/>
      <c r="JU64" s="114"/>
      <c r="JV64" s="114"/>
      <c r="JW64" s="114"/>
      <c r="JX64" s="114"/>
      <c r="JY64" s="114"/>
      <c r="JZ64" s="114"/>
      <c r="KA64" s="114"/>
      <c r="KB64" s="118"/>
      <c r="KC64" s="114"/>
      <c r="KD64" s="124"/>
      <c r="KE64" s="114"/>
      <c r="KF64" s="124"/>
      <c r="KG64" s="114"/>
      <c r="KH64" s="114"/>
      <c r="KI64" s="114"/>
      <c r="KJ64" s="55"/>
      <c r="KK64" s="55"/>
      <c r="KL64" s="125"/>
      <c r="KM64" s="125"/>
      <c r="KN64" s="125"/>
      <c r="KO64" s="125"/>
      <c r="KP64" s="13" t="n">
        <f aca="false">IF(FZ64="",0,IF(FZ64="solid",1,IF(FZ64="part-solid",2,IF(FZ64="non-solid",3))))</f>
        <v>0</v>
      </c>
      <c r="KQ64" s="13" t="n">
        <f aca="false">FT64</f>
        <v>0</v>
      </c>
      <c r="KR64" s="13" t="n">
        <f aca="false">IF(OR(FE64="Bronchite Cronica",FE64="BPCO",FE64="Enfisema"),1,0)</f>
        <v>0</v>
      </c>
      <c r="KS64" s="13" t="n">
        <f aca="false">IF(CH64 = "Si",1,0)</f>
        <v>0</v>
      </c>
      <c r="KT64" s="13" t="n">
        <v>0</v>
      </c>
      <c r="KU64" s="78" t="n">
        <f aca="false">IF(KT64=0, 0.060818386 *FI64         - 0.00014652216 * POWER((FI64 - 15), 3) * (FI64 &gt; 15)         + 0.00018486938 * POWER((FI64 - 20.185718), 3) * (IF(FI64 &gt; 20,1,0))         - 0.000038347226 * POWER((FI64 - 40), 3) * (IF(FI64 &gt; 40,1,0))         + 0.11425297 * FJ64         - 0.000080091477 * POWER((FJ64 - 27.6577), 3) * (IF(FJ64 &gt; 27,1,0))         + 0.00017069483 * POWER((FJ64 - 40), 3) * (IF(FJ64 &gt; 40,1,0))         - 0.000090603358 * POWER((FJ64 - 50.910335), 3) * (IF(FJ64&gt; 50,1,0))         - 0.085684793 * FK64 + 0.0065499693 * POWER((FK64 - 0), 3)         - 0.0068305845 * POWER((FK64- 0.50513347), 3) * (IF(FK64 &gt; 0,1,0))         + 0.00028061519 * POWER((FK64 - 12.295688), 3) * (IF(FK64 &gt; 12,1,0))         + 0.070322812 * EZ64  - 0.00009382122 * POWER((EZ64 - 53.459001), 3) * (IF(EZ64 &gt; 53,1,0))         + 0.00018282661 * POWER((EZ64 - 61.954825), 3) * (IF(EZ64 &gt; 61,1,0))         - 0.000089005389 * POWER((EZ64 - 70.910335), 3) * (IF(EZ64 &gt; 70,1,0))         + 0.2153936 * (IF(KS64 = 1,1,0)) - 0.05827261 * (IF(EU64 = "F",1,0))         - 9.7960571,"")</f>
        <v>-0.418334650404463</v>
      </c>
      <c r="KV64" s="79" t="n">
        <f aca="false">1-POWER(0.98869,EXP(KU64))</f>
        <v>0.00745804866329725</v>
      </c>
      <c r="KW64" s="80" t="n">
        <f aca="false">IF(KT64=0, 0.5889073*KU64+0.5625495*(IF(KR64=1,1,0))+0.5642264*SQRT(MAX(0,KQ64))*(IF(KQ64&gt;=0,1,0))*(IF(KP64&gt;0,1,0))-0.6769903*(IF(KP64=1,1,0))-0.2708885*(IF(KP64=2,1,0))+0.7210263*(IF(KP64=3,1,0))-0.5386022,"")</f>
        <v>-0.784962529466136</v>
      </c>
      <c r="KX64" s="81" t="n">
        <f aca="false">1-POWER(0.995,EXP(KW64))</f>
        <v>0.00228379292054548</v>
      </c>
      <c r="KY64" s="82" t="n">
        <f aca="false">KX64*100</f>
        <v>0.228379292054548</v>
      </c>
      <c r="KZ64" s="79"/>
      <c r="LA64" s="79"/>
      <c r="LB64" s="79"/>
      <c r="LC64" s="79"/>
      <c r="LD64" s="45"/>
      <c r="LE64" s="46"/>
    </row>
  </sheetData>
  <conditionalFormatting sqref="M2:M64">
    <cfRule type="expression" priority="2" aboveAverage="0" equalAverage="0" bottom="0" percent="0" rank="0" text="" dxfId="0">
      <formula>LEN(TRIM(M2))&gt;0</formula>
    </cfRule>
  </conditionalFormatting>
  <conditionalFormatting sqref="F8">
    <cfRule type="colorScale" priority="3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  <Company>Ospedale San Raffaele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2023-02-02T10:28:10Z</dcterms:created>
  <dc:creator>Dieci Elisa</dc:creator>
  <dc:description/>
  <dc:language>it-IT</dc:language>
  <cp:lastModifiedBy/>
  <dcterms:modified xsi:type="dcterms:W3CDTF">2023-02-03T09:04:53Z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Ospedale San Raffaele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