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\Desktop\"/>
    </mc:Choice>
  </mc:AlternateContent>
  <xr:revisionPtr revIDLastSave="0" documentId="8_{4D1C168F-083F-401B-99F0-11AE735C950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Foglio1" sheetId="1" r:id="rId1"/>
  </sheets>
  <calcPr calcId="191029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S63" i="1" l="1"/>
  <c r="KU63" i="1" s="1"/>
  <c r="KR63" i="1"/>
  <c r="KQ63" i="1"/>
  <c r="KP63" i="1"/>
  <c r="GO63" i="1"/>
  <c r="KU62" i="1"/>
  <c r="KW62" i="1" s="1"/>
  <c r="KX62" i="1" s="1"/>
  <c r="KY62" i="1" s="1"/>
  <c r="KS62" i="1"/>
  <c r="KR62" i="1"/>
  <c r="KQ62" i="1"/>
  <c r="KP62" i="1"/>
  <c r="GO62" i="1"/>
  <c r="KW61" i="1"/>
  <c r="KX61" i="1" s="1"/>
  <c r="KY61" i="1" s="1"/>
  <c r="KS61" i="1"/>
  <c r="KR61" i="1"/>
  <c r="KQ61" i="1"/>
  <c r="KP61" i="1"/>
  <c r="KS60" i="1"/>
  <c r="KR60" i="1"/>
  <c r="KW60" i="1" s="1"/>
  <c r="KX60" i="1" s="1"/>
  <c r="KY60" i="1" s="1"/>
  <c r="KQ60" i="1"/>
  <c r="KP60" i="1"/>
  <c r="KS59" i="1"/>
  <c r="KR59" i="1"/>
  <c r="KW59" i="1" s="1"/>
  <c r="KX59" i="1" s="1"/>
  <c r="KY59" i="1" s="1"/>
  <c r="KQ59" i="1"/>
  <c r="KP59" i="1"/>
  <c r="KS58" i="1"/>
  <c r="KR58" i="1"/>
  <c r="KW58" i="1" s="1"/>
  <c r="KX58" i="1" s="1"/>
  <c r="KY58" i="1" s="1"/>
  <c r="KQ58" i="1"/>
  <c r="KP58" i="1"/>
  <c r="KS57" i="1"/>
  <c r="KU57" i="1" s="1"/>
  <c r="KR57" i="1"/>
  <c r="KQ57" i="1"/>
  <c r="KP57" i="1"/>
  <c r="GO57" i="1"/>
  <c r="KU56" i="1"/>
  <c r="KW56" i="1" s="1"/>
  <c r="KX56" i="1" s="1"/>
  <c r="KY56" i="1" s="1"/>
  <c r="KS56" i="1"/>
  <c r="KR56" i="1"/>
  <c r="KQ56" i="1"/>
  <c r="KP56" i="1"/>
  <c r="GO56" i="1"/>
  <c r="KW52" i="1"/>
  <c r="KX52" i="1" s="1"/>
  <c r="KY52" i="1" s="1"/>
  <c r="KS52" i="1"/>
  <c r="KR52" i="1"/>
  <c r="KQ52" i="1"/>
  <c r="KP52" i="1"/>
  <c r="KV51" i="1"/>
  <c r="KU51" i="1"/>
  <c r="KW51" i="1" s="1"/>
  <c r="KX51" i="1" s="1"/>
  <c r="KY51" i="1" s="1"/>
  <c r="KS51" i="1"/>
  <c r="KR51" i="1"/>
  <c r="KQ51" i="1"/>
  <c r="KP51" i="1"/>
  <c r="GO51" i="1"/>
  <c r="KX50" i="1"/>
  <c r="KY50" i="1" s="1"/>
  <c r="KW50" i="1"/>
  <c r="KU50" i="1"/>
  <c r="KV50" i="1" s="1"/>
  <c r="KS50" i="1"/>
  <c r="KR50" i="1"/>
  <c r="KQ50" i="1"/>
  <c r="KP50" i="1"/>
  <c r="GO50" i="1"/>
  <c r="KW49" i="1"/>
  <c r="KX49" i="1" s="1"/>
  <c r="KY49" i="1" s="1"/>
  <c r="KS49" i="1"/>
  <c r="KR49" i="1"/>
  <c r="KQ49" i="1"/>
  <c r="KP49" i="1"/>
  <c r="KS48" i="1"/>
  <c r="KU48" i="1" s="1"/>
  <c r="KR48" i="1"/>
  <c r="KQ48" i="1"/>
  <c r="KP48" i="1"/>
  <c r="GO48" i="1"/>
  <c r="KU47" i="1"/>
  <c r="KW47" i="1" s="1"/>
  <c r="KX47" i="1" s="1"/>
  <c r="KY47" i="1" s="1"/>
  <c r="KS47" i="1"/>
  <c r="KR47" i="1"/>
  <c r="KQ47" i="1"/>
  <c r="KP47" i="1"/>
  <c r="GO47" i="1"/>
  <c r="KU46" i="1"/>
  <c r="KW46" i="1" s="1"/>
  <c r="KX46" i="1" s="1"/>
  <c r="KY46" i="1" s="1"/>
  <c r="KS46" i="1"/>
  <c r="KR46" i="1"/>
  <c r="KQ46" i="1"/>
  <c r="KP46" i="1"/>
  <c r="GO46" i="1"/>
  <c r="KS45" i="1"/>
  <c r="KU45" i="1" s="1"/>
  <c r="KR45" i="1"/>
  <c r="KQ45" i="1"/>
  <c r="KP45" i="1"/>
  <c r="GO45" i="1"/>
  <c r="KW44" i="1"/>
  <c r="KX44" i="1" s="1"/>
  <c r="KY44" i="1" s="1"/>
  <c r="KS44" i="1"/>
  <c r="KR44" i="1"/>
  <c r="KQ44" i="1"/>
  <c r="KP44" i="1"/>
  <c r="KV43" i="1"/>
  <c r="KU43" i="1"/>
  <c r="KW43" i="1" s="1"/>
  <c r="KX43" i="1" s="1"/>
  <c r="KY43" i="1" s="1"/>
  <c r="KS43" i="1"/>
  <c r="KR43" i="1"/>
  <c r="KQ43" i="1"/>
  <c r="KP43" i="1"/>
  <c r="GV43" i="1"/>
  <c r="GO43" i="1"/>
  <c r="KU42" i="1"/>
  <c r="KW42" i="1" s="1"/>
  <c r="KX42" i="1" s="1"/>
  <c r="KY42" i="1" s="1"/>
  <c r="KS42" i="1"/>
  <c r="KR42" i="1"/>
  <c r="KQ42" i="1"/>
  <c r="KP42" i="1"/>
  <c r="GO42" i="1"/>
  <c r="KS41" i="1"/>
  <c r="KR41" i="1"/>
  <c r="KW41" i="1" s="1"/>
  <c r="KX41" i="1" s="1"/>
  <c r="KY41" i="1" s="1"/>
  <c r="KQ41" i="1"/>
  <c r="KP41" i="1"/>
  <c r="KS40" i="1"/>
  <c r="KR40" i="1"/>
  <c r="KW40" i="1" s="1"/>
  <c r="KX40" i="1" s="1"/>
  <c r="KY40" i="1" s="1"/>
  <c r="KQ40" i="1"/>
  <c r="KP40" i="1"/>
  <c r="KS39" i="1"/>
  <c r="KR39" i="1"/>
  <c r="KW39" i="1" s="1"/>
  <c r="KX39" i="1" s="1"/>
  <c r="KY39" i="1" s="1"/>
  <c r="KQ39" i="1"/>
  <c r="KP39" i="1"/>
  <c r="KX38" i="1"/>
  <c r="KY38" i="1" s="1"/>
  <c r="KW38" i="1"/>
  <c r="KS38" i="1"/>
  <c r="KR38" i="1"/>
  <c r="KQ38" i="1"/>
  <c r="KP38" i="1"/>
  <c r="KW37" i="1"/>
  <c r="KX37" i="1" s="1"/>
  <c r="KY37" i="1" s="1"/>
  <c r="KS37" i="1"/>
  <c r="KR37" i="1"/>
  <c r="KQ37" i="1"/>
  <c r="KP37" i="1"/>
  <c r="KV36" i="1"/>
  <c r="KU36" i="1"/>
  <c r="KW36" i="1" s="1"/>
  <c r="KX36" i="1" s="1"/>
  <c r="KY36" i="1" s="1"/>
  <c r="KS36" i="1"/>
  <c r="KR36" i="1"/>
  <c r="KQ36" i="1"/>
  <c r="KP36" i="1"/>
  <c r="GO36" i="1"/>
  <c r="KS35" i="1"/>
  <c r="KU35" i="1" s="1"/>
  <c r="KR35" i="1"/>
  <c r="KQ35" i="1"/>
  <c r="KP35" i="1"/>
  <c r="GV35" i="1"/>
  <c r="GO35" i="1"/>
  <c r="KU34" i="1"/>
  <c r="KW34" i="1" s="1"/>
  <c r="KX34" i="1" s="1"/>
  <c r="KY34" i="1" s="1"/>
  <c r="KS34" i="1"/>
  <c r="KR34" i="1"/>
  <c r="KQ34" i="1"/>
  <c r="KP34" i="1"/>
  <c r="GO34" i="1"/>
  <c r="KR33" i="1"/>
  <c r="KQ33" i="1"/>
  <c r="KW33" i="1" s="1"/>
  <c r="KX33" i="1" s="1"/>
  <c r="KY33" i="1" s="1"/>
  <c r="KP33" i="1"/>
  <c r="KR32" i="1"/>
  <c r="KQ32" i="1"/>
  <c r="KW32" i="1" s="1"/>
  <c r="KX32" i="1" s="1"/>
  <c r="KY32" i="1" s="1"/>
  <c r="KP32" i="1"/>
  <c r="KR31" i="1"/>
  <c r="KW31" i="1" s="1"/>
  <c r="KX31" i="1" s="1"/>
  <c r="KY31" i="1" s="1"/>
  <c r="KQ31" i="1"/>
  <c r="KP31" i="1"/>
  <c r="KW30" i="1"/>
  <c r="KX30" i="1" s="1"/>
  <c r="KY30" i="1" s="1"/>
  <c r="KR30" i="1"/>
  <c r="KQ30" i="1"/>
  <c r="KP30" i="1"/>
  <c r="KR29" i="1"/>
  <c r="KQ29" i="1"/>
  <c r="KW29" i="1" s="1"/>
  <c r="KX29" i="1" s="1"/>
  <c r="KY29" i="1" s="1"/>
  <c r="KP29" i="1"/>
  <c r="KR28" i="1"/>
  <c r="KQ28" i="1"/>
  <c r="KW28" i="1" s="1"/>
  <c r="KX28" i="1" s="1"/>
  <c r="KY28" i="1" s="1"/>
  <c r="KP28" i="1"/>
  <c r="KU27" i="1"/>
  <c r="KW27" i="1" s="1"/>
  <c r="KX27" i="1" s="1"/>
  <c r="KY27" i="1" s="1"/>
  <c r="KS27" i="1"/>
  <c r="KR27" i="1"/>
  <c r="KQ27" i="1"/>
  <c r="KP27" i="1"/>
  <c r="GO27" i="1"/>
  <c r="KS26" i="1"/>
  <c r="KR26" i="1"/>
  <c r="KW26" i="1" s="1"/>
  <c r="KX26" i="1" s="1"/>
  <c r="KY26" i="1" s="1"/>
  <c r="KQ26" i="1"/>
  <c r="KP26" i="1"/>
  <c r="KS25" i="1"/>
  <c r="KU25" i="1" s="1"/>
  <c r="KR25" i="1"/>
  <c r="KQ25" i="1"/>
  <c r="KP25" i="1"/>
  <c r="GO25" i="1"/>
  <c r="KS24" i="1"/>
  <c r="KU24" i="1" s="1"/>
  <c r="KR24" i="1"/>
  <c r="KQ24" i="1"/>
  <c r="KP24" i="1"/>
  <c r="GO24" i="1"/>
  <c r="KR19" i="1"/>
  <c r="KW19" i="1" s="1"/>
  <c r="KX19" i="1" s="1"/>
  <c r="KY19" i="1" s="1"/>
  <c r="KQ19" i="1"/>
  <c r="KP19" i="1"/>
  <c r="KR18" i="1"/>
  <c r="KW18" i="1" s="1"/>
  <c r="KX18" i="1" s="1"/>
  <c r="KY18" i="1" s="1"/>
  <c r="KQ18" i="1"/>
  <c r="KP18" i="1"/>
  <c r="KR17" i="1"/>
  <c r="KW17" i="1" s="1"/>
  <c r="KX17" i="1" s="1"/>
  <c r="KY17" i="1" s="1"/>
  <c r="KQ17" i="1"/>
  <c r="KP17" i="1"/>
  <c r="KX16" i="1"/>
  <c r="KY16" i="1" s="1"/>
  <c r="KW16" i="1"/>
  <c r="KR16" i="1"/>
  <c r="KQ16" i="1"/>
  <c r="KP16" i="1"/>
  <c r="KR15" i="1"/>
  <c r="KW15" i="1" s="1"/>
  <c r="KX15" i="1" s="1"/>
  <c r="KY15" i="1" s="1"/>
  <c r="KQ15" i="1"/>
  <c r="KP15" i="1"/>
  <c r="KR14" i="1"/>
  <c r="KW14" i="1" s="1"/>
  <c r="KX14" i="1" s="1"/>
  <c r="KY14" i="1" s="1"/>
  <c r="KQ14" i="1"/>
  <c r="KP14" i="1"/>
  <c r="KR13" i="1"/>
  <c r="KW13" i="1" s="1"/>
  <c r="KX13" i="1" s="1"/>
  <c r="KY13" i="1" s="1"/>
  <c r="KQ13" i="1"/>
  <c r="KP13" i="1"/>
  <c r="KX12" i="1"/>
  <c r="KY12" i="1" s="1"/>
  <c r="KW12" i="1"/>
  <c r="KR12" i="1"/>
  <c r="KQ12" i="1"/>
  <c r="KP12" i="1"/>
  <c r="KV11" i="1"/>
  <c r="KU11" i="1"/>
  <c r="KW11" i="1" s="1"/>
  <c r="KX11" i="1" s="1"/>
  <c r="KY11" i="1" s="1"/>
  <c r="KS11" i="1"/>
  <c r="KR11" i="1"/>
  <c r="KQ11" i="1"/>
  <c r="KP11" i="1"/>
  <c r="GO11" i="1"/>
  <c r="KS8" i="1"/>
  <c r="KU8" i="1" s="1"/>
  <c r="KR8" i="1"/>
  <c r="KQ8" i="1"/>
  <c r="KP8" i="1"/>
  <c r="GO8" i="1"/>
  <c r="KS7" i="1"/>
  <c r="KU7" i="1" s="1"/>
  <c r="KR7" i="1"/>
  <c r="KQ7" i="1"/>
  <c r="KP7" i="1"/>
  <c r="GO7" i="1"/>
  <c r="KU6" i="1"/>
  <c r="KW6" i="1" s="1"/>
  <c r="KX6" i="1" s="1"/>
  <c r="KY6" i="1" s="1"/>
  <c r="KS6" i="1"/>
  <c r="KR6" i="1"/>
  <c r="KQ6" i="1"/>
  <c r="KP6" i="1"/>
  <c r="KU5" i="1"/>
  <c r="KW5" i="1" s="1"/>
  <c r="KX5" i="1" s="1"/>
  <c r="KY5" i="1" s="1"/>
  <c r="KS5" i="1"/>
  <c r="KR5" i="1"/>
  <c r="KQ5" i="1"/>
  <c r="KP5" i="1"/>
  <c r="LC4" i="1"/>
  <c r="LA4" i="1"/>
  <c r="KU4" i="1"/>
  <c r="KW4" i="1" s="1"/>
  <c r="KX4" i="1" s="1"/>
  <c r="KY4" i="1" s="1"/>
  <c r="KS4" i="1"/>
  <c r="KR4" i="1"/>
  <c r="KQ4" i="1"/>
  <c r="KP4" i="1"/>
  <c r="GO4" i="1"/>
  <c r="LC3" i="1"/>
  <c r="LA3" i="1"/>
  <c r="KS3" i="1"/>
  <c r="KR3" i="1"/>
  <c r="KW3" i="1" s="1"/>
  <c r="KX3" i="1" s="1"/>
  <c r="KY3" i="1" s="1"/>
  <c r="KQ3" i="1"/>
  <c r="KP3" i="1"/>
  <c r="LC2" i="1"/>
  <c r="LA2" i="1"/>
  <c r="KU2" i="1"/>
  <c r="KW2" i="1" s="1"/>
  <c r="KX2" i="1" s="1"/>
  <c r="KY2" i="1" s="1"/>
  <c r="KS2" i="1"/>
  <c r="KR2" i="1"/>
  <c r="KQ2" i="1"/>
  <c r="KP2" i="1"/>
  <c r="GO2" i="1"/>
  <c r="KW35" i="1" l="1"/>
  <c r="KX35" i="1" s="1"/>
  <c r="KY35" i="1" s="1"/>
  <c r="KV35" i="1"/>
  <c r="KW24" i="1"/>
  <c r="KX24" i="1" s="1"/>
  <c r="KY24" i="1" s="1"/>
  <c r="KV24" i="1"/>
  <c r="KW57" i="1"/>
  <c r="KX57" i="1" s="1"/>
  <c r="KY57" i="1" s="1"/>
  <c r="KV57" i="1"/>
  <c r="KW8" i="1"/>
  <c r="KX8" i="1" s="1"/>
  <c r="KY8" i="1" s="1"/>
  <c r="KV8" i="1"/>
  <c r="KW7" i="1"/>
  <c r="KX7" i="1" s="1"/>
  <c r="KY7" i="1" s="1"/>
  <c r="KV7" i="1"/>
  <c r="KW45" i="1"/>
  <c r="KX45" i="1" s="1"/>
  <c r="KY45" i="1" s="1"/>
  <c r="KV45" i="1"/>
  <c r="KW25" i="1"/>
  <c r="KX25" i="1" s="1"/>
  <c r="KY25" i="1" s="1"/>
  <c r="KV25" i="1"/>
  <c r="KW48" i="1"/>
  <c r="KX48" i="1" s="1"/>
  <c r="KY48" i="1" s="1"/>
  <c r="KV48" i="1"/>
  <c r="KW63" i="1"/>
  <c r="KX63" i="1" s="1"/>
  <c r="KY63" i="1" s="1"/>
  <c r="KV63" i="1"/>
  <c r="KV4" i="1"/>
  <c r="KV2" i="1"/>
  <c r="KV34" i="1"/>
  <c r="KV46" i="1"/>
  <c r="KV56" i="1"/>
  <c r="KV62" i="1"/>
  <c r="KV27" i="1"/>
  <c r="KV42" i="1"/>
  <c r="KV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V35" authorId="0" shapeId="0" xr:uid="{00000000-0006-0000-0000-000002000000}">
      <text>
        <r>
          <rPr>
            <sz val="10"/>
            <color rgb="FF000000"/>
            <rFont val="Calibri"/>
            <charset val="1"/>
          </rPr>
          <t>MULTI 28/09/21
NODULO MAMMELLA SX
	-Giovanni Favaro</t>
        </r>
      </text>
    </comment>
    <comment ref="HM35" authorId="0" shapeId="0" xr:uid="{00000000-0006-0000-0000-000004000000}">
      <text>
        <r>
          <rPr>
            <sz val="10"/>
            <color rgb="FF000000"/>
            <rFont val="Calibri"/>
            <charset val="1"/>
          </rPr>
          <t>formazione tondeggiante a sviluppo esofitico all'apice renale dx</t>
        </r>
      </text>
    </comment>
    <comment ref="GW36" authorId="0" shapeId="0" xr:uid="{00000000-0006-0000-0000-000003000000}">
      <text>
        <r>
          <rPr>
            <sz val="10"/>
            <color rgb="FF000000"/>
            <rFont val="Calibri"/>
            <charset val="1"/>
          </rPr>
          <t>il soggetto non vuole più partecipare per problemi organizzativi (orari di lavoro)</t>
        </r>
      </text>
    </comment>
    <comment ref="GU42" authorId="0" shapeId="0" xr:uid="{00000000-0006-0000-0000-000001000000}">
      <text>
        <r>
          <rPr>
            <sz val="10"/>
            <color rgb="FF000000"/>
            <rFont val="Calibri"/>
            <charset val="1"/>
          </rPr>
          <t>invariata la tumefazione del surrene dx</t>
        </r>
      </text>
    </comment>
    <comment ref="IE57" authorId="0" shapeId="0" xr:uid="{00000000-0006-0000-0000-000005000000}">
      <text>
        <r>
          <rPr>
            <sz val="10"/>
            <color rgb="FF000000"/>
            <rFont val="Calibri"/>
            <charset val="1"/>
          </rPr>
          <t>il soggetto non vuole più partecipare per problemi famigliari( malattia-morte della madre)</t>
        </r>
      </text>
    </comment>
  </commentList>
</comments>
</file>

<file path=xl/sharedStrings.xml><?xml version="1.0" encoding="utf-8"?>
<sst xmlns="http://schemas.openxmlformats.org/spreadsheetml/2006/main" count="2566" uniqueCount="463">
  <si>
    <t>Secreting Code</t>
  </si>
  <si>
    <t>Biobank Code</t>
  </si>
  <si>
    <t>Informazioni cronologiche</t>
  </si>
  <si>
    <t>Indirizzo email</t>
  </si>
  <si>
    <t>Cognome:</t>
  </si>
  <si>
    <t>Nome:</t>
  </si>
  <si>
    <t>Recapito Telefonico:</t>
  </si>
  <si>
    <t>Indirizzo di casa (via, numero e città):</t>
  </si>
  <si>
    <t>Cognome medico di base:</t>
  </si>
  <si>
    <t>Nome medico di base</t>
  </si>
  <si>
    <t>Numero di telefono Medico di base:</t>
  </si>
  <si>
    <t>E-Mail Medico di base:</t>
  </si>
  <si>
    <t>Sesso:</t>
  </si>
  <si>
    <t>Altezza: (cm)</t>
  </si>
  <si>
    <t>Peso: (kg)</t>
  </si>
  <si>
    <t>Occupazione:</t>
  </si>
  <si>
    <t>Etnia:</t>
  </si>
  <si>
    <t>Grado di istruzione:</t>
  </si>
  <si>
    <t>Le è mai stata diagnosticata una condizione di tumore?</t>
  </si>
  <si>
    <t>Quando le è stato diagnosticato?</t>
  </si>
  <si>
    <t>Che tipologia di tumore è?</t>
  </si>
  <si>
    <t>Soffre di Asma?</t>
  </si>
  <si>
    <t>Che tipo di trattamento farmacologico attua? (farmaco- Dosaggio)</t>
  </si>
  <si>
    <t>Le è mai stata diagnosticata una condizione di polmonite durante l'infanzia?</t>
  </si>
  <si>
    <t>Le e stata diagnosticata una condizione di enfisema o bronchite cronico ostruttiva (BPCO)?</t>
  </si>
  <si>
    <t>Ha ricevuto una diagnosi di ipertensione?</t>
  </si>
  <si>
    <t>Quando le e stata diagnosticata?</t>
  </si>
  <si>
    <t>E' in trattamento farmacologico?</t>
  </si>
  <si>
    <t>Che farmaci le sono stati prescritti e in che dosaggio?</t>
  </si>
  <si>
    <t>Ha ricevuto una diagnosi di alti valori di colesterolo?</t>
  </si>
  <si>
    <t>Le sono stati prescritti farmaci?</t>
  </si>
  <si>
    <t>Quali farmaci le sono stati prescritti e in che dosaggio?</t>
  </si>
  <si>
    <t>Ha  mai avuto un Infarto Miocardico?</t>
  </si>
  <si>
    <t>Quando?</t>
  </si>
  <si>
    <t>Prende l'aspirina (Cardioaspirina)?</t>
  </si>
  <si>
    <t>Da quando?</t>
  </si>
  <si>
    <t>Dosaggio?</t>
  </si>
  <si>
    <t>Quante volte al giorno?</t>
  </si>
  <si>
    <t>Prende la Ticlopidina?</t>
  </si>
  <si>
    <t>Quante vole al giorno?</t>
  </si>
  <si>
    <t>Prende il Clopidogrel? (Plavix)</t>
  </si>
  <si>
    <t>Ha mai subito un intervento di Angioplastica o di Stent delle arterie coronariche?</t>
  </si>
  <si>
    <t>Ha mai subito un intervento di Bypass delle arterie coronarie?</t>
  </si>
  <si>
    <t>Ha sofferto di angina?</t>
  </si>
  <si>
    <t>Ha mai avuto un Ictus?</t>
  </si>
  <si>
    <t>Ha mai avuto un insufficienza cardiaca?</t>
  </si>
  <si>
    <t>Soffre di Diabete?</t>
  </si>
  <si>
    <t>Da quale eta?</t>
  </si>
  <si>
    <t>E' attualmente in trattamento?</t>
  </si>
  <si>
    <t>Soffre di patologie di tipo epatico o renali? [Epatiche]</t>
  </si>
  <si>
    <t>Soffre di patologie di tipo epatico o renali? [Renali]</t>
  </si>
  <si>
    <t>Soffre di malattie vascolari periferiche?</t>
  </si>
  <si>
    <t>Soffre di Ulcera?</t>
  </si>
  <si>
    <t>Soffre di malattie del tessuto connettivo?</t>
  </si>
  <si>
    <t>Altre malattie non sopra citate?</t>
  </si>
  <si>
    <t>Quali? (citarne il nome)</t>
  </si>
  <si>
    <t>Altri farmaci assunti non sopra citati?</t>
  </si>
  <si>
    <t>Quali altri farmaci assume? (farmaco- dosaggio)</t>
  </si>
  <si>
    <t>Senti spesso sibili al torace?</t>
  </si>
  <si>
    <t>Ti capita per più giorni o notti?</t>
  </si>
  <si>
    <t>Quando si verificano i sibili avverti anche dispnea?</t>
  </si>
  <si>
    <t>Durante le crisi dispnoiche, il respiro tra una crisi e l'altra è normale?</t>
  </si>
  <si>
    <t>Negli ultimi 3 anni ha sofferto di malattie polmonari che hanno limitato l'attività quotidiana per più di una settimana?</t>
  </si>
  <si>
    <t>Durante questi periodi ha avuto una produzione di escreato maggiore del solito?</t>
  </si>
  <si>
    <t>Ha avuto più di una di una malattia di questo genere negli ultimi 3 anni?</t>
  </si>
  <si>
    <t>Quando presenta dispnea?</t>
  </si>
  <si>
    <t>Sei stato sottoposto ad un test di funzionalità polmonare negli scorsi 5 anni?</t>
  </si>
  <si>
    <t>Vi è storia familiare di tumore al polmone?</t>
  </si>
  <si>
    <t>Parentela:</t>
  </si>
  <si>
    <t>Morto per tumore?</t>
  </si>
  <si>
    <t>Qualche DONNA della famiglia ha avuto un infarto o cardiopatia ischemica prima dei 65 anni?</t>
  </si>
  <si>
    <t>Qualche UOMO della famiglia ha avuto un infarto o cardiopatia ischemica prima dei 55 anni?</t>
  </si>
  <si>
    <t>Sei mai stato esposto all'AMIANTO?</t>
  </si>
  <si>
    <t>Anno in cui sei stato esposto per la prima volta?</t>
  </si>
  <si>
    <t>Hai mai lavorato in uno dei seguenti ambiti?</t>
  </si>
  <si>
    <t>Qualcuno in casa tua ha mai fumato?</t>
  </si>
  <si>
    <t>Per quanti anni?</t>
  </si>
  <si>
    <t>Attualmente vivi con un fumatore?</t>
  </si>
  <si>
    <t>A che età hai iniziato a fumare regolarmente?</t>
  </si>
  <si>
    <t>Mangia almeno 3 porzioni di frutta\verdura al giorno?</t>
  </si>
  <si>
    <t>Indichi il consumo giornaliero di alcol: (vino, birra, liquore)</t>
  </si>
  <si>
    <t>In generale direbbe che la sua salute è: [Scelta:]</t>
  </si>
  <si>
    <t>La sua salute ora limita lo svolgimento di queste attività? [Attività di moedrato impegno fisico (spostare tavolo, passare aspirapolvere o andare in bicicletta)]</t>
  </si>
  <si>
    <t>La sua salute ora limita lo svolgimento di queste attività? [Salire qualche piano di scale]</t>
  </si>
  <si>
    <t>Nelle ultime 4 settimane, ha avuto prolemi sul lavoro o in atre attività a causa della sua salute fisica? [Ha reso meno di quanto avrebbe voluto]</t>
  </si>
  <si>
    <t>Nelle ultime 4 settimane, ha avuto prolemi sul lavoro o in atre attività a causa della sua salute fisica? [Ha limitato alcuni tipi di lavoro o attività]</t>
  </si>
  <si>
    <t>Nelle ultime 4 settimane, ha avuto prolemi sul lavoro o in atre attività a causa del suo stato emotivo? (ansia, depressione) [Ha reso meno di quanto avrebbe voluto]</t>
  </si>
  <si>
    <t>Nelle ultime 4 settimane, ha avuto prolemi sul lavoro o in atre attività a causa del suo stato emotivo? (ansia, depressione) [Ha avuto un calo di concentrazione sul lavoro o in atre attività]</t>
  </si>
  <si>
    <t>Nelle ultime 4 settimane in che misura il dolore l'ha ostacolata nel lavoro che svolge? [Scelta:]</t>
  </si>
  <si>
    <t>Per quanto tempo nelle ultime 4 settimane si è sentito..... [Calmo e sereno]</t>
  </si>
  <si>
    <t>Per quanto tempo nelle ultime 4 settimane si è sentito..... [Pieno di energie]</t>
  </si>
  <si>
    <t>Per quanto tempo nelle ultime 4 settimane si è sentito..... [Scoraggiato e triste]</t>
  </si>
  <si>
    <t>Nelle ultime 4 sett. per quanto tempo la sua salute fisica o il suo stato emotivo hanno interferito nelle sue attività sociali, in famiglia o con gli amici? [Scelta:]</t>
  </si>
  <si>
    <t>Nelle ultime 4 settimane ha avuto paura delle conseguenze fisiche del suo fumo?</t>
  </si>
  <si>
    <t>Nelle ultime 4 settimane si è preoccupato della sua salute a causa del suo fumo?</t>
  </si>
  <si>
    <t>Nelle ultime 4 settimane ha provato ansia quando ha pensato alle possibili conseguenze del suo fumo?</t>
  </si>
  <si>
    <t>Nelle ultime 4 settimane ha meditato sulle possibili conseguenze del suo fumo?</t>
  </si>
  <si>
    <t>Attualmente è impiegato/a (percepisce uno stipendio)?</t>
  </si>
  <si>
    <t>Quante ore è stato assente dal lavoro per partecipare?</t>
  </si>
  <si>
    <t>Quanti km ha percorso per partecipare?</t>
  </si>
  <si>
    <t>Quanto ha speso per il carburante e il parcheggio (€)?</t>
  </si>
  <si>
    <t>Scriva altre spese sostenute per venire allo screening? (€)</t>
  </si>
  <si>
    <t>Ha un amico\parente che l'ha accompagnata allo screening?</t>
  </si>
  <si>
    <t>Di cosa si occupa il suo accompagnatore?</t>
  </si>
  <si>
    <t>Per quante ore è stato assente dal lavoro o altro per accompagnarla allo screening?</t>
  </si>
  <si>
    <t>Sono preoccupato per la procedura di screening:</t>
  </si>
  <si>
    <t>Il pensiero dello screening mi tormenta continuamente:</t>
  </si>
  <si>
    <t>Mi piacerebbe sapere il più possibile sulla procedura di screening:</t>
  </si>
  <si>
    <t xml:space="preserve">Vorremmo che indicasse su questa scala, secondo lei, il suo stato di salute oggi (come si sente): </t>
  </si>
  <si>
    <t>A: sintomatologia comparsa nelle ultime 2 settimane e non giustificata da pre-esenti malattie croniche note</t>
  </si>
  <si>
    <t>B: sintomatologia comparsa nelle ultime 2 settimane e non giustificata da pre-esenti malattie croniche note</t>
  </si>
  <si>
    <t>C: sintomatologia comparsa nelle ultime 2 settimane e non giustificata da pre-esenti malattie croniche note</t>
  </si>
  <si>
    <t>Nelle ultime 2 settimane è stato a contatto, senza mascherina di protezione, con casi sintomatici (sintomi sopra esposti) o accertati (tampone positivo) di soggetti con CoViD-19?</t>
  </si>
  <si>
    <t>Diag. COVID</t>
  </si>
  <si>
    <t>Il partecipante ha firmato i consensi?</t>
  </si>
  <si>
    <t>Data TAC basale:</t>
  </si>
  <si>
    <t>Consenso inail</t>
  </si>
  <si>
    <t>PA: (SYS)</t>
  </si>
  <si>
    <t>PA: (DIA)</t>
  </si>
  <si>
    <t>FC: (bpm)</t>
  </si>
  <si>
    <t>Saturimetria: (%)</t>
  </si>
  <si>
    <t>CO: (ppm)</t>
  </si>
  <si>
    <t>DATA esami ematici:</t>
  </si>
  <si>
    <t>Colesterolo TOT: (mg/dl)</t>
  </si>
  <si>
    <t>HDL: (mg/dl)</t>
  </si>
  <si>
    <t>LDL: (mg/dl)</t>
  </si>
  <si>
    <t>Trigliceridi: (mg/dl)</t>
  </si>
  <si>
    <t>FEV1(%):</t>
  </si>
  <si>
    <t>FVC:</t>
  </si>
  <si>
    <t>FEV1(l):</t>
  </si>
  <si>
    <t>FVC (l):</t>
  </si>
  <si>
    <t>PEF(l/min)</t>
  </si>
  <si>
    <t>Ratio (FEV1/FVC):</t>
  </si>
  <si>
    <t>Consenso al trattamento dei dati?</t>
  </si>
  <si>
    <t>TEST MOTIVAZIONALE</t>
  </si>
  <si>
    <t>TEST DIPENDENZA</t>
  </si>
  <si>
    <t>Apollo/eNCIRCLeD</t>
  </si>
  <si>
    <t>Data di nascita:</t>
  </si>
  <si>
    <t>Numero di telefono:</t>
  </si>
  <si>
    <t>Elegible:</t>
  </si>
  <si>
    <t>Type</t>
  </si>
  <si>
    <t>Età: (compiuta)</t>
  </si>
  <si>
    <t>Livello di educazione scolastica:</t>
  </si>
  <si>
    <t>BMI</t>
  </si>
  <si>
    <t>Altezza: (metri)</t>
  </si>
  <si>
    <t>Peso in Kg:</t>
  </si>
  <si>
    <t>Ha una delle seguenti patologie?</t>
  </si>
  <si>
    <t>Ha avuto in passato o ha attualmente un tumore?</t>
  </si>
  <si>
    <t>Qualcuno dei suoi parenti ha avuto un tumore al polmone?</t>
  </si>
  <si>
    <t>Fuma ancora o ha smesso di fumare?</t>
  </si>
  <si>
    <t>Numero medio di sigarette al giorno che fuma attualmente o ha fumato?</t>
  </si>
  <si>
    <t>Per quanti anni in totale ha fumato?</t>
  </si>
  <si>
    <t>Quanti anni fa ha smesso di fumare se ex-fumatore?</t>
  </si>
  <si>
    <t>%PLCO 6yrs</t>
  </si>
  <si>
    <t>Pack-Years</t>
  </si>
  <si>
    <t>Nodule Count</t>
  </si>
  <si>
    <t>Total Nodules</t>
  </si>
  <si>
    <t>New Nodule</t>
  </si>
  <si>
    <t>posizioneprobabile</t>
  </si>
  <si>
    <t>Long axis</t>
  </si>
  <si>
    <t>Short axis</t>
  </si>
  <si>
    <t>Max diameter</t>
  </si>
  <si>
    <t>volumetotale</t>
  </si>
  <si>
    <t>volumesolido</t>
  </si>
  <si>
    <t>volumenonsolido</t>
  </si>
  <si>
    <t>vdttotale</t>
  </si>
  <si>
    <t>vdtsolida</t>
  </si>
  <si>
    <t>consistenzanodulo</t>
  </si>
  <si>
    <t>bordiregolari</t>
  </si>
  <si>
    <t>CalcificazioneBenignità</t>
  </si>
  <si>
    <t>formaspiculata</t>
  </si>
  <si>
    <t>nodulovistoinserie</t>
  </si>
  <si>
    <t>nodulovistoinimmagine</t>
  </si>
  <si>
    <t>LUNG: Lymph nodes</t>
  </si>
  <si>
    <t>LUNG: COPD</t>
  </si>
  <si>
    <t>LUNG: Fibrosis</t>
  </si>
  <si>
    <t>LUNG: Pleural Effusion</t>
  </si>
  <si>
    <t>LUNG: Other</t>
  </si>
  <si>
    <t>HEART: Coronary Calcification</t>
  </si>
  <si>
    <t>ENFISEMA</t>
  </si>
  <si>
    <t>ENFIS: type (mild, moderate, severe)</t>
  </si>
  <si>
    <t>CTDI vol (mGy)</t>
  </si>
  <si>
    <t>PLCO/6% 1yrs</t>
  </si>
  <si>
    <t>VISCHT</t>
  </si>
  <si>
    <t>Rischio alla BASALE</t>
  </si>
  <si>
    <t>Rischio alle SUCCESSIVE</t>
  </si>
  <si>
    <t>LunRADS</t>
  </si>
  <si>
    <t>AccessionNumber</t>
  </si>
  <si>
    <t>1 FUP (months)</t>
  </si>
  <si>
    <t>1 FUP-LDCT</t>
  </si>
  <si>
    <t>VDT</t>
  </si>
  <si>
    <t>Status</t>
  </si>
  <si>
    <t>Change (Voltot%)</t>
  </si>
  <si>
    <t>2 FUP (months)</t>
  </si>
  <si>
    <t>2LDCT</t>
  </si>
  <si>
    <t>3 FUP (months)</t>
  </si>
  <si>
    <t>3LDCT</t>
  </si>
  <si>
    <t>4 FUP (months)</t>
  </si>
  <si>
    <t>4LDCT</t>
  </si>
  <si>
    <t>LungRADS</t>
  </si>
  <si>
    <t>5 FUP (months)</t>
  </si>
  <si>
    <t>5LDCT</t>
  </si>
  <si>
    <t>PET_DATE</t>
  </si>
  <si>
    <t>PET_RESULT</t>
  </si>
  <si>
    <t>BIO_DATE</t>
  </si>
  <si>
    <t>BIO_RESULT</t>
  </si>
  <si>
    <t>SGRY_DATE</t>
  </si>
  <si>
    <t>MALIGNO\MALIGNO_COLLATERALE\MALIGNO_SECONDARY</t>
  </si>
  <si>
    <t>SRGY_APPROACH</t>
  </si>
  <si>
    <t>TYPE_RESECTION</t>
  </si>
  <si>
    <t>K_TYPE</t>
  </si>
  <si>
    <t>NOTE</t>
  </si>
  <si>
    <t>Stadio sec. T 8th</t>
  </si>
  <si>
    <t>Stadio sec. N 8th</t>
  </si>
  <si>
    <t>Stadio sec. M 8th</t>
  </si>
  <si>
    <t>Stadio sec.Masaoka-Koga:</t>
  </si>
  <si>
    <t>cons.NOD</t>
  </si>
  <si>
    <t>DIAMMAX "FS"</t>
  </si>
  <si>
    <t>bpco/enfis/broC-1/0</t>
  </si>
  <si>
    <t>amianto(si/no)</t>
  </si>
  <si>
    <t>Errore0sepZok</t>
  </si>
  <si>
    <t>MODEL (TEST) SEMPRE COSTANTE PER OGNI PAZIENTE</t>
  </si>
  <si>
    <t>1 yr probability diagnosis lung cancer during first CT (SEMPRE CONSTANTE PER OGNI PAZIENTE)</t>
  </si>
  <si>
    <t>model (COSMOS)</t>
  </si>
  <si>
    <t>1 yr probability diagnosis lung cancer at repeated screening</t>
  </si>
  <si>
    <t>IC2 %</t>
  </si>
  <si>
    <t>G_MODEL</t>
  </si>
  <si>
    <t>G_BACC</t>
  </si>
  <si>
    <t>G_MOD</t>
  </si>
  <si>
    <t>LCR</t>
  </si>
  <si>
    <t>BROCK</t>
  </si>
  <si>
    <t>Brock(%)</t>
  </si>
  <si>
    <t>HSR001</t>
  </si>
  <si>
    <t>CRB0000103</t>
  </si>
  <si>
    <t>Femmina</t>
  </si>
  <si>
    <t>Dipendente</t>
  </si>
  <si>
    <t>Bianco</t>
  </si>
  <si>
    <t>Liceo (Scuole Superiori)</t>
  </si>
  <si>
    <t>No</t>
  </si>
  <si>
    <t>NO</t>
  </si>
  <si>
    <t>Si</t>
  </si>
  <si>
    <t>ipotirodismo</t>
  </si>
  <si>
    <t>eutirox 125/150</t>
  </si>
  <si>
    <t>Presento dispnea solo da sforzo</t>
  </si>
  <si>
    <t>SI</t>
  </si>
  <si>
    <t>Più di 5 bicchieri al giorno</t>
  </si>
  <si>
    <t>Buona</t>
  </si>
  <si>
    <t>No, per nulla</t>
  </si>
  <si>
    <t>Mai</t>
  </si>
  <si>
    <t>Qualche volta</t>
  </si>
  <si>
    <t>Per nulla</t>
  </si>
  <si>
    <t>Spesso</t>
  </si>
  <si>
    <t>Una parte el tempo</t>
  </si>
  <si>
    <t>D'accordo</t>
  </si>
  <si>
    <t>in completo disaccordo</t>
  </si>
  <si>
    <t>Nè d'accordo nè in disaccordo</t>
  </si>
  <si>
    <t>Nessuna</t>
  </si>
  <si>
    <t>Non Sospetto</t>
  </si>
  <si>
    <t>Acconsento al trattamento*</t>
  </si>
  <si>
    <t>ALE01</t>
  </si>
  <si>
    <t>F</t>
  </si>
  <si>
    <t>G</t>
  </si>
  <si>
    <t>Liceo</t>
  </si>
  <si>
    <t>Fumatore</t>
  </si>
  <si>
    <t>yes</t>
  </si>
  <si>
    <t>LLL</t>
  </si>
  <si>
    <t>solid</t>
  </si>
  <si>
    <t>no</t>
  </si>
  <si>
    <t>AN_H001_B</t>
  </si>
  <si>
    <t>invariated</t>
  </si>
  <si>
    <t>AN_H001_F1</t>
  </si>
  <si>
    <t>AN_H001_F2</t>
  </si>
  <si>
    <t>AN_H001_F3</t>
  </si>
  <si>
    <t>AN_H001_F4</t>
  </si>
  <si>
    <t>HSR002</t>
  </si>
  <si>
    <t>CRB0000104</t>
  </si>
  <si>
    <t>Maschio</t>
  </si>
  <si>
    <t>Pensionato</t>
  </si>
  <si>
    <t>Epilessia</t>
  </si>
  <si>
    <t>depakin - 500</t>
  </si>
  <si>
    <t>Mamma</t>
  </si>
  <si>
    <t>Quasi mai</t>
  </si>
  <si>
    <t>richiesta esami ematici x mail</t>
  </si>
  <si>
    <t>ALE02</t>
  </si>
  <si>
    <t>M</t>
  </si>
  <si>
    <t>Bronchite Cronica</t>
  </si>
  <si>
    <t>LUL</t>
  </si>
  <si>
    <t>AN_H002_B</t>
  </si>
  <si>
    <t>vanished</t>
  </si>
  <si>
    <t>RML</t>
  </si>
  <si>
    <t>HSR003</t>
  </si>
  <si>
    <t>CRB0000106</t>
  </si>
  <si>
    <t>Diploma (Post-Superiori)</t>
  </si>
  <si>
    <t>losartan 50mg</t>
  </si>
  <si>
    <t>3-5 bicchieri al giorno</t>
  </si>
  <si>
    <t>Per poco tempo</t>
  </si>
  <si>
    <t>ALE03</t>
  </si>
  <si>
    <t>HSR004</t>
  </si>
  <si>
    <t>CRB0000105</t>
  </si>
  <si>
    <t>olmesartan e idroclorotiazide</t>
  </si>
  <si>
    <t>statine</t>
  </si>
  <si>
    <t>fenofibrato 145mg al giorno</t>
  </si>
  <si>
    <t>1-2 bicchieri al giorno</t>
  </si>
  <si>
    <t>Disoccupato</t>
  </si>
  <si>
    <t>Diarrea</t>
  </si>
  <si>
    <t>ALE04</t>
  </si>
  <si>
    <t>RUL</t>
  </si>
  <si>
    <t>-</t>
  </si>
  <si>
    <t>reduced</t>
  </si>
  <si>
    <t>HSR005</t>
  </si>
  <si>
    <t>CRB0000109</t>
  </si>
  <si>
    <t>Operaio</t>
  </si>
  <si>
    <t>Elementari/Medie</t>
  </si>
  <si>
    <t>Tumore di Warthin parotide dx</t>
  </si>
  <si>
    <t>torvast - 10</t>
  </si>
  <si>
    <t>SI, Lieve</t>
  </si>
  <si>
    <t>nodulo tiroideo</t>
  </si>
  <si>
    <t>Cugino</t>
  </si>
  <si>
    <t>Aziende di costruzione o demolizione</t>
  </si>
  <si>
    <t>Si, parzialmente</t>
  </si>
  <si>
    <t>Completamente d'accordo</t>
  </si>
  <si>
    <t>ALE05</t>
  </si>
  <si>
    <t>Elementari\Medie</t>
  </si>
  <si>
    <t>AN_H005_B</t>
  </si>
  <si>
    <t>increase</t>
  </si>
  <si>
    <t>undefined</t>
  </si>
  <si>
    <t>RLL</t>
  </si>
  <si>
    <t>HSR006</t>
  </si>
  <si>
    <t>CRB0000108</t>
  </si>
  <si>
    <t>Gastrite, gastroduodenite, riflusso gastrico</t>
  </si>
  <si>
    <t>Esomeprazolo, Tamsulosin</t>
  </si>
  <si>
    <t>Papà</t>
  </si>
  <si>
    <t>Faringodinia</t>
  </si>
  <si>
    <t>ALE06</t>
  </si>
  <si>
    <t>HSR007</t>
  </si>
  <si>
    <t>CRB0000110</t>
  </si>
  <si>
    <t>fibrillazione atriale 2 episodi in 6 anni. gastrite con reflusso, noduli alla tiroide</t>
  </si>
  <si>
    <t>Zio</t>
  </si>
  <si>
    <t>bibliotecaria. commerciante e restauro mobili</t>
  </si>
  <si>
    <t>Molto poco</t>
  </si>
  <si>
    <t>Altro professionista autonomo</t>
  </si>
  <si>
    <t>in disaccordo</t>
  </si>
  <si>
    <t>ALE07</t>
  </si>
  <si>
    <t>HSR008</t>
  </si>
  <si>
    <t>CRB0000107</t>
  </si>
  <si>
    <t>Blopresid - 32/25</t>
  </si>
  <si>
    <t>Poliposi intestinale</t>
  </si>
  <si>
    <t>Coumadin - 5; Sebri</t>
  </si>
  <si>
    <t>Solo quando cammino di fretta in pianura o su una piccola salita</t>
  </si>
  <si>
    <t>Passabile</t>
  </si>
  <si>
    <t>Un pò</t>
  </si>
  <si>
    <t>ALE08</t>
  </si>
  <si>
    <t>miss comparative draf</t>
  </si>
  <si>
    <t>OUT</t>
  </si>
  <si>
    <t>POS</t>
  </si>
  <si>
    <t>MALIGNO</t>
  </si>
  <si>
    <t>RATS</t>
  </si>
  <si>
    <t>SEGMENTECTOMIA</t>
  </si>
  <si>
    <t>ADENOCARCINOMA PAPILLARE</t>
  </si>
  <si>
    <t>pT4</t>
  </si>
  <si>
    <t>N1</t>
  </si>
  <si>
    <t>part-solid</t>
  </si>
  <si>
    <t>HSR009</t>
  </si>
  <si>
    <t>CRB0000112</t>
  </si>
  <si>
    <t>Professionista</t>
  </si>
  <si>
    <t>Laurea Magistrale/Specialistica</t>
  </si>
  <si>
    <t>Faccio fatica a respirare dopo 100mt o pochi minuti di cammino</t>
  </si>
  <si>
    <t>Dispnea (Difficoltà a respirare)</t>
  </si>
  <si>
    <t>ALE09</t>
  </si>
  <si>
    <t>Laurea</t>
  </si>
  <si>
    <t>HSR010</t>
  </si>
  <si>
    <t>CRB0000111</t>
  </si>
  <si>
    <t>Artigiano</t>
  </si>
  <si>
    <t>Altro...</t>
  </si>
  <si>
    <t>ALE10</t>
  </si>
  <si>
    <t>HSR011</t>
  </si>
  <si>
    <t>CRB0000115</t>
  </si>
  <si>
    <t>ALE11</t>
  </si>
  <si>
    <t>non eseguita</t>
  </si>
  <si>
    <t>HSR012</t>
  </si>
  <si>
    <t>CRB0000114</t>
  </si>
  <si>
    <t>un tumore all'utero</t>
  </si>
  <si>
    <t>armolipid plus e lo prendo tutte le sere. Il colesterolo è rientrato</t>
  </si>
  <si>
    <t>sono ipotiroidea (assumo eutirox 75 e 100), soffro di reflusso gastroesofageo ( assumo lansoprazolo 15mg 1 o 2 capsule serali, !cucchiaio di Gaviscon Advance prima di coricarmi), ho l'ansia (spesso)( assumo xanax 0,25 2 volte al giorno, mattino e sera) che si traduce in attacchi di dissenteria, sono un soggetto farmaco allergico e allergie a piante naturali( da orticaria gigante )per cui viaggio sempre con il cortisone</t>
  </si>
  <si>
    <t>l'amianto era in vasche poste vicino ai locali dove avevamo il reparto sartoria di una struttura teatrale. Poi è stato portato via</t>
  </si>
  <si>
    <t>Si, parecchio</t>
  </si>
  <si>
    <t>ALE12</t>
  </si>
  <si>
    <t>HSR013</t>
  </si>
  <si>
    <t>CRB0000122</t>
  </si>
  <si>
    <t xml:space="preserve">lercanipidina10 mg al mattino e losartan 50 mg la sera </t>
  </si>
  <si>
    <t xml:space="preserve">ipotiroidismo, </t>
  </si>
  <si>
    <t>eutirox 75, vitamina D, Bretaris Genuair 322 microgrammi (interrotto)</t>
  </si>
  <si>
    <t>Cammino più lentamente degli altri a causa della dispnea, oppure mi fermo a prendere fiato</t>
  </si>
  <si>
    <t>solo di tanto in tanto una birra o un bicchiere di vino</t>
  </si>
  <si>
    <t xml:space="preserve">4 x tangenziale </t>
  </si>
  <si>
    <t>ALE13</t>
  </si>
  <si>
    <t>Ex-Fumatore</t>
  </si>
  <si>
    <t>NON ESEGUITA</t>
  </si>
  <si>
    <t>HSR014</t>
  </si>
  <si>
    <t>CRB0000121</t>
  </si>
  <si>
    <t>Olmesartan 20 mg 1/2 compressa die</t>
  </si>
  <si>
    <t>Atorvastatina 20 mg, 1 compressa die</t>
  </si>
  <si>
    <t>pantoprazolo 40 mg, 1 compressa die</t>
  </si>
  <si>
    <t>Quasi sempre</t>
  </si>
  <si>
    <t>ALE14</t>
  </si>
  <si>
    <t>HSR015</t>
  </si>
  <si>
    <t>CRB0000123</t>
  </si>
  <si>
    <t>Amlodipina 5mg 1 volta die; Perindopril 4mg x 1 volta die; Bisoprololo 2,5mg x 1 volta die</t>
  </si>
  <si>
    <t>Rosuvastatina 10mg</t>
  </si>
  <si>
    <t>Saltuariamente 1-2 bicchieri al giorno</t>
  </si>
  <si>
    <t>Tosse</t>
  </si>
  <si>
    <t>ALE15</t>
  </si>
  <si>
    <t>HSR016</t>
  </si>
  <si>
    <t>CRB0000124</t>
  </si>
  <si>
    <t>Nonno</t>
  </si>
  <si>
    <t>divido con mia moglie 1L vino ogni 2mesi e 1 birra alla settimana</t>
  </si>
  <si>
    <t>Molto Buona</t>
  </si>
  <si>
    <t>Cefalea</t>
  </si>
  <si>
    <t>ALE16</t>
  </si>
  <si>
    <t>HSR017</t>
  </si>
  <si>
    <t>CRB0000128</t>
  </si>
  <si>
    <t>omega3  - 1000, allopurinolo, slowmet 500, vitamina D</t>
  </si>
  <si>
    <t>ALE17</t>
  </si>
  <si>
    <t>HSR018</t>
  </si>
  <si>
    <t>CRB0000127</t>
  </si>
  <si>
    <t>non ricordo</t>
  </si>
  <si>
    <t>SI, Stent</t>
  </si>
  <si>
    <t>pantoprazolo 20 mg  (1); riopan  800 mg (2); tareg 80 mg (1); esapent 1000 mg (1); crestor 20 mg (1).</t>
  </si>
  <si>
    <t>Sempre</t>
  </si>
  <si>
    <t>ALE18</t>
  </si>
  <si>
    <t>HSR019</t>
  </si>
  <si>
    <t>CRB0000126</t>
  </si>
  <si>
    <t>gastrite reflusso osteoporosi</t>
  </si>
  <si>
    <t>Omeprazen 20mg; Gaviscon advance;  Ideos (calcio vitamina D3) 500mg; Livial (Tibolone)2,5mg</t>
  </si>
  <si>
    <t>occasionalmente</t>
  </si>
  <si>
    <t>ALE19</t>
  </si>
  <si>
    <t>MISS DRAFT</t>
  </si>
  <si>
    <t>unvaried</t>
  </si>
  <si>
    <t>NEG</t>
  </si>
  <si>
    <t>HSR020</t>
  </si>
  <si>
    <t>CRB0000125</t>
  </si>
  <si>
    <t>Triatec 10 mg (1 compressa alla sera), Lobidiur 25 mg (1 compressa al mattino)</t>
  </si>
  <si>
    <t>Crestor 5 mg (1 compressa alla sera)</t>
  </si>
  <si>
    <t>Molto</t>
  </si>
  <si>
    <t>Imprenditore/Libero professionista</t>
  </si>
  <si>
    <t>ALE20</t>
  </si>
  <si>
    <t>eseguita</t>
  </si>
  <si>
    <t>HSR021</t>
  </si>
  <si>
    <t>CRB0000129</t>
  </si>
  <si>
    <t>nessuno</t>
  </si>
  <si>
    <t>calzaturificio</t>
  </si>
  <si>
    <t>Dolore e\o oppressione toracica</t>
  </si>
  <si>
    <t>ALE21</t>
  </si>
  <si>
    <t>HSR022</t>
  </si>
  <si>
    <t>CRB0000130</t>
  </si>
  <si>
    <t>lieve insufficienza valvola mitralica e valvola aortica</t>
  </si>
  <si>
    <t>saltuariamente FANS e Xanax</t>
  </si>
  <si>
    <t>consumo alcool raramente</t>
  </si>
  <si>
    <t>Mialgie (dolori muscolari)</t>
  </si>
  <si>
    <t>ALE22</t>
  </si>
  <si>
    <t>HSR023</t>
  </si>
  <si>
    <t>CRB0000133</t>
  </si>
  <si>
    <t>ALE23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</si>
</sst>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"/>
    <numFmt numFmtId="166" formatCode="0.0000"/>
    <numFmt numFmtId="167" formatCode="0.000000000000000"/>
    <numFmt numFmtId="168" formatCode="0.000000000"/>
    <numFmt numFmtId="169" formatCode="0.00000000"/>
    <numFmt numFmtId="170" formatCode="0.0000000000"/>
    <numFmt numFmtId="171" formatCode="m/d/yyyy\ h:mm:ss"/>
    <numFmt numFmtId="172" formatCode="d/m/yyyy"/>
    <numFmt numFmtId="173" formatCode="dd/mm/yy"/>
    <numFmt numFmtId="174" formatCode="h\.mm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FFFFFF"/>
      <name val="Calibri"/>
      <charset val="1"/>
    </font>
    <font>
      <sz val="10"/>
      <color rgb="FF000000"/>
      <name val="Arial"/>
      <charset val="1"/>
    </font>
  </fonts>
  <fills count="22">
    <fill>
      <patternFill patternType="none"/>
    </fill>
    <fill>
      <patternFill patternType="gray125"/>
    </fill>
    <fill>
      <patternFill patternType="solid">
        <fgColor rgb="FFF4CCCC"/>
        <bgColor rgb="FFD9D2E9"/>
      </patternFill>
    </fill>
    <fill>
      <patternFill patternType="solid">
        <fgColor rgb="FFE6B8AF"/>
        <bgColor rgb="FFD5A6BD"/>
      </patternFill>
    </fill>
    <fill>
      <patternFill patternType="solid">
        <fgColor rgb="FFB7E1CD"/>
        <bgColor rgb="FFC9DAF8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D2E9"/>
        <bgColor rgb="FFD9D9D9"/>
      </patternFill>
    </fill>
    <fill>
      <patternFill patternType="solid">
        <fgColor rgb="FFC9DAF8"/>
        <bgColor rgb="FFCFE2F3"/>
      </patternFill>
    </fill>
    <fill>
      <patternFill patternType="solid">
        <fgColor rgb="FFD9D9D9"/>
        <bgColor rgb="FFD9D2E9"/>
      </patternFill>
    </fill>
    <fill>
      <patternFill patternType="solid">
        <fgColor rgb="FFFFFFFF"/>
        <bgColor rgb="FFFFF2CC"/>
      </patternFill>
    </fill>
    <fill>
      <patternFill patternType="solid">
        <fgColor rgb="FFCFE2F3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D9EAD3"/>
        <bgColor rgb="FFE2EFDA"/>
      </patternFill>
    </fill>
    <fill>
      <patternFill patternType="solid">
        <fgColor rgb="FFE2EFDA"/>
        <bgColor rgb="FFD9EAD3"/>
      </patternFill>
    </fill>
    <fill>
      <patternFill patternType="solid">
        <fgColor rgb="FF999999"/>
        <bgColor rgb="FF808080"/>
      </patternFill>
    </fill>
    <fill>
      <patternFill patternType="solid">
        <fgColor rgb="FF434343"/>
        <bgColor rgb="FF3333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9900FF"/>
        <bgColor rgb="FF80008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right"/>
    </xf>
    <xf numFmtId="0" fontId="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164" fontId="0" fillId="10" borderId="0" xfId="0" applyNumberFormat="1" applyFont="1" applyFill="1" applyAlignment="1">
      <alignment horizontal="center"/>
    </xf>
    <xf numFmtId="2" fontId="0" fillId="10" borderId="0" xfId="0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/>
    </xf>
    <xf numFmtId="2" fontId="0" fillId="11" borderId="0" xfId="0" applyNumberFormat="1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13" borderId="0" xfId="0" applyFont="1" applyFill="1" applyAlignment="1">
      <alignment horizontal="left"/>
    </xf>
    <xf numFmtId="166" fontId="1" fillId="0" borderId="0" xfId="0" applyNumberFormat="1" applyFont="1" applyAlignment="1">
      <alignment horizontal="center"/>
    </xf>
    <xf numFmtId="166" fontId="1" fillId="14" borderId="0" xfId="0" applyNumberFormat="1" applyFont="1" applyFill="1" applyAlignment="1">
      <alignment horizontal="center"/>
    </xf>
    <xf numFmtId="166" fontId="1" fillId="14" borderId="0" xfId="0" applyNumberFormat="1" applyFont="1" applyFill="1" applyAlignment="1">
      <alignment horizontal="left"/>
    </xf>
    <xf numFmtId="166" fontId="2" fillId="0" borderId="0" xfId="0" applyNumberFormat="1" applyFont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3" fillId="10" borderId="0" xfId="0" applyNumberFormat="1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5" borderId="0" xfId="0" applyFont="1" applyFill="1" applyAlignment="1">
      <alignment horizontal="left"/>
    </xf>
    <xf numFmtId="0" fontId="3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0" fontId="2" fillId="15" borderId="0" xfId="0" applyFont="1" applyFill="1" applyAlignment="1">
      <alignment horizontal="left"/>
    </xf>
    <xf numFmtId="0" fontId="1" fillId="10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7" borderId="0" xfId="0" applyFont="1" applyFill="1" applyAlignment="1">
      <alignment horizontal="center"/>
    </xf>
    <xf numFmtId="167" fontId="1" fillId="10" borderId="0" xfId="0" applyNumberFormat="1" applyFont="1" applyFill="1" applyAlignment="1">
      <alignment horizontal="center"/>
    </xf>
    <xf numFmtId="168" fontId="1" fillId="10" borderId="0" xfId="0" applyNumberFormat="1" applyFont="1" applyFill="1" applyAlignment="1">
      <alignment horizontal="center"/>
    </xf>
    <xf numFmtId="169" fontId="1" fillId="10" borderId="0" xfId="0" applyNumberFormat="1" applyFont="1" applyFill="1" applyAlignment="1">
      <alignment horizontal="center"/>
    </xf>
    <xf numFmtId="170" fontId="1" fillId="10" borderId="0" xfId="0" applyNumberFormat="1" applyFont="1" applyFill="1" applyAlignment="1">
      <alignment horizontal="center"/>
    </xf>
    <xf numFmtId="168" fontId="1" fillId="6" borderId="0" xfId="0" applyNumberFormat="1" applyFont="1" applyFill="1" applyAlignment="1">
      <alignment horizontal="center"/>
    </xf>
    <xf numFmtId="165" fontId="4" fillId="17" borderId="0" xfId="0" applyNumberFormat="1" applyFont="1" applyFill="1" applyAlignment="1">
      <alignment horizontal="center"/>
    </xf>
    <xf numFmtId="168" fontId="4" fillId="18" borderId="0" xfId="0" applyNumberFormat="1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/>
    <xf numFmtId="0" fontId="0" fillId="3" borderId="0" xfId="0" applyFont="1" applyFill="1" applyAlignment="1">
      <alignment horizontal="left"/>
    </xf>
    <xf numFmtId="171" fontId="1" fillId="0" borderId="0" xfId="0" applyNumberFormat="1" applyFont="1" applyAlignment="1"/>
    <xf numFmtId="0" fontId="1" fillId="0" borderId="0" xfId="0" applyFont="1" applyAlignment="1"/>
    <xf numFmtId="0" fontId="0" fillId="5" borderId="0" xfId="0" applyFont="1" applyFill="1" applyAlignment="1"/>
    <xf numFmtId="0" fontId="1" fillId="0" borderId="0" xfId="0" applyFont="1"/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14" fontId="1" fillId="6" borderId="0" xfId="0" applyNumberFormat="1" applyFont="1" applyFill="1" applyAlignment="1"/>
    <xf numFmtId="14" fontId="1" fillId="2" borderId="0" xfId="0" applyNumberFormat="1" applyFont="1" applyFill="1" applyAlignment="1"/>
    <xf numFmtId="0" fontId="1" fillId="8" borderId="0" xfId="0" applyFont="1" applyFill="1" applyAlignment="1"/>
    <xf numFmtId="9" fontId="1" fillId="8" borderId="0" xfId="0" applyNumberFormat="1" applyFont="1" applyFill="1" applyAlignment="1"/>
    <xf numFmtId="0" fontId="1" fillId="9" borderId="0" xfId="0" applyFont="1" applyFill="1" applyAlignment="1"/>
    <xf numFmtId="172" fontId="0" fillId="10" borderId="0" xfId="0" applyNumberFormat="1" applyFont="1" applyFill="1" applyAlignment="1">
      <alignment horizontal="center"/>
    </xf>
    <xf numFmtId="166" fontId="0" fillId="10" borderId="0" xfId="0" applyNumberFormat="1" applyFont="1" applyFill="1" applyAlignment="1">
      <alignment horizontal="center"/>
    </xf>
    <xf numFmtId="166" fontId="0" fillId="14" borderId="0" xfId="0" applyNumberFormat="1" applyFont="1" applyFill="1" applyAlignment="1">
      <alignment horizontal="center"/>
    </xf>
    <xf numFmtId="166" fontId="0" fillId="14" borderId="0" xfId="0" applyNumberFormat="1" applyFont="1" applyFill="1" applyAlignment="1">
      <alignment horizontal="left"/>
    </xf>
    <xf numFmtId="166" fontId="0" fillId="10" borderId="0" xfId="0" applyNumberFormat="1" applyFont="1" applyFill="1" applyAlignment="1">
      <alignment horizontal="right"/>
    </xf>
    <xf numFmtId="0" fontId="0" fillId="8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0" fillId="9" borderId="0" xfId="0" applyFont="1" applyFill="1" applyAlignment="1">
      <alignment horizontal="center"/>
    </xf>
    <xf numFmtId="14" fontId="1" fillId="15" borderId="0" xfId="0" applyNumberFormat="1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5" borderId="0" xfId="0" applyFont="1" applyFill="1" applyAlignment="1">
      <alignment horizontal="right"/>
    </xf>
    <xf numFmtId="14" fontId="0" fillId="10" borderId="0" xfId="0" applyNumberFormat="1" applyFont="1" applyFill="1" applyAlignment="1">
      <alignment horizontal="center"/>
    </xf>
    <xf numFmtId="0" fontId="0" fillId="10" borderId="0" xfId="0" applyFont="1" applyFill="1" applyAlignment="1">
      <alignment horizontal="right"/>
    </xf>
    <xf numFmtId="0" fontId="0" fillId="10" borderId="0" xfId="0" applyFont="1" applyFill="1" applyAlignment="1">
      <alignment horizontal="left"/>
    </xf>
    <xf numFmtId="14" fontId="0" fillId="19" borderId="0" xfId="0" applyNumberFormat="1" applyFont="1" applyFill="1" applyAlignment="1">
      <alignment horizontal="center"/>
    </xf>
    <xf numFmtId="173" fontId="0" fillId="10" borderId="0" xfId="0" applyNumberFormat="1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167" fontId="0" fillId="10" borderId="0" xfId="0" applyNumberFormat="1" applyFont="1" applyFill="1" applyAlignment="1">
      <alignment horizontal="center"/>
    </xf>
    <xf numFmtId="168" fontId="0" fillId="10" borderId="0" xfId="0" applyNumberFormat="1" applyFont="1" applyFill="1" applyAlignment="1">
      <alignment horizontal="center"/>
    </xf>
    <xf numFmtId="169" fontId="0" fillId="10" borderId="0" xfId="0" applyNumberFormat="1" applyFont="1" applyFill="1" applyAlignment="1">
      <alignment horizontal="center"/>
    </xf>
    <xf numFmtId="170" fontId="0" fillId="10" borderId="0" xfId="0" applyNumberFormat="1" applyFont="1" applyFill="1" applyAlignment="1">
      <alignment horizontal="center"/>
    </xf>
    <xf numFmtId="168" fontId="0" fillId="6" borderId="0" xfId="0" applyNumberFormat="1" applyFont="1" applyFill="1" applyAlignment="1">
      <alignment horizontal="center"/>
    </xf>
    <xf numFmtId="0" fontId="1" fillId="8" borderId="0" xfId="0" applyFont="1" applyFill="1"/>
    <xf numFmtId="168" fontId="0" fillId="7" borderId="0" xfId="0" applyNumberFormat="1" applyFont="1" applyFill="1" applyAlignment="1">
      <alignment horizontal="center"/>
    </xf>
    <xf numFmtId="14" fontId="1" fillId="0" borderId="0" xfId="0" applyNumberFormat="1" applyFont="1" applyAlignment="1"/>
    <xf numFmtId="0" fontId="1" fillId="2" borderId="0" xfId="0" applyFont="1" applyFill="1"/>
    <xf numFmtId="164" fontId="0" fillId="10" borderId="0" xfId="0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right"/>
    </xf>
    <xf numFmtId="0" fontId="0" fillId="20" borderId="0" xfId="0" applyFont="1" applyFill="1" applyAlignment="1">
      <alignment horizontal="left"/>
    </xf>
    <xf numFmtId="174" fontId="0" fillId="10" borderId="0" xfId="0" applyNumberFormat="1" applyFont="1" applyFill="1" applyAlignment="1">
      <alignment horizontal="center"/>
    </xf>
    <xf numFmtId="172" fontId="1" fillId="2" borderId="0" xfId="0" applyNumberFormat="1" applyFont="1" applyFill="1" applyAlignment="1"/>
    <xf numFmtId="14" fontId="0" fillId="8" borderId="0" xfId="0" applyNumberFormat="1" applyFont="1" applyFill="1" applyAlignment="1">
      <alignment horizontal="center"/>
    </xf>
    <xf numFmtId="14" fontId="0" fillId="15" borderId="0" xfId="0" applyNumberFormat="1" applyFont="1" applyFill="1" applyAlignment="1">
      <alignment horizontal="center"/>
    </xf>
    <xf numFmtId="14" fontId="0" fillId="10" borderId="0" xfId="0" applyNumberFormat="1" applyFont="1" applyFill="1" applyAlignment="1">
      <alignment horizontal="right"/>
    </xf>
    <xf numFmtId="14" fontId="0" fillId="10" borderId="0" xfId="0" applyNumberFormat="1" applyFont="1" applyFill="1" applyAlignment="1">
      <alignment horizontal="left"/>
    </xf>
    <xf numFmtId="14" fontId="0" fillId="9" borderId="0" xfId="0" applyNumberFormat="1" applyFont="1" applyFill="1" applyAlignment="1">
      <alignment horizontal="center"/>
    </xf>
    <xf numFmtId="14" fontId="0" fillId="16" borderId="0" xfId="0" applyNumberFormat="1" applyFont="1" applyFill="1" applyAlignment="1">
      <alignment horizontal="center"/>
    </xf>
    <xf numFmtId="14" fontId="0" fillId="7" borderId="0" xfId="0" applyNumberFormat="1" applyFont="1" applyFill="1" applyAlignment="1">
      <alignment horizontal="center"/>
    </xf>
    <xf numFmtId="14" fontId="0" fillId="15" borderId="0" xfId="0" applyNumberFormat="1" applyFont="1" applyFill="1" applyAlignment="1">
      <alignment horizontal="right"/>
    </xf>
    <xf numFmtId="14" fontId="0" fillId="6" borderId="0" xfId="0" applyNumberFormat="1" applyFont="1" applyFill="1" applyAlignment="1">
      <alignment horizontal="center"/>
    </xf>
    <xf numFmtId="172" fontId="0" fillId="8" borderId="0" xfId="0" applyNumberFormat="1" applyFont="1" applyFill="1" applyAlignment="1">
      <alignment horizontal="center"/>
    </xf>
    <xf numFmtId="172" fontId="0" fillId="15" borderId="0" xfId="0" applyNumberFormat="1" applyFont="1" applyFill="1" applyAlignment="1">
      <alignment horizontal="center"/>
    </xf>
    <xf numFmtId="172" fontId="1" fillId="15" borderId="0" xfId="0" applyNumberFormat="1" applyFont="1" applyFill="1" applyAlignment="1">
      <alignment horizontal="center"/>
    </xf>
    <xf numFmtId="14" fontId="0" fillId="21" borderId="0" xfId="0" applyNumberFormat="1" applyFont="1" applyFill="1" applyAlignment="1">
      <alignment horizontal="center"/>
    </xf>
    <xf numFmtId="0" fontId="1" fillId="9" borderId="0" xfId="0" applyFont="1" applyFill="1"/>
    <xf numFmtId="14" fontId="1" fillId="20" borderId="0" xfId="0" applyNumberFormat="1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167" fontId="0" fillId="7" borderId="0" xfId="0" applyNumberFormat="1" applyFont="1" applyFill="1" applyAlignment="1">
      <alignment horizontal="center"/>
    </xf>
    <xf numFmtId="14" fontId="0" fillId="20" borderId="0" xfId="0" applyNumberFormat="1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0" borderId="0" xfId="0" applyFont="1" applyFill="1" applyAlignment="1">
      <alignment horizontal="right"/>
    </xf>
    <xf numFmtId="164" fontId="1" fillId="10" borderId="0" xfId="0" applyNumberFormat="1" applyFont="1" applyFill="1" applyAlignment="1">
      <alignment horizontal="right"/>
    </xf>
    <xf numFmtId="0" fontId="1" fillId="10" borderId="0" xfId="0" applyFont="1" applyFill="1"/>
    <xf numFmtId="0" fontId="1" fillId="10" borderId="0" xfId="0" applyFont="1" applyFill="1" applyAlignment="1">
      <alignment horizontal="left"/>
    </xf>
    <xf numFmtId="166" fontId="1" fillId="10" borderId="0" xfId="0" applyNumberFormat="1" applyFont="1" applyFill="1" applyAlignment="1">
      <alignment horizontal="right"/>
    </xf>
    <xf numFmtId="14" fontId="1" fillId="8" borderId="0" xfId="0" applyNumberFormat="1" applyFont="1" applyFill="1" applyAlignment="1">
      <alignment horizontal="center"/>
    </xf>
    <xf numFmtId="0" fontId="1" fillId="15" borderId="0" xfId="0" applyFont="1" applyFill="1"/>
    <xf numFmtId="0" fontId="1" fillId="15" borderId="0" xfId="0" applyFont="1" applyFill="1" applyAlignment="1">
      <alignment horizontal="right"/>
    </xf>
    <xf numFmtId="14" fontId="1" fillId="9" borderId="0" xfId="0" applyNumberFormat="1" applyFont="1" applyFill="1" applyAlignment="1">
      <alignment horizontal="center"/>
    </xf>
    <xf numFmtId="14" fontId="1" fillId="10" borderId="0" xfId="0" applyNumberFormat="1" applyFont="1" applyFill="1" applyAlignment="1">
      <alignment horizontal="center"/>
    </xf>
    <xf numFmtId="168" fontId="1" fillId="7" borderId="0" xfId="0" applyNumberFormat="1" applyFont="1" applyFill="1" applyAlignment="1">
      <alignment horizontal="center"/>
    </xf>
    <xf numFmtId="14" fontId="1" fillId="21" borderId="0" xfId="0" applyNumberFormat="1" applyFont="1" applyFill="1" applyAlignment="1">
      <alignment horizontal="center"/>
    </xf>
    <xf numFmtId="0" fontId="1" fillId="16" borderId="0" xfId="0" applyFont="1" applyFill="1"/>
    <xf numFmtId="0" fontId="1" fillId="7" borderId="0" xfId="0" applyFont="1" applyFill="1"/>
  </cellXfs>
  <cellStyles count="1">
    <cellStyle name="Normale" xfId="0" builtinId="0"/>
  </cellStyles>
  <dxfs count="1"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D0CECE"/>
      <rgbColor rgb="FF808080"/>
      <rgbColor rgb="FFD9D2E9"/>
      <rgbColor rgb="FF993366"/>
      <rgbColor rgb="FFFFF2CC"/>
      <rgbColor rgb="FFE2EFDA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2F3"/>
      <rgbColor rgb="FFD9EAD3"/>
      <rgbColor rgb="FFFCE5CD"/>
      <rgbColor rgb="FFB7E1CD"/>
      <rgbColor rgb="FFE6B8AF"/>
      <rgbColor rgb="FFD5A6BD"/>
      <rgbColor rgb="FFF4CCCC"/>
      <rgbColor rgb="FF3366FF"/>
      <rgbColor rgb="FF33CCCC"/>
      <rgbColor rgb="FF99CC00"/>
      <rgbColor rgb="FFD9D9D9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63"/>
  <sheetViews>
    <sheetView tabSelected="1" zoomScaleNormal="100" workbookViewId="0">
      <selection activeCell="IV34" sqref="IV34:JE34"/>
    </sheetView>
  </sheetViews>
  <sheetFormatPr defaultColWidth="8.5703125" defaultRowHeight="15" x14ac:dyDescent="0.25"/>
  <cols>
    <col min="1" max="1" width="12.42578125" customWidth="1"/>
    <col min="2" max="2" width="11.7109375" customWidth="1"/>
    <col min="3" max="3" width="22.28515625" customWidth="1"/>
    <col min="4" max="4" width="28.5703125" customWidth="1"/>
    <col min="5" max="5" width="12.140625" customWidth="1"/>
    <col min="6" max="6" width="11.140625" customWidth="1"/>
    <col min="7" max="8" width="11.7109375" customWidth="1"/>
    <col min="9" max="9" width="17" customWidth="1"/>
    <col min="10" max="10" width="36.85546875" customWidth="1"/>
    <col min="11" max="11" width="21.140625" customWidth="1"/>
    <col min="12" max="12" width="18" customWidth="1"/>
    <col min="13" max="13" width="29.42578125" customWidth="1"/>
    <col min="14" max="14" width="37" customWidth="1"/>
    <col min="15" max="15" width="8.140625" customWidth="1"/>
    <col min="16" max="16" width="10.7109375" customWidth="1"/>
    <col min="17" max="17" width="8.42578125" customWidth="1"/>
    <col min="18" max="18" width="12.42578125" customWidth="1"/>
    <col min="19" max="19" width="6.42578125" customWidth="1"/>
    <col min="20" max="20" width="26.7109375" customWidth="1"/>
    <col min="21" max="21" width="50.5703125" customWidth="1"/>
    <col min="22" max="22" width="27.5703125" customWidth="1"/>
    <col min="23" max="23" width="25.85546875" customWidth="1"/>
    <col min="24" max="24" width="13.28515625" customWidth="1"/>
    <col min="25" max="25" width="54.28515625" customWidth="1"/>
    <col min="26" max="26" width="63" customWidth="1"/>
    <col min="27" max="27" width="74.42578125" customWidth="1"/>
    <col min="28" max="28" width="34.7109375" customWidth="1"/>
    <col min="29" max="29" width="27.5703125" customWidth="1"/>
    <col min="30" max="30" width="27.28515625" customWidth="1"/>
    <col min="31" max="31" width="73.5703125" customWidth="1"/>
    <col min="32" max="32" width="44.28515625" customWidth="1"/>
    <col min="33" max="33" width="27.5703125" customWidth="1"/>
    <col min="34" max="34" width="26.5703125" customWidth="1"/>
    <col min="35" max="35" width="53" customWidth="1"/>
    <col min="36" max="36" width="31.28515625" customWidth="1"/>
    <col min="37" max="37" width="10.42578125" customWidth="1"/>
    <col min="38" max="38" width="29.7109375" customWidth="1"/>
    <col min="39" max="39" width="10.42578125" customWidth="1"/>
    <col min="41" max="41" width="19.7109375" customWidth="1"/>
    <col min="42" max="42" width="19" customWidth="1"/>
    <col min="43" max="43" width="10.42578125" customWidth="1"/>
    <col min="45" max="45" width="19.140625" customWidth="1"/>
    <col min="46" max="46" width="25.28515625" customWidth="1"/>
    <col min="47" max="47" width="10.42578125" customWidth="1"/>
    <col min="49" max="49" width="19.7109375" customWidth="1"/>
    <col min="50" max="50" width="66.5703125" customWidth="1"/>
    <col min="51" max="51" width="10.42578125" customWidth="1"/>
    <col min="52" max="52" width="51.28515625" customWidth="1"/>
    <col min="53" max="53" width="8.140625" customWidth="1"/>
    <col min="54" max="54" width="18.7109375" customWidth="1"/>
    <col min="55" max="55" width="10.42578125" customWidth="1"/>
    <col min="56" max="56" width="19.28515625" customWidth="1"/>
    <col min="57" max="57" width="8.140625" customWidth="1"/>
    <col min="58" max="58" width="33.42578125" customWidth="1"/>
    <col min="59" max="59" width="8.140625" customWidth="1"/>
    <col min="60" max="60" width="15" customWidth="1"/>
    <col min="61" max="61" width="11.7109375" customWidth="1"/>
    <col min="62" max="62" width="25.140625" customWidth="1"/>
    <col min="63" max="63" width="44.140625" customWidth="1"/>
    <col min="64" max="64" width="42.42578125" customWidth="1"/>
    <col min="65" max="65" width="33" customWidth="1"/>
    <col min="66" max="66" width="14.140625" customWidth="1"/>
    <col min="67" max="67" width="34" customWidth="1"/>
    <col min="68" max="68" width="26.42578125" customWidth="1"/>
    <col min="69" max="69" width="255.7109375" customWidth="1"/>
    <col min="70" max="70" width="31.85546875" customWidth="1"/>
    <col min="71" max="71" width="81.28515625" customWidth="1"/>
    <col min="72" max="72" width="24" customWidth="1"/>
    <col min="73" max="73" width="26" customWidth="1"/>
    <col min="74" max="74" width="42.85546875" customWidth="1"/>
    <col min="75" max="75" width="57.85546875" customWidth="1"/>
    <col min="76" max="76" width="97.42578125" customWidth="1"/>
    <col min="77" max="77" width="66.140625" customWidth="1"/>
    <col min="78" max="78" width="59.7109375" customWidth="1"/>
    <col min="79" max="79" width="75.5703125" customWidth="1"/>
    <col min="80" max="80" width="63.42578125" customWidth="1"/>
    <col min="81" max="81" width="35.7109375" customWidth="1"/>
    <col min="82" max="82" width="9" customWidth="1"/>
    <col min="83" max="83" width="15.85546875" customWidth="1"/>
    <col min="84" max="84" width="77.85546875" customWidth="1"/>
    <col min="85" max="85" width="77.42578125" customWidth="1"/>
    <col min="86" max="86" width="29.7109375" customWidth="1"/>
    <col min="87" max="87" width="40" customWidth="1"/>
    <col min="88" max="88" width="103.5703125" customWidth="1"/>
    <col min="89" max="89" width="31.28515625" customWidth="1"/>
    <col min="90" max="90" width="14.140625" customWidth="1"/>
    <col min="91" max="91" width="28.42578125" customWidth="1"/>
    <col min="92" max="92" width="37.42578125" customWidth="1"/>
    <col min="93" max="93" width="45" customWidth="1"/>
    <col min="94" max="94" width="53.85546875" customWidth="1"/>
    <col min="95" max="95" width="39.28515625" customWidth="1"/>
    <col min="96" max="96" width="129.28515625" customWidth="1"/>
    <col min="97" max="97" width="72.7109375" customWidth="1"/>
    <col min="98" max="98" width="117.28515625" customWidth="1"/>
    <col min="99" max="99" width="119" customWidth="1"/>
    <col min="100" max="100" width="133.7109375" customWidth="1"/>
    <col min="101" max="101" width="152.7109375" customWidth="1"/>
    <col min="102" max="102" width="77.42578125" customWidth="1"/>
    <col min="103" max="103" width="60.5703125" customWidth="1"/>
    <col min="104" max="104" width="61.140625" customWidth="1"/>
    <col min="105" max="105" width="63.85546875" customWidth="1"/>
    <col min="106" max="106" width="129.140625" customWidth="1"/>
    <col min="107" max="107" width="66" customWidth="1"/>
    <col min="108" max="108" width="66.28515625" customWidth="1"/>
    <col min="109" max="109" width="84.5703125" customWidth="1"/>
    <col min="110" max="110" width="65.140625" customWidth="1"/>
    <col min="111" max="112" width="45" customWidth="1"/>
    <col min="113" max="113" width="33.140625" customWidth="1"/>
    <col min="114" max="114" width="44.5703125" customWidth="1"/>
    <col min="115" max="115" width="47.42578125" customWidth="1"/>
    <col min="116" max="116" width="49.85546875" customWidth="1"/>
    <col min="117" max="117" width="35" customWidth="1"/>
    <col min="118" max="118" width="69" customWidth="1"/>
    <col min="119" max="119" width="40.140625" customWidth="1"/>
    <col min="120" max="120" width="45.5703125" customWidth="1"/>
    <col min="121" max="121" width="55.28515625" customWidth="1"/>
    <col min="122" max="122" width="78.85546875" customWidth="1"/>
    <col min="123" max="125" width="88.140625" customWidth="1"/>
    <col min="126" max="126" width="144.5703125" customWidth="1"/>
    <col min="127" max="127" width="11.28515625" customWidth="1"/>
    <col min="128" max="128" width="31.28515625" customWidth="1"/>
    <col min="129" max="129" width="14.28515625" customWidth="1"/>
    <col min="130" max="130" width="12.7109375" customWidth="1"/>
    <col min="131" max="131" width="7.5703125" customWidth="1"/>
    <col min="132" max="132" width="7.7109375" customWidth="1"/>
    <col min="133" max="133" width="8.28515625" customWidth="1"/>
    <col min="134" max="134" width="14.28515625" customWidth="1"/>
    <col min="135" max="135" width="8.7109375" customWidth="1"/>
    <col min="136" max="136" width="25.140625" customWidth="1"/>
    <col min="137" max="137" width="20.28515625" customWidth="1"/>
    <col min="138" max="138" width="10.5703125" customWidth="1"/>
    <col min="139" max="139" width="10.140625" customWidth="1"/>
    <col min="140" max="140" width="16.42578125" customWidth="1"/>
    <col min="141" max="141" width="7.5703125" customWidth="1"/>
    <col min="142" max="142" width="4.28515625" customWidth="1"/>
    <col min="143" max="143" width="6.85546875" customWidth="1"/>
    <col min="144" max="144" width="6.42578125" customWidth="1"/>
    <col min="146" max="146" width="14.5703125" customWidth="1"/>
    <col min="147" max="147" width="28.140625" customWidth="1"/>
    <col min="148" max="148" width="17.85546875" customWidth="1"/>
    <col min="149" max="149" width="14.7109375" customWidth="1"/>
    <col min="150" max="150" width="15.28515625" customWidth="1"/>
    <col min="151" max="151" width="6.5703125" customWidth="1"/>
    <col min="152" max="152" width="14.42578125" customWidth="1"/>
    <col min="153" max="153" width="19.42578125" customWidth="1"/>
    <col min="154" max="154" width="8.7109375" customWidth="1"/>
    <col min="155" max="155" width="5.28515625" customWidth="1"/>
    <col min="156" max="156" width="14.5703125" customWidth="1"/>
    <col min="157" max="157" width="29.7109375" customWidth="1"/>
    <col min="158" max="158" width="4.5703125" customWidth="1"/>
    <col min="159" max="159" width="14.85546875" customWidth="1"/>
    <col min="160" max="160" width="10.5703125" customWidth="1"/>
    <col min="161" max="161" width="30.7109375" customWidth="1"/>
    <col min="162" max="162" width="45.42578125" customWidth="1"/>
    <col min="163" max="163" width="54.28515625" customWidth="1"/>
    <col min="164" max="164" width="34.140625" customWidth="1"/>
    <col min="165" max="165" width="67" customWidth="1"/>
    <col min="166" max="166" width="33.42578125" customWidth="1"/>
    <col min="167" max="167" width="48.28515625" customWidth="1"/>
    <col min="168" max="168" width="11.140625" customWidth="1"/>
    <col min="169" max="169" width="10.42578125" customWidth="1"/>
    <col min="170" max="170" width="13.42578125" customWidth="1"/>
    <col min="171" max="171" width="11.85546875" customWidth="1"/>
    <col min="172" max="172" width="10.28515625" customWidth="1"/>
    <col min="173" max="173" width="16.42578125" customWidth="1"/>
    <col min="174" max="174" width="8.28515625" customWidth="1"/>
    <col min="175" max="175" width="8.85546875" customWidth="1"/>
    <col min="176" max="176" width="11.85546875" customWidth="1"/>
    <col min="177" max="177" width="11.28515625" customWidth="1"/>
    <col min="178" max="178" width="11.7109375" customWidth="1"/>
    <col min="179" max="179" width="14.85546875" customWidth="1"/>
    <col min="180" max="180" width="8" customWidth="1"/>
    <col min="181" max="181" width="8.42578125" customWidth="1"/>
    <col min="182" max="182" width="16" customWidth="1"/>
    <col min="183" max="183" width="11.5703125" customWidth="1"/>
    <col min="184" max="184" width="19.85546875" customWidth="1"/>
    <col min="185" max="185" width="13.28515625" customWidth="1"/>
    <col min="186" max="186" width="16" customWidth="1"/>
    <col min="187" max="187" width="20" customWidth="1"/>
    <col min="188" max="188" width="16.28515625" customWidth="1"/>
    <col min="189" max="189" width="10.42578125" customWidth="1"/>
    <col min="190" max="190" width="12.42578125" customWidth="1"/>
    <col min="191" max="191" width="18.85546875" customWidth="1"/>
    <col min="192" max="192" width="10.42578125" customWidth="1"/>
    <col min="193" max="193" width="25" customWidth="1"/>
    <col min="194" max="194" width="8.7109375" customWidth="1"/>
    <col min="195" max="195" width="29.28515625" customWidth="1"/>
    <col min="196" max="196" width="12.28515625" customWidth="1"/>
    <col min="197" max="197" width="11.85546875" customWidth="1"/>
    <col min="198" max="198" width="10.7109375" customWidth="1"/>
    <col min="199" max="199" width="16.42578125" customWidth="1"/>
    <col min="200" max="200" width="20" customWidth="1"/>
    <col min="201" max="203" width="12.85546875" customWidth="1"/>
    <col min="204" max="204" width="11" customWidth="1"/>
    <col min="205" max="205" width="20.7109375" customWidth="1"/>
    <col min="206" max="206" width="16.42578125" customWidth="1"/>
    <col min="207" max="207" width="8.28515625" customWidth="1"/>
    <col min="208" max="208" width="8.85546875" customWidth="1"/>
    <col min="209" max="209" width="11.85546875" customWidth="1"/>
    <col min="210" max="210" width="11.28515625" customWidth="1"/>
    <col min="211" max="211" width="16" customWidth="1"/>
    <col min="212" max="212" width="13.28515625" customWidth="1"/>
    <col min="213" max="213" width="16" customWidth="1"/>
    <col min="214" max="214" width="20" customWidth="1"/>
    <col min="215" max="215" width="4" customWidth="1"/>
    <col min="216" max="216" width="10" customWidth="1"/>
    <col min="217" max="217" width="14.42578125" customWidth="1"/>
    <col min="218" max="218" width="9.5703125" customWidth="1"/>
    <col min="219" max="219" width="17.42578125" customWidth="1"/>
    <col min="220" max="220" width="12.85546875" customWidth="1"/>
    <col min="221" max="221" width="10.7109375" customWidth="1"/>
    <col min="222" max="222" width="10.85546875" customWidth="1"/>
    <col min="223" max="223" width="15.85546875" customWidth="1"/>
    <col min="224" max="224" width="8" customWidth="1"/>
    <col min="226" max="226" width="12" customWidth="1"/>
    <col min="227" max="227" width="11.5703125" customWidth="1"/>
    <col min="228" max="228" width="15.42578125" customWidth="1"/>
    <col min="229" max="229" width="12.42578125" customWidth="1"/>
    <col min="230" max="230" width="15.5703125" customWidth="1"/>
    <col min="231" max="231" width="19.5703125" customWidth="1"/>
    <col min="232" max="232" width="5" customWidth="1"/>
    <col min="233" max="233" width="10" customWidth="1"/>
    <col min="234" max="234" width="14.42578125" customWidth="1"/>
    <col min="235" max="235" width="7.7109375" customWidth="1"/>
    <col min="236" max="236" width="15.140625" customWidth="1"/>
    <col min="237" max="237" width="12.85546875" customWidth="1"/>
    <col min="238" max="238" width="11" customWidth="1"/>
    <col min="239" max="239" width="10.85546875" customWidth="1"/>
    <col min="240" max="240" width="15.85546875" customWidth="1"/>
    <col min="241" max="241" width="8" customWidth="1"/>
    <col min="243" max="243" width="12" customWidth="1"/>
    <col min="244" max="244" width="11.5703125" customWidth="1"/>
    <col min="245" max="245" width="15.42578125" customWidth="1"/>
    <col min="246" max="246" width="12.42578125" customWidth="1"/>
    <col min="247" max="247" width="15.5703125" customWidth="1"/>
    <col min="248" max="248" width="19.5703125" customWidth="1"/>
    <col min="249" max="249" width="4.140625" customWidth="1"/>
    <col min="250" max="250" width="8.85546875" customWidth="1"/>
    <col min="251" max="251" width="14.42578125" customWidth="1"/>
    <col min="252" max="252" width="7.7109375" customWidth="1"/>
    <col min="253" max="253" width="15.140625" customWidth="1"/>
    <col min="254" max="254" width="12.85546875" customWidth="1"/>
    <col min="255" max="255" width="10.7109375" customWidth="1"/>
    <col min="256" max="256" width="10.85546875" customWidth="1"/>
    <col min="257" max="257" width="15.85546875" customWidth="1"/>
    <col min="258" max="258" width="8" customWidth="1"/>
    <col min="260" max="260" width="12" customWidth="1"/>
    <col min="261" max="261" width="11.5703125" customWidth="1"/>
    <col min="262" max="262" width="15.42578125" customWidth="1"/>
    <col min="263" max="263" width="12.42578125" customWidth="1"/>
    <col min="264" max="264" width="15.5703125" customWidth="1"/>
    <col min="265" max="265" width="19.5703125" customWidth="1"/>
    <col min="266" max="266" width="4.140625" customWidth="1"/>
    <col min="267" max="267" width="5.85546875" customWidth="1"/>
    <col min="268" max="268" width="14.42578125" customWidth="1"/>
    <col min="270" max="270" width="15.140625" customWidth="1"/>
    <col min="271" max="271" width="12.85546875" customWidth="1"/>
    <col min="272" max="272" width="5.7109375" customWidth="1"/>
    <col min="273" max="273" width="10.85546875" customWidth="1"/>
    <col min="274" max="274" width="15.85546875" customWidth="1"/>
    <col min="275" max="275" width="8" customWidth="1"/>
    <col min="277" max="277" width="12" customWidth="1"/>
    <col min="278" max="278" width="11.5703125" customWidth="1"/>
    <col min="279" max="279" width="15.42578125" customWidth="1"/>
    <col min="280" max="280" width="12.42578125" customWidth="1"/>
    <col min="281" max="281" width="15.5703125" customWidth="1"/>
    <col min="282" max="282" width="19.5703125" customWidth="1"/>
    <col min="283" max="283" width="4.140625" customWidth="1"/>
    <col min="284" max="284" width="5.85546875" customWidth="1"/>
    <col min="285" max="285" width="14.42578125" customWidth="1"/>
    <col min="287" max="287" width="15.140625" customWidth="1"/>
    <col min="288" max="288" width="10.7109375" customWidth="1"/>
    <col min="289" max="289" width="10" customWidth="1"/>
    <col min="291" max="291" width="10.140625" customWidth="1"/>
    <col min="292" max="292" width="10.7109375" customWidth="1"/>
    <col min="293" max="293" width="46.85546875" customWidth="1"/>
    <col min="294" max="294" width="14.28515625" customWidth="1"/>
    <col min="295" max="295" width="17.85546875" customWidth="1"/>
    <col min="296" max="296" width="28.85546875" customWidth="1"/>
    <col min="297" max="297" width="5.140625" customWidth="1"/>
    <col min="298" max="298" width="13.85546875" customWidth="1"/>
    <col min="299" max="299" width="15.7109375" customWidth="1"/>
    <col min="300" max="300" width="16" customWidth="1"/>
    <col min="301" max="301" width="22" customWidth="1"/>
    <col min="302" max="302" width="8.7109375" customWidth="1"/>
    <col min="303" max="303" width="12.42578125" customWidth="1"/>
    <col min="304" max="304" width="17.42578125" customWidth="1"/>
    <col min="305" max="305" width="12.85546875" customWidth="1"/>
    <col min="306" max="306" width="12.28515625" customWidth="1"/>
    <col min="307" max="307" width="43" customWidth="1"/>
    <col min="308" max="308" width="77.42578125" customWidth="1"/>
    <col min="309" max="309" width="14.42578125" customWidth="1"/>
    <col min="310" max="310" width="49.5703125" customWidth="1"/>
    <col min="311" max="311" width="11.5703125" customWidth="1"/>
    <col min="312" max="312" width="12.28515625" customWidth="1"/>
    <col min="313" max="313" width="11.5703125" customWidth="1"/>
    <col min="314" max="314" width="12.28515625" customWidth="1"/>
    <col min="315" max="315" width="11.5703125" customWidth="1"/>
    <col min="316" max="316" width="6.28515625" customWidth="1"/>
    <col min="317" max="317" width="7.85546875" customWidth="1"/>
  </cols>
  <sheetData>
    <row r="1" spans="1:317" s="46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5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19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35</v>
      </c>
      <c r="AR1" s="3" t="s">
        <v>36</v>
      </c>
      <c r="AS1" s="3" t="s">
        <v>39</v>
      </c>
      <c r="AT1" s="3" t="s">
        <v>40</v>
      </c>
      <c r="AU1" s="3" t="s">
        <v>35</v>
      </c>
      <c r="AV1" s="3" t="s">
        <v>36</v>
      </c>
      <c r="AW1" s="3" t="s">
        <v>37</v>
      </c>
      <c r="AX1" s="3" t="s">
        <v>41</v>
      </c>
      <c r="AY1" s="3" t="s">
        <v>33</v>
      </c>
      <c r="AZ1" s="3" t="s">
        <v>42</v>
      </c>
      <c r="BA1" s="3" t="s">
        <v>33</v>
      </c>
      <c r="BB1" s="3" t="s">
        <v>43</v>
      </c>
      <c r="BC1" s="3" t="s">
        <v>33</v>
      </c>
      <c r="BD1" s="3" t="s">
        <v>44</v>
      </c>
      <c r="BE1" s="3" t="s">
        <v>33</v>
      </c>
      <c r="BF1" s="3" t="s">
        <v>45</v>
      </c>
      <c r="BG1" s="3" t="s">
        <v>33</v>
      </c>
      <c r="BH1" s="6" t="s">
        <v>46</v>
      </c>
      <c r="BI1" s="3" t="s">
        <v>47</v>
      </c>
      <c r="BJ1" s="3" t="s">
        <v>48</v>
      </c>
      <c r="BK1" s="3" t="s">
        <v>49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7" t="s">
        <v>67</v>
      </c>
      <c r="CD1" s="7" t="s">
        <v>68</v>
      </c>
      <c r="CE1" s="7" t="s">
        <v>69</v>
      </c>
      <c r="CF1" s="3" t="s">
        <v>70</v>
      </c>
      <c r="CG1" s="3" t="s">
        <v>71</v>
      </c>
      <c r="CH1" s="8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104</v>
      </c>
      <c r="DO1" s="3" t="s">
        <v>105</v>
      </c>
      <c r="DP1" s="3" t="s">
        <v>106</v>
      </c>
      <c r="DQ1" s="3" t="s">
        <v>107</v>
      </c>
      <c r="DR1" s="3" t="s">
        <v>108</v>
      </c>
      <c r="DS1" s="9" t="s">
        <v>109</v>
      </c>
      <c r="DT1" s="9" t="s">
        <v>110</v>
      </c>
      <c r="DU1" s="9" t="s">
        <v>111</v>
      </c>
      <c r="DV1" s="9" t="s">
        <v>112</v>
      </c>
      <c r="DW1" s="9" t="s">
        <v>113</v>
      </c>
      <c r="DX1" s="8" t="s">
        <v>114</v>
      </c>
      <c r="DY1" s="7" t="s">
        <v>115</v>
      </c>
      <c r="DZ1" s="7" t="s">
        <v>116</v>
      </c>
      <c r="EA1" s="7" t="s">
        <v>117</v>
      </c>
      <c r="EB1" s="7" t="s">
        <v>118</v>
      </c>
      <c r="EC1" s="7" t="s">
        <v>119</v>
      </c>
      <c r="ED1" s="7" t="s">
        <v>120</v>
      </c>
      <c r="EE1" s="7" t="s">
        <v>121</v>
      </c>
      <c r="EF1" s="8" t="s">
        <v>122</v>
      </c>
      <c r="EG1" s="8" t="s">
        <v>123</v>
      </c>
      <c r="EH1" s="8" t="s">
        <v>124</v>
      </c>
      <c r="EI1" s="8" t="s">
        <v>125</v>
      </c>
      <c r="EJ1" s="8" t="s">
        <v>126</v>
      </c>
      <c r="EK1" s="10" t="s">
        <v>127</v>
      </c>
      <c r="EL1" s="10" t="s">
        <v>128</v>
      </c>
      <c r="EM1" s="10" t="s">
        <v>129</v>
      </c>
      <c r="EN1" s="10" t="s">
        <v>130</v>
      </c>
      <c r="EO1" s="10" t="s">
        <v>131</v>
      </c>
      <c r="EP1" s="10" t="s">
        <v>132</v>
      </c>
      <c r="EQ1" s="3" t="s">
        <v>133</v>
      </c>
      <c r="ER1" s="11" t="s">
        <v>134</v>
      </c>
      <c r="ES1" s="11" t="s">
        <v>135</v>
      </c>
      <c r="ET1" s="3" t="s">
        <v>136</v>
      </c>
      <c r="EU1" s="12" t="s">
        <v>12</v>
      </c>
      <c r="EV1" s="12" t="s">
        <v>137</v>
      </c>
      <c r="EW1" s="12" t="s">
        <v>138</v>
      </c>
      <c r="EX1" s="12" t="s">
        <v>139</v>
      </c>
      <c r="EY1" s="12" t="s">
        <v>140</v>
      </c>
      <c r="EZ1" s="12" t="s">
        <v>141</v>
      </c>
      <c r="FA1" s="12" t="s">
        <v>142</v>
      </c>
      <c r="FB1" s="13" t="s">
        <v>143</v>
      </c>
      <c r="FC1" s="14" t="s">
        <v>144</v>
      </c>
      <c r="FD1" s="12" t="s">
        <v>145</v>
      </c>
      <c r="FE1" s="12" t="s">
        <v>146</v>
      </c>
      <c r="FF1" s="12" t="s">
        <v>147</v>
      </c>
      <c r="FG1" s="12" t="s">
        <v>148</v>
      </c>
      <c r="FH1" s="12" t="s">
        <v>149</v>
      </c>
      <c r="FI1" s="12" t="s">
        <v>150</v>
      </c>
      <c r="FJ1" s="12" t="s">
        <v>151</v>
      </c>
      <c r="FK1" s="12" t="s">
        <v>152</v>
      </c>
      <c r="FL1" s="15" t="s">
        <v>153</v>
      </c>
      <c r="FM1" s="16" t="s">
        <v>154</v>
      </c>
      <c r="FN1" s="17" t="s">
        <v>155</v>
      </c>
      <c r="FO1" s="3" t="s">
        <v>156</v>
      </c>
      <c r="FP1" s="3" t="s">
        <v>157</v>
      </c>
      <c r="FQ1" s="3" t="s">
        <v>158</v>
      </c>
      <c r="FR1" s="18" t="s">
        <v>159</v>
      </c>
      <c r="FS1" s="18" t="s">
        <v>160</v>
      </c>
      <c r="FT1" s="18" t="s">
        <v>161</v>
      </c>
      <c r="FU1" s="19" t="s">
        <v>162</v>
      </c>
      <c r="FV1" s="20" t="s">
        <v>163</v>
      </c>
      <c r="FW1" s="20" t="s">
        <v>164</v>
      </c>
      <c r="FX1" s="20" t="s">
        <v>165</v>
      </c>
      <c r="FY1" s="20" t="s">
        <v>166</v>
      </c>
      <c r="FZ1" s="21" t="s">
        <v>167</v>
      </c>
      <c r="GA1" s="20" t="s">
        <v>168</v>
      </c>
      <c r="GB1" s="20" t="s">
        <v>169</v>
      </c>
      <c r="GC1" s="20" t="s">
        <v>170</v>
      </c>
      <c r="GD1" s="3" t="s">
        <v>171</v>
      </c>
      <c r="GE1" s="3" t="s">
        <v>172</v>
      </c>
      <c r="GF1" s="22" t="s">
        <v>173</v>
      </c>
      <c r="GG1" s="22" t="s">
        <v>174</v>
      </c>
      <c r="GH1" s="22" t="s">
        <v>175</v>
      </c>
      <c r="GI1" s="22" t="s">
        <v>176</v>
      </c>
      <c r="GJ1" s="22" t="s">
        <v>177</v>
      </c>
      <c r="GK1" s="22" t="s">
        <v>178</v>
      </c>
      <c r="GL1" s="23" t="s">
        <v>179</v>
      </c>
      <c r="GM1" s="24" t="s">
        <v>180</v>
      </c>
      <c r="GN1" s="25" t="s">
        <v>181</v>
      </c>
      <c r="GO1" s="22" t="s">
        <v>182</v>
      </c>
      <c r="GP1" s="10" t="s">
        <v>183</v>
      </c>
      <c r="GQ1" s="26" t="s">
        <v>184</v>
      </c>
      <c r="GR1" s="26" t="s">
        <v>185</v>
      </c>
      <c r="GS1" s="27" t="s">
        <v>186</v>
      </c>
      <c r="GT1" s="27" t="s">
        <v>187</v>
      </c>
      <c r="GU1" s="11" t="s">
        <v>188</v>
      </c>
      <c r="GV1" s="28" t="s">
        <v>189</v>
      </c>
      <c r="GW1" s="28" t="s">
        <v>157</v>
      </c>
      <c r="GX1" s="28" t="s">
        <v>158</v>
      </c>
      <c r="GY1" s="29" t="s">
        <v>159</v>
      </c>
      <c r="GZ1" s="29" t="s">
        <v>160</v>
      </c>
      <c r="HA1" s="29" t="s">
        <v>161</v>
      </c>
      <c r="HB1" s="29" t="s">
        <v>162</v>
      </c>
      <c r="HC1" s="29" t="s">
        <v>167</v>
      </c>
      <c r="HD1" s="29" t="s">
        <v>170</v>
      </c>
      <c r="HE1" s="28" t="s">
        <v>171</v>
      </c>
      <c r="HF1" s="28" t="s">
        <v>172</v>
      </c>
      <c r="HG1" s="28" t="s">
        <v>190</v>
      </c>
      <c r="HH1" s="28" t="s">
        <v>191</v>
      </c>
      <c r="HI1" s="28" t="s">
        <v>192</v>
      </c>
      <c r="HJ1" s="30" t="s">
        <v>186</v>
      </c>
      <c r="HK1" s="30" t="s">
        <v>187</v>
      </c>
      <c r="HL1" s="11" t="s">
        <v>193</v>
      </c>
      <c r="HM1" s="3" t="s">
        <v>194</v>
      </c>
      <c r="HN1" s="31" t="s">
        <v>157</v>
      </c>
      <c r="HO1" s="31" t="s">
        <v>158</v>
      </c>
      <c r="HP1" s="32" t="s">
        <v>159</v>
      </c>
      <c r="HQ1" s="32" t="s">
        <v>160</v>
      </c>
      <c r="HR1" s="32" t="s">
        <v>161</v>
      </c>
      <c r="HS1" s="32" t="s">
        <v>162</v>
      </c>
      <c r="HT1" s="33" t="s">
        <v>167</v>
      </c>
      <c r="HU1" s="33" t="s">
        <v>170</v>
      </c>
      <c r="HV1" s="33" t="s">
        <v>171</v>
      </c>
      <c r="HW1" s="33" t="s">
        <v>172</v>
      </c>
      <c r="HX1" s="31" t="s">
        <v>190</v>
      </c>
      <c r="HY1" s="31" t="s">
        <v>191</v>
      </c>
      <c r="HZ1" s="28" t="s">
        <v>192</v>
      </c>
      <c r="IA1" s="28" t="s">
        <v>186</v>
      </c>
      <c r="IB1" s="28" t="s">
        <v>187</v>
      </c>
      <c r="IC1" s="11" t="s">
        <v>195</v>
      </c>
      <c r="ID1" s="28" t="s">
        <v>196</v>
      </c>
      <c r="IE1" s="33" t="s">
        <v>157</v>
      </c>
      <c r="IF1" s="31" t="s">
        <v>158</v>
      </c>
      <c r="IG1" s="32" t="s">
        <v>159</v>
      </c>
      <c r="IH1" s="32" t="s">
        <v>160</v>
      </c>
      <c r="II1" s="32" t="s">
        <v>161</v>
      </c>
      <c r="IJ1" s="32" t="s">
        <v>162</v>
      </c>
      <c r="IK1" s="33" t="s">
        <v>167</v>
      </c>
      <c r="IL1" s="33" t="s">
        <v>170</v>
      </c>
      <c r="IM1" s="33" t="s">
        <v>171</v>
      </c>
      <c r="IN1" s="33" t="s">
        <v>172</v>
      </c>
      <c r="IO1" s="31" t="s">
        <v>190</v>
      </c>
      <c r="IP1" s="31" t="s">
        <v>191</v>
      </c>
      <c r="IQ1" s="28" t="s">
        <v>192</v>
      </c>
      <c r="IR1" s="28" t="s">
        <v>186</v>
      </c>
      <c r="IS1" s="28" t="s">
        <v>187</v>
      </c>
      <c r="IT1" s="11" t="s">
        <v>197</v>
      </c>
      <c r="IU1" s="34" t="s">
        <v>198</v>
      </c>
      <c r="IV1" s="33" t="s">
        <v>157</v>
      </c>
      <c r="IW1" s="31" t="s">
        <v>158</v>
      </c>
      <c r="IX1" s="32" t="s">
        <v>159</v>
      </c>
      <c r="IY1" s="32" t="s">
        <v>160</v>
      </c>
      <c r="IZ1" s="32" t="s">
        <v>161</v>
      </c>
      <c r="JA1" s="32" t="s">
        <v>162</v>
      </c>
      <c r="JB1" s="33" t="s">
        <v>167</v>
      </c>
      <c r="JC1" s="33" t="s">
        <v>170</v>
      </c>
      <c r="JD1" s="33" t="s">
        <v>171</v>
      </c>
      <c r="JE1" s="33" t="s">
        <v>172</v>
      </c>
      <c r="JF1" s="31" t="s">
        <v>190</v>
      </c>
      <c r="JG1" s="31" t="s">
        <v>191</v>
      </c>
      <c r="JH1" s="28" t="s">
        <v>192</v>
      </c>
      <c r="JI1" s="28" t="s">
        <v>199</v>
      </c>
      <c r="JJ1" s="28" t="s">
        <v>187</v>
      </c>
      <c r="JK1" s="11" t="s">
        <v>200</v>
      </c>
      <c r="JL1" s="34" t="s">
        <v>201</v>
      </c>
      <c r="JM1" s="33" t="s">
        <v>157</v>
      </c>
      <c r="JN1" s="31" t="s">
        <v>158</v>
      </c>
      <c r="JO1" s="32" t="s">
        <v>159</v>
      </c>
      <c r="JP1" s="32" t="s">
        <v>160</v>
      </c>
      <c r="JQ1" s="32" t="s">
        <v>161</v>
      </c>
      <c r="JR1" s="32" t="s">
        <v>162</v>
      </c>
      <c r="JS1" s="33" t="s">
        <v>167</v>
      </c>
      <c r="JT1" s="33" t="s">
        <v>170</v>
      </c>
      <c r="JU1" s="33" t="s">
        <v>171</v>
      </c>
      <c r="JV1" s="33" t="s">
        <v>172</v>
      </c>
      <c r="JW1" s="31" t="s">
        <v>190</v>
      </c>
      <c r="JX1" s="31" t="s">
        <v>191</v>
      </c>
      <c r="JY1" s="28" t="s">
        <v>192</v>
      </c>
      <c r="JZ1" s="28" t="s">
        <v>199</v>
      </c>
      <c r="KA1" s="28" t="s">
        <v>187</v>
      </c>
      <c r="KB1" s="35" t="s">
        <v>202</v>
      </c>
      <c r="KC1" s="3" t="s">
        <v>203</v>
      </c>
      <c r="KD1" s="36" t="s">
        <v>204</v>
      </c>
      <c r="KE1" s="3" t="s">
        <v>205</v>
      </c>
      <c r="KF1" s="35" t="s">
        <v>206</v>
      </c>
      <c r="KG1" s="37" t="s">
        <v>207</v>
      </c>
      <c r="KH1" s="3" t="s">
        <v>208</v>
      </c>
      <c r="KI1" s="3" t="s">
        <v>209</v>
      </c>
      <c r="KJ1" s="7" t="s">
        <v>210</v>
      </c>
      <c r="KK1" s="7" t="s">
        <v>211</v>
      </c>
      <c r="KL1" s="9" t="s">
        <v>212</v>
      </c>
      <c r="KM1" s="38" t="s">
        <v>213</v>
      </c>
      <c r="KN1" s="38" t="s">
        <v>214</v>
      </c>
      <c r="KO1" s="9" t="s">
        <v>215</v>
      </c>
      <c r="KP1" s="34" t="s">
        <v>216</v>
      </c>
      <c r="KQ1" s="34" t="s">
        <v>217</v>
      </c>
      <c r="KR1" s="34" t="s">
        <v>218</v>
      </c>
      <c r="KS1" s="34" t="s">
        <v>219</v>
      </c>
      <c r="KT1" s="34" t="s">
        <v>220</v>
      </c>
      <c r="KU1" s="39" t="s">
        <v>221</v>
      </c>
      <c r="KV1" s="40" t="s">
        <v>222</v>
      </c>
      <c r="KW1" s="41" t="s">
        <v>223</v>
      </c>
      <c r="KX1" s="42" t="s">
        <v>224</v>
      </c>
      <c r="KY1" s="43" t="s">
        <v>225</v>
      </c>
      <c r="KZ1" s="40" t="s">
        <v>226</v>
      </c>
      <c r="LA1" s="40" t="s">
        <v>227</v>
      </c>
      <c r="LB1" s="40" t="s">
        <v>228</v>
      </c>
      <c r="LC1" s="40" t="s">
        <v>229</v>
      </c>
      <c r="LD1" s="44" t="s">
        <v>230</v>
      </c>
      <c r="LE1" s="45" t="s">
        <v>231</v>
      </c>
    </row>
    <row r="2" spans="1:317" s="46" customFormat="1" x14ac:dyDescent="0.25">
      <c r="A2" s="47" t="s">
        <v>232</v>
      </c>
      <c r="B2" s="48" t="s">
        <v>233</v>
      </c>
      <c r="C2" s="49">
        <v>44028.599604317104</v>
      </c>
      <c r="D2" s="50"/>
      <c r="E2" s="50"/>
      <c r="F2" s="50"/>
      <c r="G2" s="50"/>
      <c r="H2" s="50"/>
      <c r="I2" s="50"/>
      <c r="J2" s="50"/>
      <c r="K2" s="50"/>
      <c r="L2" s="50"/>
      <c r="M2" s="4"/>
      <c r="N2" s="50"/>
      <c r="O2" s="50" t="s">
        <v>234</v>
      </c>
      <c r="P2" s="18">
        <v>163</v>
      </c>
      <c r="Q2" s="18">
        <v>66</v>
      </c>
      <c r="R2" s="50" t="s">
        <v>235</v>
      </c>
      <c r="S2" s="50" t="s">
        <v>236</v>
      </c>
      <c r="T2" s="50" t="s">
        <v>237</v>
      </c>
      <c r="U2" s="51" t="s">
        <v>238</v>
      </c>
      <c r="V2" s="52"/>
      <c r="W2" s="52"/>
      <c r="X2" s="50" t="s">
        <v>238</v>
      </c>
      <c r="Y2" s="52"/>
      <c r="Z2" s="50" t="s">
        <v>238</v>
      </c>
      <c r="AA2" s="50" t="s">
        <v>238</v>
      </c>
      <c r="AB2" s="50" t="s">
        <v>238</v>
      </c>
      <c r="AC2" s="52"/>
      <c r="AD2" s="52"/>
      <c r="AE2" s="52"/>
      <c r="AF2" s="50" t="s">
        <v>238</v>
      </c>
      <c r="AG2" s="52"/>
      <c r="AH2" s="52"/>
      <c r="AI2" s="52"/>
      <c r="AJ2" s="50" t="s">
        <v>238</v>
      </c>
      <c r="AK2" s="52"/>
      <c r="AL2" s="50" t="s">
        <v>238</v>
      </c>
      <c r="AM2" s="52"/>
      <c r="AN2" s="52"/>
      <c r="AO2" s="52"/>
      <c r="AP2" s="50" t="s">
        <v>238</v>
      </c>
      <c r="AQ2" s="52"/>
      <c r="AR2" s="52"/>
      <c r="AS2" s="52"/>
      <c r="AT2" s="50" t="s">
        <v>238</v>
      </c>
      <c r="AU2" s="52"/>
      <c r="AV2" s="52"/>
      <c r="AW2" s="52"/>
      <c r="AX2" s="50" t="s">
        <v>239</v>
      </c>
      <c r="AY2" s="52"/>
      <c r="AZ2" s="50" t="s">
        <v>238</v>
      </c>
      <c r="BA2" s="52"/>
      <c r="BB2" s="50" t="s">
        <v>238</v>
      </c>
      <c r="BC2" s="52"/>
      <c r="BD2" s="50" t="s">
        <v>238</v>
      </c>
      <c r="BE2" s="52"/>
      <c r="BF2" s="50" t="s">
        <v>238</v>
      </c>
      <c r="BG2" s="52"/>
      <c r="BH2" s="53" t="s">
        <v>238</v>
      </c>
      <c r="BI2" s="52"/>
      <c r="BJ2" s="52"/>
      <c r="BK2" s="50" t="s">
        <v>239</v>
      </c>
      <c r="BL2" s="50" t="s">
        <v>239</v>
      </c>
      <c r="BM2" s="50" t="s">
        <v>238</v>
      </c>
      <c r="BN2" s="50" t="s">
        <v>238</v>
      </c>
      <c r="BO2" s="50" t="s">
        <v>238</v>
      </c>
      <c r="BP2" s="50" t="s">
        <v>240</v>
      </c>
      <c r="BQ2" s="50" t="s">
        <v>241</v>
      </c>
      <c r="BR2" s="50" t="s">
        <v>240</v>
      </c>
      <c r="BS2" s="50" t="s">
        <v>242</v>
      </c>
      <c r="BT2" s="50" t="s">
        <v>238</v>
      </c>
      <c r="BU2" s="52"/>
      <c r="BV2" s="52"/>
      <c r="BW2" s="52"/>
      <c r="BX2" s="50" t="s">
        <v>238</v>
      </c>
      <c r="BY2" s="52"/>
      <c r="BZ2" s="52"/>
      <c r="CA2" s="50" t="s">
        <v>243</v>
      </c>
      <c r="CB2" s="50" t="s">
        <v>238</v>
      </c>
      <c r="CC2" s="54" t="s">
        <v>238</v>
      </c>
      <c r="CD2" s="55"/>
      <c r="CE2" s="55"/>
      <c r="CF2" s="50" t="s">
        <v>238</v>
      </c>
      <c r="CG2" s="50" t="s">
        <v>238</v>
      </c>
      <c r="CH2" s="47" t="s">
        <v>238</v>
      </c>
      <c r="CI2" s="52"/>
      <c r="CJ2" s="50" t="s">
        <v>239</v>
      </c>
      <c r="CK2" s="50" t="s">
        <v>244</v>
      </c>
      <c r="CL2" s="50">
        <v>60</v>
      </c>
      <c r="CM2" s="50" t="s">
        <v>238</v>
      </c>
      <c r="CN2" s="50">
        <v>15</v>
      </c>
      <c r="CO2" s="50" t="s">
        <v>238</v>
      </c>
      <c r="CP2" s="50" t="s">
        <v>245</v>
      </c>
      <c r="CQ2" s="50" t="s">
        <v>246</v>
      </c>
      <c r="CR2" s="50" t="s">
        <v>247</v>
      </c>
      <c r="CS2" s="50" t="s">
        <v>247</v>
      </c>
      <c r="CT2" s="50" t="s">
        <v>248</v>
      </c>
      <c r="CU2" s="50" t="s">
        <v>248</v>
      </c>
      <c r="CV2" s="50" t="s">
        <v>249</v>
      </c>
      <c r="CW2" s="50" t="s">
        <v>249</v>
      </c>
      <c r="CX2" s="50" t="s">
        <v>250</v>
      </c>
      <c r="CY2" s="50" t="s">
        <v>251</v>
      </c>
      <c r="CZ2" s="50" t="s">
        <v>251</v>
      </c>
      <c r="DA2" s="50" t="s">
        <v>251</v>
      </c>
      <c r="DB2" s="50" t="s">
        <v>252</v>
      </c>
      <c r="DC2" s="50">
        <v>4</v>
      </c>
      <c r="DD2" s="50">
        <v>4</v>
      </c>
      <c r="DE2" s="50">
        <v>4</v>
      </c>
      <c r="DF2" s="50">
        <v>4</v>
      </c>
      <c r="DG2" s="50" t="s">
        <v>244</v>
      </c>
      <c r="DH2" s="50">
        <v>2</v>
      </c>
      <c r="DI2" s="50">
        <v>15</v>
      </c>
      <c r="DJ2" s="50">
        <v>2</v>
      </c>
      <c r="DK2" s="50">
        <v>0</v>
      </c>
      <c r="DL2" s="50" t="s">
        <v>238</v>
      </c>
      <c r="DM2" s="52"/>
      <c r="DN2" s="52"/>
      <c r="DO2" s="50" t="s">
        <v>253</v>
      </c>
      <c r="DP2" s="50" t="s">
        <v>254</v>
      </c>
      <c r="DQ2" s="50" t="s">
        <v>255</v>
      </c>
      <c r="DR2" s="50">
        <v>8</v>
      </c>
      <c r="DS2" s="56" t="s">
        <v>256</v>
      </c>
      <c r="DT2" s="56" t="s">
        <v>256</v>
      </c>
      <c r="DU2" s="56" t="s">
        <v>256</v>
      </c>
      <c r="DV2" s="56" t="s">
        <v>238</v>
      </c>
      <c r="DW2" s="56" t="s">
        <v>257</v>
      </c>
      <c r="DX2" s="8" t="s">
        <v>244</v>
      </c>
      <c r="DY2" s="57">
        <v>44029</v>
      </c>
      <c r="DZ2" s="57"/>
      <c r="EA2" s="54">
        <v>140</v>
      </c>
      <c r="EB2" s="54">
        <v>90</v>
      </c>
      <c r="EC2" s="54">
        <v>58</v>
      </c>
      <c r="ED2" s="54">
        <v>99</v>
      </c>
      <c r="EE2" s="54">
        <v>14</v>
      </c>
      <c r="EF2" s="58">
        <v>43679</v>
      </c>
      <c r="EG2" s="47">
        <v>239</v>
      </c>
      <c r="EH2" s="47">
        <v>61</v>
      </c>
      <c r="EI2" s="47">
        <v>146</v>
      </c>
      <c r="EJ2" s="47">
        <v>205</v>
      </c>
      <c r="EK2" s="59">
        <v>108</v>
      </c>
      <c r="EL2" s="59">
        <v>116</v>
      </c>
      <c r="EM2" s="59">
        <v>2.66</v>
      </c>
      <c r="EN2" s="59">
        <v>3.37</v>
      </c>
      <c r="EO2" s="59">
        <v>226</v>
      </c>
      <c r="EP2" s="60">
        <v>0.79</v>
      </c>
      <c r="EQ2" s="50" t="s">
        <v>258</v>
      </c>
      <c r="ER2" s="61">
        <v>7</v>
      </c>
      <c r="ES2" s="61">
        <v>8</v>
      </c>
      <c r="ET2" s="3" t="s">
        <v>259</v>
      </c>
      <c r="EU2" s="34" t="s">
        <v>260</v>
      </c>
      <c r="EV2" s="62">
        <v>23665</v>
      </c>
      <c r="EW2" s="12">
        <v>3493728735</v>
      </c>
      <c r="EX2" s="12">
        <v>1</v>
      </c>
      <c r="EY2" s="12" t="s">
        <v>261</v>
      </c>
      <c r="EZ2" s="12">
        <v>55</v>
      </c>
      <c r="FA2" s="12" t="s">
        <v>262</v>
      </c>
      <c r="FB2" s="13">
        <v>24.46</v>
      </c>
      <c r="FC2" s="14">
        <v>1.63</v>
      </c>
      <c r="FD2" s="12">
        <v>65</v>
      </c>
      <c r="FE2" s="12" t="s">
        <v>256</v>
      </c>
      <c r="FF2" s="12" t="s">
        <v>238</v>
      </c>
      <c r="FG2" s="12" t="s">
        <v>238</v>
      </c>
      <c r="FH2" s="12" t="s">
        <v>263</v>
      </c>
      <c r="FI2" s="12">
        <v>25</v>
      </c>
      <c r="FJ2" s="12">
        <v>35</v>
      </c>
      <c r="FK2" s="12">
        <v>0</v>
      </c>
      <c r="FL2" s="15">
        <v>1.7649999999999999</v>
      </c>
      <c r="FM2" s="16">
        <v>43.75</v>
      </c>
      <c r="FN2" s="17">
        <v>1</v>
      </c>
      <c r="FO2" s="34">
        <v>2</v>
      </c>
      <c r="FP2" s="34" t="s">
        <v>264</v>
      </c>
      <c r="FQ2" s="34" t="s">
        <v>265</v>
      </c>
      <c r="FR2" s="18">
        <v>2.7</v>
      </c>
      <c r="FS2" s="18">
        <v>2.7</v>
      </c>
      <c r="FT2" s="18">
        <v>2.7</v>
      </c>
      <c r="FU2" s="19">
        <v>10.1</v>
      </c>
      <c r="FV2" s="52"/>
      <c r="FW2" s="52"/>
      <c r="FX2" s="52"/>
      <c r="FY2" s="52"/>
      <c r="FZ2" s="20" t="s">
        <v>266</v>
      </c>
      <c r="GA2" s="52"/>
      <c r="GB2" s="52"/>
      <c r="GC2" s="20" t="s">
        <v>267</v>
      </c>
      <c r="GD2" s="18">
        <v>3</v>
      </c>
      <c r="GE2" s="18">
        <v>147</v>
      </c>
      <c r="GF2" s="63"/>
      <c r="GG2" s="63"/>
      <c r="GH2" s="63"/>
      <c r="GI2" s="63"/>
      <c r="GJ2" s="63"/>
      <c r="GK2" s="63"/>
      <c r="GL2" s="64" t="s">
        <v>267</v>
      </c>
      <c r="GM2" s="65"/>
      <c r="GN2" s="66"/>
      <c r="GO2" s="66">
        <f>FL2/6</f>
        <v>0.29416666666666663</v>
      </c>
      <c r="GP2" s="67"/>
      <c r="GQ2" s="14">
        <v>0.61</v>
      </c>
      <c r="GR2" s="14">
        <v>0.3</v>
      </c>
      <c r="GS2" s="14"/>
      <c r="GT2" s="68" t="s">
        <v>268</v>
      </c>
      <c r="GU2" s="69">
        <v>12</v>
      </c>
      <c r="GV2" s="70">
        <v>44407</v>
      </c>
      <c r="GW2" s="71" t="s">
        <v>267</v>
      </c>
      <c r="GX2" s="71" t="s">
        <v>265</v>
      </c>
      <c r="GY2" s="71">
        <v>2.4</v>
      </c>
      <c r="GZ2" s="71">
        <v>2.1</v>
      </c>
      <c r="HA2" s="71">
        <v>2.4</v>
      </c>
      <c r="HB2" s="71">
        <v>10.1</v>
      </c>
      <c r="HC2" s="71" t="s">
        <v>266</v>
      </c>
      <c r="HD2" s="71" t="s">
        <v>267</v>
      </c>
      <c r="HE2" s="71">
        <v>3</v>
      </c>
      <c r="HF2" s="71">
        <v>135</v>
      </c>
      <c r="HG2" s="71"/>
      <c r="HH2" s="71" t="s">
        <v>269</v>
      </c>
      <c r="HI2" s="72"/>
      <c r="HJ2" s="72"/>
      <c r="HK2" s="68" t="s">
        <v>270</v>
      </c>
      <c r="HL2" s="69">
        <v>24</v>
      </c>
      <c r="HM2" s="73">
        <v>44848</v>
      </c>
      <c r="HN2" s="12" t="s">
        <v>267</v>
      </c>
      <c r="HO2" s="12"/>
      <c r="HP2" s="74"/>
      <c r="HQ2" s="74"/>
      <c r="HR2" s="74"/>
      <c r="HS2" s="74"/>
      <c r="HT2" s="75"/>
      <c r="HU2" s="75"/>
      <c r="HV2" s="75"/>
      <c r="HW2" s="75"/>
      <c r="HX2" s="75"/>
      <c r="HY2" s="12"/>
      <c r="HZ2" s="12"/>
      <c r="IA2" s="12"/>
      <c r="IB2" s="68" t="s">
        <v>271</v>
      </c>
      <c r="IC2" s="69">
        <v>36</v>
      </c>
      <c r="ID2" s="76">
        <v>45124</v>
      </c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68" t="s">
        <v>272</v>
      </c>
      <c r="IT2" s="69"/>
      <c r="IU2" s="77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68" t="s">
        <v>273</v>
      </c>
      <c r="JK2" s="69"/>
      <c r="JL2" s="77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78"/>
      <c r="KC2" s="12"/>
      <c r="KD2" s="78"/>
      <c r="KE2" s="12"/>
      <c r="KF2" s="78"/>
      <c r="KG2" s="12"/>
      <c r="KH2" s="12"/>
      <c r="KI2" s="12"/>
      <c r="KJ2" s="79"/>
      <c r="KK2" s="79"/>
      <c r="KL2" s="38"/>
      <c r="KM2" s="38"/>
      <c r="KN2" s="38"/>
      <c r="KO2" s="38"/>
      <c r="KP2" s="12">
        <f t="shared" ref="KP2:KP8" si="0">IF(FZ2="",0,IF(FZ2="solid",1,IF(FZ2="part-solid",2,IF(FZ2="non-solid",3))))</f>
        <v>1</v>
      </c>
      <c r="KQ2" s="12">
        <f t="shared" ref="KQ2:KQ8" si="1">FT2</f>
        <v>2.7</v>
      </c>
      <c r="KR2" s="12">
        <f t="shared" ref="KR2:KR8" si="2">IF(OR(FE2="Bronchite Cronica",FE2="BPCO",FE2="Enfisema"),1,0)</f>
        <v>0</v>
      </c>
      <c r="KS2" s="12">
        <f t="shared" ref="KS2:KS8" si="3">IF(CH2 = "Si",1,0)</f>
        <v>0</v>
      </c>
      <c r="KT2" s="12">
        <v>0</v>
      </c>
      <c r="KU2" s="80">
        <f>IF(KT2=0, 0.060818386 *FI2         - 0.00014652216 * POWER((FI2 - 15), 3) * (FI2 &gt; 15)         + 0.00018486938 * POWER((FI2 - 20.185718), 3) * (IF(FI2 &gt; 20,1,0))         - 0.000038347226 * POWER((FI2 - 40), 3) * (IF(FI2 &gt; 40,1,0))         + 0.11425297 * FJ2         - 0.000080091477 * POWER((FJ2 - 27.6577), 3) * (IF(FJ2 &gt; 27,1,0))         + 0.00017069483 * POWER((FJ2 - 40), 3) * (IF(FJ2 &gt; 40,1,0))         - 0.000090603358 * POWER((FJ2 - 50.910335), 3) * (IF(FJ2&gt; 50,1,0))         - 0.085684793 * FK2 + 0.0065499693 * POWER((FK2 - 0), 3)         - 0.0068305845 * POWER((FK2- 0.50513347), 3) * (IF(FK2 &gt; 0,1,0))         + 0.00028061519 * POWER((FK2 - 12.295688), 3) * (IF(FK2 &gt; 12,1,0))         + 0.070322812 * EZ2  - 0.00009382122 * POWER((EZ2 - 53.459001), 3) * (IF(EZ2 &gt; 53,1,0))         + 0.00018282661 * POWER((EZ2 - 61.954825), 3) * (IF(EZ2 &gt; 61,1,0))         - 0.000089005389 * POWER((EZ2 - 70.910335), 3) * (IF(EZ2 &gt; 70,1,0))         + 0.2153936 * (IF(KS2 = 1,1,0)) - 0.05827261 * (IF(EU2 = "F",1,0))         - 9.7960571,"")</f>
        <v>-0.62520053056789671</v>
      </c>
      <c r="KV2" s="81">
        <f>1-POWER(0.98869,EXP(KU2))</f>
        <v>6.0685918596893318E-3</v>
      </c>
      <c r="KW2" s="82">
        <f t="shared" ref="KW2:KW8" si="4">IF(KT2=0, 0.5889073*KU2+0.5625495*(IF(KR2=1,1,0))+0.5642264*SQRT(MAX(0,KQ2))*(IF(KQ2&gt;=0,1,0))*(IF(KP2&gt;0,1,0))-0.6769903*(IF(KP2=1,1,0))-0.2708885*(IF(KP2=2,1,0))+0.7210263*(IF(KP2=3,1,0))-0.5386022,"")</f>
        <v>-0.65665907595550888</v>
      </c>
      <c r="KX2" s="83">
        <f t="shared" ref="KX2:KX8" si="5">1-POWER(0.995,EXP(KW2))</f>
        <v>2.5960333296209948E-3</v>
      </c>
      <c r="KY2" s="84">
        <f t="shared" ref="KY2:KY8" si="6">KX2*100</f>
        <v>0.25960333296209948</v>
      </c>
      <c r="KZ2" s="81">
        <v>-0.62520053056789704</v>
      </c>
      <c r="LA2" s="81">
        <f>(1-POWER(0.98869,EXP(KZ2)))*100</f>
        <v>0.60685918596893318</v>
      </c>
      <c r="LB2" s="81">
        <v>-0.65665907595550899</v>
      </c>
      <c r="LC2" s="81">
        <f>(1-POWER(0.995,EXP(LB2)))*100</f>
        <v>0.25960333296209948</v>
      </c>
      <c r="LD2" s="44"/>
      <c r="LE2" s="45"/>
    </row>
    <row r="3" spans="1:317" s="46" customFormat="1" x14ac:dyDescent="0.25">
      <c r="A3" s="47"/>
      <c r="B3" s="2"/>
      <c r="C3" s="49"/>
      <c r="D3" s="50"/>
      <c r="E3" s="50"/>
      <c r="F3" s="50"/>
      <c r="G3" s="50"/>
      <c r="H3" s="50"/>
      <c r="I3" s="50"/>
      <c r="J3" s="50"/>
      <c r="K3" s="50"/>
      <c r="L3" s="50"/>
      <c r="M3" s="4"/>
      <c r="N3" s="50"/>
      <c r="O3" s="50"/>
      <c r="P3" s="18"/>
      <c r="Q3" s="18"/>
      <c r="R3" s="50"/>
      <c r="S3" s="50"/>
      <c r="T3" s="50"/>
      <c r="U3" s="53"/>
      <c r="V3" s="52"/>
      <c r="W3" s="52"/>
      <c r="X3" s="50"/>
      <c r="Y3" s="52"/>
      <c r="Z3" s="50"/>
      <c r="AA3" s="50"/>
      <c r="AB3" s="50"/>
      <c r="AC3" s="52"/>
      <c r="AD3" s="52"/>
      <c r="AE3" s="52"/>
      <c r="AF3" s="50"/>
      <c r="AG3" s="52"/>
      <c r="AH3" s="52"/>
      <c r="AI3" s="52"/>
      <c r="AJ3" s="50"/>
      <c r="AK3" s="52"/>
      <c r="AL3" s="50"/>
      <c r="AM3" s="52"/>
      <c r="AN3" s="52"/>
      <c r="AO3" s="52"/>
      <c r="AP3" s="50"/>
      <c r="AQ3" s="52"/>
      <c r="AR3" s="52"/>
      <c r="AS3" s="52"/>
      <c r="AT3" s="50"/>
      <c r="AU3" s="52"/>
      <c r="AV3" s="52"/>
      <c r="AW3" s="52"/>
      <c r="AX3" s="50"/>
      <c r="AY3" s="52"/>
      <c r="AZ3" s="50"/>
      <c r="BA3" s="52"/>
      <c r="BB3" s="50"/>
      <c r="BC3" s="52"/>
      <c r="BD3" s="50"/>
      <c r="BE3" s="52"/>
      <c r="BF3" s="50"/>
      <c r="BG3" s="52"/>
      <c r="BH3" s="53"/>
      <c r="BI3" s="52"/>
      <c r="BJ3" s="52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2"/>
      <c r="BV3" s="52"/>
      <c r="BW3" s="52"/>
      <c r="BX3" s="50"/>
      <c r="BY3" s="52"/>
      <c r="BZ3" s="52"/>
      <c r="CA3" s="50"/>
      <c r="CB3" s="50"/>
      <c r="CC3" s="54"/>
      <c r="CD3" s="55"/>
      <c r="CE3" s="55"/>
      <c r="CF3" s="50"/>
      <c r="CG3" s="50"/>
      <c r="CH3" s="47"/>
      <c r="CI3" s="52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2"/>
      <c r="DN3" s="52"/>
      <c r="DO3" s="50"/>
      <c r="DP3" s="50"/>
      <c r="DQ3" s="50"/>
      <c r="DR3" s="50"/>
      <c r="DS3" s="56"/>
      <c r="DT3" s="56"/>
      <c r="DU3" s="56"/>
      <c r="DV3" s="56"/>
      <c r="DW3" s="56"/>
      <c r="DX3" s="8"/>
      <c r="DY3" s="57"/>
      <c r="DZ3" s="57"/>
      <c r="EA3" s="54"/>
      <c r="EB3" s="54"/>
      <c r="EC3" s="54"/>
      <c r="ED3" s="54"/>
      <c r="EE3" s="54"/>
      <c r="EF3" s="58"/>
      <c r="EG3" s="47"/>
      <c r="EH3" s="47"/>
      <c r="EI3" s="47"/>
      <c r="EJ3" s="47"/>
      <c r="EK3" s="85"/>
      <c r="EL3" s="85"/>
      <c r="EM3" s="59"/>
      <c r="EN3" s="59"/>
      <c r="EO3" s="59"/>
      <c r="EP3" s="60"/>
      <c r="EQ3" s="50"/>
      <c r="ER3" s="61"/>
      <c r="ES3" s="61"/>
      <c r="ET3" s="3"/>
      <c r="EU3" s="34"/>
      <c r="EV3" s="62"/>
      <c r="EW3" s="12"/>
      <c r="EX3" s="12"/>
      <c r="EY3" s="12"/>
      <c r="EZ3" s="12"/>
      <c r="FA3" s="12"/>
      <c r="FB3" s="13"/>
      <c r="FC3" s="14"/>
      <c r="FD3" s="12"/>
      <c r="FE3" s="12"/>
      <c r="FF3" s="12"/>
      <c r="FG3" s="12"/>
      <c r="FH3" s="12"/>
      <c r="FI3" s="12"/>
      <c r="FJ3" s="12"/>
      <c r="FK3" s="12"/>
      <c r="FL3" s="15"/>
      <c r="FM3" s="16"/>
      <c r="FN3" s="17">
        <v>2</v>
      </c>
      <c r="FO3" s="34"/>
      <c r="FP3" s="34" t="s">
        <v>264</v>
      </c>
      <c r="FQ3" s="34" t="s">
        <v>265</v>
      </c>
      <c r="FR3" s="18">
        <v>3.7</v>
      </c>
      <c r="FS3" s="18">
        <v>3.1</v>
      </c>
      <c r="FT3" s="18">
        <v>3.7</v>
      </c>
      <c r="FU3" s="19">
        <v>23.7</v>
      </c>
      <c r="FV3" s="52"/>
      <c r="FW3" s="52"/>
      <c r="FX3" s="52"/>
      <c r="FY3" s="52"/>
      <c r="FZ3" s="20" t="s">
        <v>266</v>
      </c>
      <c r="GA3" s="52"/>
      <c r="GB3" s="52"/>
      <c r="GC3" s="20" t="s">
        <v>267</v>
      </c>
      <c r="GD3" s="18">
        <v>3</v>
      </c>
      <c r="GE3" s="18">
        <v>222</v>
      </c>
      <c r="GF3" s="66"/>
      <c r="GG3" s="66"/>
      <c r="GH3" s="66"/>
      <c r="GI3" s="66"/>
      <c r="GJ3" s="66"/>
      <c r="GK3" s="66"/>
      <c r="GL3" s="64"/>
      <c r="GM3" s="65"/>
      <c r="GN3" s="66"/>
      <c r="GO3" s="66"/>
      <c r="GP3" s="67"/>
      <c r="GQ3" s="14"/>
      <c r="GR3" s="14"/>
      <c r="GS3" s="14"/>
      <c r="GT3" s="14"/>
      <c r="GU3" s="69"/>
      <c r="GV3" s="71"/>
      <c r="GW3" s="71" t="s">
        <v>267</v>
      </c>
      <c r="GX3" s="71" t="s">
        <v>265</v>
      </c>
      <c r="GY3" s="71">
        <v>3.7</v>
      </c>
      <c r="GZ3" s="71">
        <v>3</v>
      </c>
      <c r="HA3" s="71">
        <v>3.7</v>
      </c>
      <c r="HB3" s="71">
        <v>24.2</v>
      </c>
      <c r="HC3" s="71" t="s">
        <v>266</v>
      </c>
      <c r="HD3" s="71" t="s">
        <v>267</v>
      </c>
      <c r="HE3" s="71">
        <v>3</v>
      </c>
      <c r="HF3" s="71">
        <v>195</v>
      </c>
      <c r="HG3" s="71"/>
      <c r="HH3" s="71" t="s">
        <v>269</v>
      </c>
      <c r="HI3" s="72"/>
      <c r="HJ3" s="72"/>
      <c r="HK3" s="72"/>
      <c r="HL3" s="69"/>
      <c r="HM3" s="12"/>
      <c r="HN3" s="12" t="s">
        <v>267</v>
      </c>
      <c r="HO3" s="12"/>
      <c r="HP3" s="74"/>
      <c r="HQ3" s="74"/>
      <c r="HR3" s="74"/>
      <c r="HS3" s="74"/>
      <c r="HT3" s="75"/>
      <c r="HU3" s="75"/>
      <c r="HV3" s="75"/>
      <c r="HW3" s="75"/>
      <c r="HX3" s="75"/>
      <c r="HY3" s="12"/>
      <c r="HZ3" s="12"/>
      <c r="IA3" s="12"/>
      <c r="IB3" s="12"/>
      <c r="IC3" s="69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69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69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78"/>
      <c r="KC3" s="12"/>
      <c r="KD3" s="78"/>
      <c r="KE3" s="12"/>
      <c r="KF3" s="78"/>
      <c r="KG3" s="12"/>
      <c r="KH3" s="12"/>
      <c r="KI3" s="12"/>
      <c r="KJ3" s="79"/>
      <c r="KK3" s="79"/>
      <c r="KL3" s="38"/>
      <c r="KM3" s="38"/>
      <c r="KN3" s="38"/>
      <c r="KO3" s="38"/>
      <c r="KP3" s="12">
        <f t="shared" si="0"/>
        <v>1</v>
      </c>
      <c r="KQ3" s="12">
        <f t="shared" si="1"/>
        <v>3.7</v>
      </c>
      <c r="KR3" s="12">
        <f t="shared" si="2"/>
        <v>0</v>
      </c>
      <c r="KS3" s="12">
        <f t="shared" si="3"/>
        <v>0</v>
      </c>
      <c r="KT3" s="12">
        <v>0</v>
      </c>
      <c r="KU3" s="80">
        <v>-0.62520053056789704</v>
      </c>
      <c r="KV3" s="86"/>
      <c r="KW3" s="82">
        <f t="shared" si="4"/>
        <v>-0.49846650624188782</v>
      </c>
      <c r="KX3" s="83">
        <f t="shared" si="5"/>
        <v>3.040295009999916E-3</v>
      </c>
      <c r="KY3" s="84">
        <f t="shared" si="6"/>
        <v>0.3040295009999916</v>
      </c>
      <c r="KZ3" s="81" t="e">
        <v>#N/A</v>
      </c>
      <c r="LA3" s="81" t="e">
        <f>(1-POWER(0.98869,EXP(KZ3)))*100</f>
        <v>#N/A</v>
      </c>
      <c r="LB3" s="81" t="e">
        <v>#N/A</v>
      </c>
      <c r="LC3" s="81" t="e">
        <f>(1-POWER(0.995,EXP(LB3)))*100</f>
        <v>#N/A</v>
      </c>
      <c r="LD3" s="44"/>
      <c r="LE3" s="45"/>
    </row>
    <row r="4" spans="1:317" s="46" customFormat="1" x14ac:dyDescent="0.25">
      <c r="A4" s="47" t="s">
        <v>274</v>
      </c>
      <c r="B4" s="48" t="s">
        <v>275</v>
      </c>
      <c r="C4" s="49">
        <v>44029.421533541703</v>
      </c>
      <c r="D4" s="50"/>
      <c r="E4" s="50"/>
      <c r="F4" s="50"/>
      <c r="G4" s="50"/>
      <c r="H4" s="50"/>
      <c r="I4" s="50"/>
      <c r="J4" s="50"/>
      <c r="K4" s="50"/>
      <c r="L4" s="50"/>
      <c r="M4" s="4"/>
      <c r="N4" s="52"/>
      <c r="O4" s="50" t="s">
        <v>276</v>
      </c>
      <c r="P4" s="18">
        <v>179</v>
      </c>
      <c r="Q4" s="18">
        <v>68</v>
      </c>
      <c r="R4" s="50" t="s">
        <v>277</v>
      </c>
      <c r="S4" s="50" t="s">
        <v>236</v>
      </c>
      <c r="T4" s="50" t="s">
        <v>237</v>
      </c>
      <c r="U4" s="51" t="s">
        <v>238</v>
      </c>
      <c r="V4" s="52"/>
      <c r="W4" s="52"/>
      <c r="X4" s="50" t="s">
        <v>238</v>
      </c>
      <c r="Y4" s="52"/>
      <c r="Z4" s="50" t="s">
        <v>238</v>
      </c>
      <c r="AA4" s="50" t="s">
        <v>240</v>
      </c>
      <c r="AB4" s="50" t="s">
        <v>238</v>
      </c>
      <c r="AC4" s="52"/>
      <c r="AD4" s="52"/>
      <c r="AE4" s="52"/>
      <c r="AF4" s="50" t="s">
        <v>238</v>
      </c>
      <c r="AG4" s="52"/>
      <c r="AH4" s="52"/>
      <c r="AI4" s="52"/>
      <c r="AJ4" s="50" t="s">
        <v>238</v>
      </c>
      <c r="AK4" s="52"/>
      <c r="AL4" s="50" t="s">
        <v>240</v>
      </c>
      <c r="AM4" s="87">
        <v>40179</v>
      </c>
      <c r="AN4" s="50">
        <v>100</v>
      </c>
      <c r="AO4" s="50">
        <v>1</v>
      </c>
      <c r="AP4" s="50" t="s">
        <v>238</v>
      </c>
      <c r="AQ4" s="52"/>
      <c r="AR4" s="52"/>
      <c r="AS4" s="52"/>
      <c r="AT4" s="50" t="s">
        <v>238</v>
      </c>
      <c r="AU4" s="52"/>
      <c r="AV4" s="52"/>
      <c r="AW4" s="52"/>
      <c r="AX4" s="50" t="s">
        <v>239</v>
      </c>
      <c r="AY4" s="52"/>
      <c r="AZ4" s="50" t="s">
        <v>238</v>
      </c>
      <c r="BA4" s="52"/>
      <c r="BB4" s="50" t="s">
        <v>238</v>
      </c>
      <c r="BC4" s="52"/>
      <c r="BD4" s="50" t="s">
        <v>238</v>
      </c>
      <c r="BE4" s="52"/>
      <c r="BF4" s="50" t="s">
        <v>238</v>
      </c>
      <c r="BG4" s="52"/>
      <c r="BH4" s="53" t="s">
        <v>238</v>
      </c>
      <c r="BI4" s="52"/>
      <c r="BJ4" s="52"/>
      <c r="BK4" s="50" t="s">
        <v>239</v>
      </c>
      <c r="BL4" s="50" t="s">
        <v>239</v>
      </c>
      <c r="BM4" s="50" t="s">
        <v>238</v>
      </c>
      <c r="BN4" s="50" t="s">
        <v>238</v>
      </c>
      <c r="BO4" s="50" t="s">
        <v>238</v>
      </c>
      <c r="BP4" s="50" t="s">
        <v>240</v>
      </c>
      <c r="BQ4" s="50" t="s">
        <v>278</v>
      </c>
      <c r="BR4" s="50" t="s">
        <v>240</v>
      </c>
      <c r="BS4" s="50" t="s">
        <v>279</v>
      </c>
      <c r="BT4" s="50" t="s">
        <v>240</v>
      </c>
      <c r="BU4" s="50" t="s">
        <v>240</v>
      </c>
      <c r="BV4" s="50" t="s">
        <v>238</v>
      </c>
      <c r="BW4" s="52"/>
      <c r="BX4" s="50" t="s">
        <v>238</v>
      </c>
      <c r="BY4" s="52"/>
      <c r="BZ4" s="52"/>
      <c r="CA4" s="50" t="s">
        <v>243</v>
      </c>
      <c r="CB4" s="50" t="s">
        <v>238</v>
      </c>
      <c r="CC4" s="54" t="s">
        <v>240</v>
      </c>
      <c r="CD4" s="54" t="s">
        <v>280</v>
      </c>
      <c r="CE4" s="54" t="s">
        <v>240</v>
      </c>
      <c r="CF4" s="50" t="s">
        <v>238</v>
      </c>
      <c r="CG4" s="50" t="s">
        <v>238</v>
      </c>
      <c r="CH4" s="47" t="s">
        <v>238</v>
      </c>
      <c r="CI4" s="52"/>
      <c r="CJ4" s="50" t="s">
        <v>239</v>
      </c>
      <c r="CK4" s="50" t="s">
        <v>244</v>
      </c>
      <c r="CL4" s="50">
        <v>20</v>
      </c>
      <c r="CM4" s="50" t="s">
        <v>238</v>
      </c>
      <c r="CN4" s="50">
        <v>18</v>
      </c>
      <c r="CO4" s="50" t="s">
        <v>238</v>
      </c>
      <c r="CP4" s="50" t="s">
        <v>248</v>
      </c>
      <c r="CQ4" s="50" t="s">
        <v>246</v>
      </c>
      <c r="CR4" s="50" t="s">
        <v>247</v>
      </c>
      <c r="CS4" s="50" t="s">
        <v>247</v>
      </c>
      <c r="CT4" s="50" t="s">
        <v>248</v>
      </c>
      <c r="CU4" s="50" t="s">
        <v>248</v>
      </c>
      <c r="CV4" s="50" t="s">
        <v>248</v>
      </c>
      <c r="CW4" s="50" t="s">
        <v>248</v>
      </c>
      <c r="CX4" s="50" t="s">
        <v>250</v>
      </c>
      <c r="CY4" s="50" t="s">
        <v>249</v>
      </c>
      <c r="CZ4" s="50" t="s">
        <v>249</v>
      </c>
      <c r="DA4" s="50" t="s">
        <v>248</v>
      </c>
      <c r="DB4" s="50" t="s">
        <v>281</v>
      </c>
      <c r="DC4" s="50">
        <v>1</v>
      </c>
      <c r="DD4" s="50">
        <v>1</v>
      </c>
      <c r="DE4" s="50">
        <v>1</v>
      </c>
      <c r="DF4" s="50">
        <v>1</v>
      </c>
      <c r="DG4" s="50" t="s">
        <v>238</v>
      </c>
      <c r="DH4" s="50">
        <v>0</v>
      </c>
      <c r="DI4" s="50">
        <v>7</v>
      </c>
      <c r="DJ4" s="50">
        <v>1</v>
      </c>
      <c r="DK4" s="50">
        <v>0</v>
      </c>
      <c r="DL4" s="50" t="s">
        <v>238</v>
      </c>
      <c r="DM4" s="52"/>
      <c r="DN4" s="52"/>
      <c r="DO4" s="50" t="s">
        <v>254</v>
      </c>
      <c r="DP4" s="50" t="s">
        <v>254</v>
      </c>
      <c r="DQ4" s="50" t="s">
        <v>253</v>
      </c>
      <c r="DR4" s="50">
        <v>7</v>
      </c>
      <c r="DS4" s="56" t="s">
        <v>256</v>
      </c>
      <c r="DT4" s="56" t="s">
        <v>256</v>
      </c>
      <c r="DU4" s="56" t="s">
        <v>256</v>
      </c>
      <c r="DV4" s="56" t="s">
        <v>238</v>
      </c>
      <c r="DW4" s="56" t="s">
        <v>257</v>
      </c>
      <c r="DX4" s="8" t="s">
        <v>244</v>
      </c>
      <c r="DY4" s="57">
        <v>44029</v>
      </c>
      <c r="DZ4" s="57"/>
      <c r="EA4" s="54">
        <v>120</v>
      </c>
      <c r="EB4" s="54">
        <v>80</v>
      </c>
      <c r="EC4" s="54">
        <v>68</v>
      </c>
      <c r="ED4" s="54">
        <v>98</v>
      </c>
      <c r="EE4" s="54">
        <v>27</v>
      </c>
      <c r="EF4" s="47" t="s">
        <v>282</v>
      </c>
      <c r="EG4" s="88"/>
      <c r="EH4" s="88"/>
      <c r="EI4" s="88"/>
      <c r="EJ4" s="88"/>
      <c r="EK4" s="59">
        <v>61</v>
      </c>
      <c r="EL4" s="59">
        <v>89</v>
      </c>
      <c r="EM4" s="59">
        <v>2.0499999999999998</v>
      </c>
      <c r="EN4" s="59">
        <v>3.67</v>
      </c>
      <c r="EO4" s="59">
        <v>176</v>
      </c>
      <c r="EP4" s="60">
        <v>0.56000000000000005</v>
      </c>
      <c r="EQ4" s="50" t="s">
        <v>258</v>
      </c>
      <c r="ER4" s="61">
        <v>14</v>
      </c>
      <c r="ES4" s="61">
        <v>11</v>
      </c>
      <c r="ET4" s="3" t="s">
        <v>283</v>
      </c>
      <c r="EU4" s="34" t="s">
        <v>284</v>
      </c>
      <c r="EV4" s="73">
        <v>20869</v>
      </c>
      <c r="EW4" s="12">
        <v>3467574123</v>
      </c>
      <c r="EX4" s="12">
        <v>1</v>
      </c>
      <c r="EY4" s="12" t="s">
        <v>261</v>
      </c>
      <c r="EZ4" s="12">
        <v>63</v>
      </c>
      <c r="FA4" s="12" t="s">
        <v>262</v>
      </c>
      <c r="FB4" s="13">
        <v>21.15</v>
      </c>
      <c r="FC4" s="14">
        <v>1.78</v>
      </c>
      <c r="FD4" s="12">
        <v>67</v>
      </c>
      <c r="FE4" s="12" t="s">
        <v>285</v>
      </c>
      <c r="FF4" s="12" t="s">
        <v>238</v>
      </c>
      <c r="FG4" s="12" t="s">
        <v>240</v>
      </c>
      <c r="FH4" s="12" t="s">
        <v>263</v>
      </c>
      <c r="FI4" s="12">
        <v>30</v>
      </c>
      <c r="FJ4" s="12">
        <v>40</v>
      </c>
      <c r="FK4" s="12">
        <v>0</v>
      </c>
      <c r="FL4" s="15">
        <v>11.077</v>
      </c>
      <c r="FM4" s="16">
        <v>60</v>
      </c>
      <c r="FN4" s="17">
        <v>1</v>
      </c>
      <c r="FO4" s="12">
        <v>3</v>
      </c>
      <c r="FP4" s="34" t="s">
        <v>264</v>
      </c>
      <c r="FQ4" s="12" t="s">
        <v>286</v>
      </c>
      <c r="FR4" s="74">
        <v>5.4</v>
      </c>
      <c r="FS4" s="74">
        <v>3.2</v>
      </c>
      <c r="FT4" s="74">
        <v>5.4</v>
      </c>
      <c r="FU4" s="89">
        <v>40.299999999999997</v>
      </c>
      <c r="FV4" s="12"/>
      <c r="FW4" s="12"/>
      <c r="FX4" s="12"/>
      <c r="FY4" s="12"/>
      <c r="FZ4" s="75" t="s">
        <v>266</v>
      </c>
      <c r="GA4" s="12"/>
      <c r="GB4" s="12"/>
      <c r="GC4" s="75" t="s">
        <v>267</v>
      </c>
      <c r="GD4" s="74">
        <v>3</v>
      </c>
      <c r="GE4" s="74">
        <v>73</v>
      </c>
      <c r="GF4" s="66"/>
      <c r="GG4" s="66"/>
      <c r="GH4" s="66"/>
      <c r="GI4" s="66"/>
      <c r="GJ4" s="66"/>
      <c r="GK4" s="66"/>
      <c r="GL4" s="64" t="s">
        <v>267</v>
      </c>
      <c r="GM4" s="65"/>
      <c r="GN4" s="66"/>
      <c r="GO4" s="66">
        <f>FL4/6</f>
        <v>1.8461666666666667</v>
      </c>
      <c r="GP4" s="67"/>
      <c r="GQ4" s="14">
        <v>0.73</v>
      </c>
      <c r="GR4" s="14">
        <v>0.42</v>
      </c>
      <c r="GS4" s="14"/>
      <c r="GT4" s="68" t="s">
        <v>287</v>
      </c>
      <c r="GU4" s="69">
        <v>12</v>
      </c>
      <c r="GV4" s="70">
        <v>44393</v>
      </c>
      <c r="GW4" s="71" t="s">
        <v>267</v>
      </c>
      <c r="GX4" s="71" t="s">
        <v>286</v>
      </c>
      <c r="GY4" s="71">
        <v>5.3</v>
      </c>
      <c r="GZ4" s="71">
        <v>4.5999999999999996</v>
      </c>
      <c r="HA4" s="71">
        <v>5.3</v>
      </c>
      <c r="HB4" s="71">
        <v>44.5</v>
      </c>
      <c r="HC4" s="71" t="s">
        <v>266</v>
      </c>
      <c r="HD4" s="71" t="s">
        <v>267</v>
      </c>
      <c r="HE4" s="71">
        <v>3</v>
      </c>
      <c r="HF4" s="71">
        <v>74</v>
      </c>
      <c r="HG4" s="71"/>
      <c r="HH4" s="71" t="s">
        <v>269</v>
      </c>
      <c r="HI4" s="72"/>
      <c r="HJ4" s="72"/>
      <c r="HK4" s="72"/>
      <c r="HL4" s="69">
        <v>24</v>
      </c>
      <c r="HM4" s="73">
        <v>44827</v>
      </c>
      <c r="HN4" s="12" t="s">
        <v>267</v>
      </c>
      <c r="HO4" s="12"/>
      <c r="HP4" s="74"/>
      <c r="HQ4" s="74"/>
      <c r="HR4" s="74"/>
      <c r="HS4" s="74"/>
      <c r="HT4" s="75"/>
      <c r="HU4" s="75"/>
      <c r="HV4" s="75"/>
      <c r="HW4" s="75"/>
      <c r="HX4" s="75"/>
      <c r="HY4" s="12"/>
      <c r="HZ4" s="12"/>
      <c r="IA4" s="12"/>
      <c r="IB4" s="12"/>
      <c r="IC4" s="69">
        <v>36</v>
      </c>
      <c r="ID4" s="76">
        <v>45124</v>
      </c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69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69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78"/>
      <c r="KC4" s="12"/>
      <c r="KD4" s="78"/>
      <c r="KE4" s="12"/>
      <c r="KF4" s="78"/>
      <c r="KG4" s="12"/>
      <c r="KH4" s="12"/>
      <c r="KI4" s="12"/>
      <c r="KJ4" s="79"/>
      <c r="KK4" s="79"/>
      <c r="KL4" s="38"/>
      <c r="KM4" s="38"/>
      <c r="KN4" s="38"/>
      <c r="KO4" s="38"/>
      <c r="KP4" s="12">
        <f t="shared" si="0"/>
        <v>1</v>
      </c>
      <c r="KQ4" s="12">
        <f t="shared" si="1"/>
        <v>5.4</v>
      </c>
      <c r="KR4" s="12">
        <f t="shared" si="2"/>
        <v>1</v>
      </c>
      <c r="KS4" s="12">
        <f t="shared" si="3"/>
        <v>0</v>
      </c>
      <c r="KT4" s="12">
        <v>0</v>
      </c>
      <c r="KU4" s="80">
        <f>IF(KT4=0, 0.060818386 *FI4         - 0.00014652216 * POWER((FI4 - 15), 3) * (FI4 &gt; 15)         + 0.00018486938 * POWER((FI4 - 20.185718), 3) * (IF(FI4 &gt; 20,1,0))         - 0.000038347226 * POWER((FI4 - 40), 3) * (IF(FI4 &gt; 40,1,0))         + 0.11425297 * FJ4         - 0.000080091477 * POWER((FJ4 - 27.6577), 3) * (IF(FJ4 &gt; 27,1,0))         + 0.00017069483 * POWER((FJ4 - 40), 3) * (IF(FJ4 &gt; 40,1,0))         - 0.000090603358 * POWER((FJ4 - 50.910335), 3) * (IF(FJ4&gt; 50,1,0))         - 0.085684793 * FK4 + 0.0065499693 * POWER((FK4 - 0), 3)         - 0.0068305845 * POWER((FK4- 0.50513347), 3) * (IF(FK4 &gt; 0,1,0))         + 0.00028061519 * POWER((FK4 - 12.295688), 3) * (IF(FK4 &gt; 12,1,0))         + 0.070322812 * EZ4  - 0.00009382122 * POWER((EZ4 - 53.459001), 3) * (IF(EZ4 &gt; 53,1,0))         + 0.00018282661 * POWER((EZ4 - 61.954825), 3) * (IF(EZ4 &gt; 61,1,0))         - 0.000089005389 * POWER((EZ4 - 70.910335), 3) * (IF(EZ4 &gt; 70,1,0))         + 0.2153936 * (IF(KS4 = 1,1,0)) - 0.05827261 * (IF(EU4 = "F",1,0))         - 9.7960571,"")</f>
        <v>0.47733783855627188</v>
      </c>
      <c r="KV4" s="81">
        <f>1-POWER(0.98869,EXP(KU4))</f>
        <v>1.8166049236366333E-2</v>
      </c>
      <c r="KW4" s="82">
        <f t="shared" si="4"/>
        <v>0.93920840810634909</v>
      </c>
      <c r="KX4" s="83">
        <f t="shared" si="5"/>
        <v>1.2740010374061583E-2</v>
      </c>
      <c r="KY4" s="84">
        <f t="shared" si="6"/>
        <v>1.2740010374061583</v>
      </c>
      <c r="KZ4" s="81">
        <v>0.47733783855627199</v>
      </c>
      <c r="LA4" s="81">
        <f>(1-POWER(0.98869,EXP(KZ4)))*100</f>
        <v>1.8166049236366333</v>
      </c>
      <c r="LB4" s="81">
        <v>0.376658908106349</v>
      </c>
      <c r="LC4" s="81">
        <f>(1-POWER(0.995,EXP(LB4)))*100</f>
        <v>0.72786951692035418</v>
      </c>
      <c r="LD4" s="44"/>
      <c r="LE4" s="45"/>
    </row>
    <row r="5" spans="1:317" s="46" customFormat="1" x14ac:dyDescent="0.25">
      <c r="A5" s="47"/>
      <c r="B5" s="2"/>
      <c r="C5" s="49"/>
      <c r="D5" s="50"/>
      <c r="E5" s="50"/>
      <c r="F5" s="50"/>
      <c r="G5" s="50"/>
      <c r="H5" s="50"/>
      <c r="I5" s="50"/>
      <c r="J5" s="50"/>
      <c r="K5" s="50"/>
      <c r="L5" s="50"/>
      <c r="M5" s="4"/>
      <c r="N5" s="52"/>
      <c r="O5" s="50"/>
      <c r="P5" s="18"/>
      <c r="Q5" s="18"/>
      <c r="R5" s="50"/>
      <c r="S5" s="50"/>
      <c r="T5" s="50"/>
      <c r="U5" s="53"/>
      <c r="V5" s="52"/>
      <c r="W5" s="52"/>
      <c r="X5" s="50"/>
      <c r="Y5" s="52"/>
      <c r="Z5" s="50"/>
      <c r="AA5" s="50"/>
      <c r="AB5" s="50"/>
      <c r="AC5" s="52"/>
      <c r="AD5" s="52"/>
      <c r="AE5" s="52"/>
      <c r="AF5" s="50"/>
      <c r="AG5" s="52"/>
      <c r="AH5" s="52"/>
      <c r="AI5" s="52"/>
      <c r="AJ5" s="50"/>
      <c r="AK5" s="52"/>
      <c r="AL5" s="50"/>
      <c r="AM5" s="87"/>
      <c r="AN5" s="50"/>
      <c r="AO5" s="50"/>
      <c r="AP5" s="50"/>
      <c r="AQ5" s="52"/>
      <c r="AR5" s="52"/>
      <c r="AS5" s="52"/>
      <c r="AT5" s="50"/>
      <c r="AU5" s="52"/>
      <c r="AV5" s="52"/>
      <c r="AW5" s="52"/>
      <c r="AX5" s="50"/>
      <c r="AY5" s="52"/>
      <c r="AZ5" s="50"/>
      <c r="BA5" s="52"/>
      <c r="BB5" s="50"/>
      <c r="BC5" s="52"/>
      <c r="BD5" s="50"/>
      <c r="BE5" s="52"/>
      <c r="BF5" s="50"/>
      <c r="BG5" s="52"/>
      <c r="BH5" s="53"/>
      <c r="BI5" s="52"/>
      <c r="BJ5" s="52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2"/>
      <c r="BX5" s="50"/>
      <c r="BY5" s="52"/>
      <c r="BZ5" s="52"/>
      <c r="CA5" s="50"/>
      <c r="CB5" s="50"/>
      <c r="CC5" s="54"/>
      <c r="CD5" s="54"/>
      <c r="CE5" s="54"/>
      <c r="CF5" s="50"/>
      <c r="CG5" s="50"/>
      <c r="CH5" s="47"/>
      <c r="CI5" s="52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2"/>
      <c r="DN5" s="52"/>
      <c r="DO5" s="50"/>
      <c r="DP5" s="50"/>
      <c r="DQ5" s="50"/>
      <c r="DR5" s="50"/>
      <c r="DS5" s="56"/>
      <c r="DT5" s="56"/>
      <c r="DU5" s="56"/>
      <c r="DV5" s="56"/>
      <c r="DW5" s="56"/>
      <c r="DX5" s="8"/>
      <c r="DY5" s="57"/>
      <c r="DZ5" s="57"/>
      <c r="EA5" s="54"/>
      <c r="EB5" s="54"/>
      <c r="EC5" s="54"/>
      <c r="ED5" s="54"/>
      <c r="EE5" s="54"/>
      <c r="EF5" s="47"/>
      <c r="EG5" s="88"/>
      <c r="EH5" s="88"/>
      <c r="EI5" s="88"/>
      <c r="EJ5" s="88"/>
      <c r="EK5" s="85"/>
      <c r="EL5" s="85"/>
      <c r="EM5" s="59"/>
      <c r="EN5" s="59"/>
      <c r="EO5" s="59"/>
      <c r="EP5" s="60"/>
      <c r="EQ5" s="50"/>
      <c r="ER5" s="61"/>
      <c r="ES5" s="61"/>
      <c r="ET5" s="3"/>
      <c r="EU5" s="34"/>
      <c r="EV5" s="73"/>
      <c r="EW5" s="12"/>
      <c r="EX5" s="12"/>
      <c r="EY5" s="12"/>
      <c r="EZ5" s="12"/>
      <c r="FA5" s="12"/>
      <c r="FB5" s="13"/>
      <c r="FC5" s="14"/>
      <c r="FD5" s="12"/>
      <c r="FE5" s="12"/>
      <c r="FF5" s="12"/>
      <c r="FG5" s="12"/>
      <c r="FH5" s="12"/>
      <c r="FI5" s="12"/>
      <c r="FJ5" s="12"/>
      <c r="FK5" s="12"/>
      <c r="FL5" s="15"/>
      <c r="FM5" s="16"/>
      <c r="FN5" s="17">
        <v>2</v>
      </c>
      <c r="FO5" s="12"/>
      <c r="FP5" s="34" t="s">
        <v>264</v>
      </c>
      <c r="FQ5" s="12" t="s">
        <v>286</v>
      </c>
      <c r="FR5" s="74">
        <v>4.7</v>
      </c>
      <c r="FS5" s="74">
        <v>4.2</v>
      </c>
      <c r="FT5" s="74">
        <v>4.7</v>
      </c>
      <c r="FU5" s="89">
        <v>34.799999999999997</v>
      </c>
      <c r="FV5" s="12"/>
      <c r="FW5" s="12"/>
      <c r="FX5" s="12"/>
      <c r="FY5" s="12"/>
      <c r="FZ5" s="75" t="s">
        <v>266</v>
      </c>
      <c r="GA5" s="12"/>
      <c r="GB5" s="12"/>
      <c r="GC5" s="75" t="s">
        <v>267</v>
      </c>
      <c r="GD5" s="74">
        <v>3</v>
      </c>
      <c r="GE5" s="74">
        <v>81</v>
      </c>
      <c r="GF5" s="66"/>
      <c r="GG5" s="66"/>
      <c r="GH5" s="66"/>
      <c r="GI5" s="66"/>
      <c r="GJ5" s="66"/>
      <c r="GK5" s="66"/>
      <c r="GL5" s="64"/>
      <c r="GM5" s="65"/>
      <c r="GN5" s="66"/>
      <c r="GO5" s="66"/>
      <c r="GP5" s="67"/>
      <c r="GQ5" s="14"/>
      <c r="GR5" s="14"/>
      <c r="GS5" s="14"/>
      <c r="GT5" s="14"/>
      <c r="GU5" s="69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 t="s">
        <v>288</v>
      </c>
      <c r="HI5" s="72"/>
      <c r="HJ5" s="72"/>
      <c r="HK5" s="72"/>
      <c r="HL5" s="69"/>
      <c r="HM5" s="12"/>
      <c r="HN5" s="12"/>
      <c r="HO5" s="12"/>
      <c r="HP5" s="74"/>
      <c r="HQ5" s="74"/>
      <c r="HR5" s="74"/>
      <c r="HS5" s="74"/>
      <c r="HT5" s="75"/>
      <c r="HU5" s="75"/>
      <c r="HV5" s="75"/>
      <c r="HW5" s="75"/>
      <c r="HX5" s="75"/>
      <c r="HY5" s="12"/>
      <c r="HZ5" s="12"/>
      <c r="IA5" s="12"/>
      <c r="IB5" s="12"/>
      <c r="IC5" s="69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69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69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78"/>
      <c r="KC5" s="12"/>
      <c r="KD5" s="78"/>
      <c r="KE5" s="12"/>
      <c r="KF5" s="78"/>
      <c r="KG5" s="12"/>
      <c r="KH5" s="12"/>
      <c r="KI5" s="12"/>
      <c r="KJ5" s="79"/>
      <c r="KK5" s="79"/>
      <c r="KL5" s="38"/>
      <c r="KM5" s="38"/>
      <c r="KN5" s="38"/>
      <c r="KO5" s="38"/>
      <c r="KP5" s="12">
        <f t="shared" si="0"/>
        <v>1</v>
      </c>
      <c r="KQ5" s="12">
        <f t="shared" si="1"/>
        <v>4.7</v>
      </c>
      <c r="KR5" s="12">
        <f t="shared" si="2"/>
        <v>0</v>
      </c>
      <c r="KS5" s="12">
        <f t="shared" si="3"/>
        <v>0</v>
      </c>
      <c r="KT5" s="12">
        <v>0</v>
      </c>
      <c r="KU5" s="80">
        <f>IF(KT5=0, 0.060818386 *FI5         - 0.00014652216 * POWER((FI5 - 15), 3) * (FI5 &gt; 15)         + 0.00018486938 * POWER((FI5 - 20.185718), 3) * (IF(FI5 &gt; 20,1,0))         - 0.000038347226 * POWER((FI5 - 40), 3) * (IF(FI5 &gt; 40,1,0))         + 0.11425297 * FJ5         - 0.000080091477 * POWER((FJ5 - 27.6577), 3) * (IF(FJ5 &gt; 27,1,0))         + 0.00017069483 * POWER((FJ5 - 40), 3) * (IF(FJ5 &gt; 40,1,0))         - 0.000090603358 * POWER((FJ5 - 50.910335), 3) * (IF(FJ5&gt; 50,1,0))         - 0.085684793 * FK5 + 0.0065499693 * POWER((FK5 - 0), 3)         - 0.0068305845 * POWER((FK5- 0.50513347), 3) * (IF(FK5 &gt; 0,1,0))         + 0.00028061519 * POWER((FK5 - 12.295688), 3) * (IF(FK5 &gt; 12,1,0))         + 0.070322812 * EZ5  - 0.00009382122 * POWER((EZ5 - 53.459001), 3) * (IF(EZ5 &gt; 53,1,0))         + 0.00018282661 * POWER((EZ5 - 61.954825), 3) * (IF(EZ5 &gt; 61,1,0))         - 0.000089005389 * POWER((EZ5 - 70.910335), 3) * (IF(EZ5 &gt; 70,1,0))         + 0.2153936 * (IF(KS5 = 1,1,0)) - 0.05827261 * (IF(EU5 = "F",1,0))         - 9.7960571,"")</f>
        <v>-9.7960571000000005</v>
      </c>
      <c r="KV5" s="86"/>
      <c r="KW5" s="82">
        <f t="shared" si="4"/>
        <v>-5.761348350781426</v>
      </c>
      <c r="KX5" s="83">
        <f t="shared" si="5"/>
        <v>1.5773671317220739E-5</v>
      </c>
      <c r="KY5" s="84">
        <f t="shared" si="6"/>
        <v>1.5773671317220739E-3</v>
      </c>
      <c r="KZ5" s="81"/>
      <c r="LA5" s="81"/>
      <c r="LB5" s="81"/>
      <c r="LC5" s="81"/>
      <c r="LD5" s="44"/>
      <c r="LE5" s="45"/>
    </row>
    <row r="6" spans="1:317" s="46" customFormat="1" x14ac:dyDescent="0.25">
      <c r="A6" s="47"/>
      <c r="B6" s="2"/>
      <c r="C6" s="49"/>
      <c r="D6" s="50"/>
      <c r="E6" s="50"/>
      <c r="F6" s="50"/>
      <c r="G6" s="50"/>
      <c r="H6" s="50"/>
      <c r="I6" s="50"/>
      <c r="J6" s="50"/>
      <c r="K6" s="50"/>
      <c r="L6" s="50"/>
      <c r="M6" s="4"/>
      <c r="N6" s="52"/>
      <c r="O6" s="50"/>
      <c r="P6" s="18"/>
      <c r="Q6" s="18"/>
      <c r="R6" s="50"/>
      <c r="S6" s="50"/>
      <c r="T6" s="50"/>
      <c r="U6" s="53"/>
      <c r="V6" s="52"/>
      <c r="W6" s="52"/>
      <c r="X6" s="50"/>
      <c r="Y6" s="52"/>
      <c r="Z6" s="50"/>
      <c r="AA6" s="50"/>
      <c r="AB6" s="50"/>
      <c r="AC6" s="52"/>
      <c r="AD6" s="52"/>
      <c r="AE6" s="52"/>
      <c r="AF6" s="50"/>
      <c r="AG6" s="52"/>
      <c r="AH6" s="52"/>
      <c r="AI6" s="52"/>
      <c r="AJ6" s="50"/>
      <c r="AK6" s="52"/>
      <c r="AL6" s="50"/>
      <c r="AM6" s="87"/>
      <c r="AN6" s="50"/>
      <c r="AO6" s="50"/>
      <c r="AP6" s="50"/>
      <c r="AQ6" s="52"/>
      <c r="AR6" s="52"/>
      <c r="AS6" s="52"/>
      <c r="AT6" s="50"/>
      <c r="AU6" s="52"/>
      <c r="AV6" s="52"/>
      <c r="AW6" s="52"/>
      <c r="AX6" s="50"/>
      <c r="AY6" s="52"/>
      <c r="AZ6" s="50"/>
      <c r="BA6" s="52"/>
      <c r="BB6" s="50"/>
      <c r="BC6" s="52"/>
      <c r="BD6" s="50"/>
      <c r="BE6" s="52"/>
      <c r="BF6" s="50"/>
      <c r="BG6" s="52"/>
      <c r="BH6" s="53"/>
      <c r="BI6" s="52"/>
      <c r="BJ6" s="52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2"/>
      <c r="BX6" s="50"/>
      <c r="BY6" s="52"/>
      <c r="BZ6" s="52"/>
      <c r="CA6" s="50"/>
      <c r="CB6" s="50"/>
      <c r="CC6" s="54"/>
      <c r="CD6" s="54"/>
      <c r="CE6" s="54"/>
      <c r="CF6" s="50"/>
      <c r="CG6" s="50"/>
      <c r="CH6" s="47"/>
      <c r="CI6" s="52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2"/>
      <c r="DN6" s="52"/>
      <c r="DO6" s="50"/>
      <c r="DP6" s="50"/>
      <c r="DQ6" s="50"/>
      <c r="DR6" s="50"/>
      <c r="DS6" s="56"/>
      <c r="DT6" s="56"/>
      <c r="DU6" s="56"/>
      <c r="DV6" s="56"/>
      <c r="DW6" s="56"/>
      <c r="DX6" s="8"/>
      <c r="DY6" s="57"/>
      <c r="DZ6" s="57"/>
      <c r="EA6" s="54"/>
      <c r="EB6" s="54"/>
      <c r="EC6" s="54"/>
      <c r="ED6" s="54"/>
      <c r="EE6" s="54"/>
      <c r="EF6" s="47"/>
      <c r="EG6" s="88"/>
      <c r="EH6" s="88"/>
      <c r="EI6" s="88"/>
      <c r="EJ6" s="88"/>
      <c r="EK6" s="85"/>
      <c r="EL6" s="85"/>
      <c r="EM6" s="59"/>
      <c r="EN6" s="59"/>
      <c r="EO6" s="59"/>
      <c r="EP6" s="60"/>
      <c r="EQ6" s="50"/>
      <c r="ER6" s="61"/>
      <c r="ES6" s="61"/>
      <c r="ET6" s="3"/>
      <c r="EU6" s="34"/>
      <c r="EV6" s="73"/>
      <c r="EW6" s="12"/>
      <c r="EX6" s="12"/>
      <c r="EY6" s="12"/>
      <c r="EZ6" s="12"/>
      <c r="FA6" s="12"/>
      <c r="FB6" s="13"/>
      <c r="FC6" s="14"/>
      <c r="FD6" s="12"/>
      <c r="FE6" s="12"/>
      <c r="FF6" s="12"/>
      <c r="FG6" s="12"/>
      <c r="FH6" s="12"/>
      <c r="FI6" s="12"/>
      <c r="FJ6" s="12"/>
      <c r="FK6" s="12"/>
      <c r="FL6" s="15"/>
      <c r="FM6" s="16"/>
      <c r="FN6" s="17">
        <v>3</v>
      </c>
      <c r="FO6" s="12"/>
      <c r="FP6" s="34" t="s">
        <v>264</v>
      </c>
      <c r="FQ6" s="12" t="s">
        <v>289</v>
      </c>
      <c r="FR6" s="74">
        <v>5.3</v>
      </c>
      <c r="FS6" s="74">
        <v>4.4000000000000004</v>
      </c>
      <c r="FT6" s="74">
        <v>5.3</v>
      </c>
      <c r="FU6" s="89">
        <v>55.8</v>
      </c>
      <c r="FV6" s="12"/>
      <c r="FW6" s="12"/>
      <c r="FX6" s="12"/>
      <c r="FY6" s="12"/>
      <c r="FZ6" s="75" t="s">
        <v>266</v>
      </c>
      <c r="GA6" s="12"/>
      <c r="GB6" s="12"/>
      <c r="GC6" s="75" t="s">
        <v>267</v>
      </c>
      <c r="GD6" s="74">
        <v>3</v>
      </c>
      <c r="GE6" s="74">
        <v>189</v>
      </c>
      <c r="GF6" s="66"/>
      <c r="GG6" s="66"/>
      <c r="GH6" s="66"/>
      <c r="GI6" s="66"/>
      <c r="GJ6" s="66"/>
      <c r="GK6" s="66"/>
      <c r="GL6" s="64"/>
      <c r="GM6" s="65"/>
      <c r="GN6" s="66"/>
      <c r="GO6" s="66"/>
      <c r="GP6" s="67"/>
      <c r="GQ6" s="14"/>
      <c r="GR6" s="14"/>
      <c r="GS6" s="14"/>
      <c r="GT6" s="14"/>
      <c r="GU6" s="69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 t="s">
        <v>288</v>
      </c>
      <c r="HI6" s="72"/>
      <c r="HJ6" s="72"/>
      <c r="HK6" s="72"/>
      <c r="HL6" s="69"/>
      <c r="HM6" s="12"/>
      <c r="HN6" s="12"/>
      <c r="HO6" s="12"/>
      <c r="HP6" s="74"/>
      <c r="HQ6" s="74"/>
      <c r="HR6" s="74"/>
      <c r="HS6" s="74"/>
      <c r="HT6" s="75"/>
      <c r="HU6" s="75"/>
      <c r="HV6" s="75"/>
      <c r="HW6" s="75"/>
      <c r="HX6" s="75"/>
      <c r="HY6" s="12"/>
      <c r="HZ6" s="12"/>
      <c r="IA6" s="12"/>
      <c r="IB6" s="12"/>
      <c r="IC6" s="69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69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69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78"/>
      <c r="KC6" s="12"/>
      <c r="KD6" s="78"/>
      <c r="KE6" s="12"/>
      <c r="KF6" s="78"/>
      <c r="KG6" s="12"/>
      <c r="KH6" s="12"/>
      <c r="KI6" s="12"/>
      <c r="KJ6" s="79"/>
      <c r="KK6" s="79"/>
      <c r="KL6" s="38"/>
      <c r="KM6" s="38"/>
      <c r="KN6" s="38"/>
      <c r="KO6" s="38"/>
      <c r="KP6" s="12">
        <f t="shared" si="0"/>
        <v>1</v>
      </c>
      <c r="KQ6" s="12">
        <f t="shared" si="1"/>
        <v>5.3</v>
      </c>
      <c r="KR6" s="12">
        <f t="shared" si="2"/>
        <v>0</v>
      </c>
      <c r="KS6" s="12">
        <f t="shared" si="3"/>
        <v>0</v>
      </c>
      <c r="KT6" s="12">
        <v>0</v>
      </c>
      <c r="KU6" s="80">
        <f>IF(KT6=0, 0.060818386 *FI6         - 0.00014652216 * POWER((FI6 - 15), 3) * (FI6 &gt; 15)         + 0.00018486938 * POWER((FI6 - 20.185718), 3) * (IF(FI6 &gt; 20,1,0))         - 0.000038347226 * POWER((FI6 - 40), 3) * (IF(FI6 &gt; 40,1,0))         + 0.11425297 * FJ6         - 0.000080091477 * POWER((FJ6 - 27.6577), 3) * (IF(FJ6 &gt; 27,1,0))         + 0.00017069483 * POWER((FJ6 - 40), 3) * (IF(FJ6 &gt; 40,1,0))         - 0.000090603358 * POWER((FJ6 - 50.910335), 3) * (IF(FJ6&gt; 50,1,0))         - 0.085684793 * FK6 + 0.0065499693 * POWER((FK6 - 0), 3)         - 0.0068305845 * POWER((FK6- 0.50513347), 3) * (IF(FK6 &gt; 0,1,0))         + 0.00028061519 * POWER((FK6 - 12.295688), 3) * (IF(FK6 &gt; 12,1,0))         + 0.070322812 * EZ6  - 0.00009382122 * POWER((EZ6 - 53.459001), 3) * (IF(EZ6 &gt; 53,1,0))         + 0.00018282661 * POWER((EZ6 - 61.954825), 3) * (IF(EZ6 &gt; 61,1,0))         - 0.000089005389 * POWER((EZ6 - 70.910335), 3) * (IF(EZ6 &gt; 70,1,0))         + 0.2153936 * (IF(KS6 = 1,1,0)) - 0.05827261 * (IF(EU6 = "F",1,0))         - 9.7960571,"")</f>
        <v>-9.7960571000000005</v>
      </c>
      <c r="KV6" s="86"/>
      <c r="KW6" s="82">
        <f t="shared" si="4"/>
        <v>-5.6856153173979269</v>
      </c>
      <c r="KX6" s="83">
        <f t="shared" si="5"/>
        <v>1.7014647498703184E-5</v>
      </c>
      <c r="KY6" s="84">
        <f t="shared" si="6"/>
        <v>1.7014647498703184E-3</v>
      </c>
      <c r="KZ6" s="81"/>
      <c r="LA6" s="81"/>
      <c r="LB6" s="81"/>
      <c r="LC6" s="81"/>
      <c r="LD6" s="44"/>
      <c r="LE6" s="45"/>
    </row>
    <row r="7" spans="1:317" s="46" customFormat="1" x14ac:dyDescent="0.25">
      <c r="A7" s="47" t="s">
        <v>290</v>
      </c>
      <c r="B7" s="48" t="s">
        <v>291</v>
      </c>
      <c r="C7" s="49">
        <v>44028.778739479203</v>
      </c>
      <c r="D7" s="50"/>
      <c r="E7" s="50"/>
      <c r="F7" s="50"/>
      <c r="G7" s="50"/>
      <c r="H7" s="50"/>
      <c r="I7" s="50"/>
      <c r="J7" s="50"/>
      <c r="K7" s="50"/>
      <c r="L7" s="50"/>
      <c r="M7" s="4"/>
      <c r="N7" s="52"/>
      <c r="O7" s="50" t="s">
        <v>276</v>
      </c>
      <c r="P7" s="18">
        <v>174</v>
      </c>
      <c r="Q7" s="18">
        <v>75</v>
      </c>
      <c r="R7" s="50" t="s">
        <v>277</v>
      </c>
      <c r="S7" s="50" t="s">
        <v>236</v>
      </c>
      <c r="T7" s="50" t="s">
        <v>292</v>
      </c>
      <c r="U7" s="51" t="s">
        <v>238</v>
      </c>
      <c r="V7" s="52"/>
      <c r="W7" s="52"/>
      <c r="X7" s="50" t="s">
        <v>238</v>
      </c>
      <c r="Y7" s="52"/>
      <c r="Z7" s="50" t="s">
        <v>238</v>
      </c>
      <c r="AA7" s="50" t="s">
        <v>238</v>
      </c>
      <c r="AB7" s="50" t="s">
        <v>240</v>
      </c>
      <c r="AC7" s="87">
        <v>40734</v>
      </c>
      <c r="AD7" s="50" t="s">
        <v>240</v>
      </c>
      <c r="AE7" s="50" t="s">
        <v>293</v>
      </c>
      <c r="AF7" s="50" t="s">
        <v>238</v>
      </c>
      <c r="AG7" s="52"/>
      <c r="AH7" s="52"/>
      <c r="AI7" s="52"/>
      <c r="AJ7" s="50" t="s">
        <v>238</v>
      </c>
      <c r="AK7" s="52"/>
      <c r="AL7" s="50" t="s">
        <v>238</v>
      </c>
      <c r="AM7" s="52"/>
      <c r="AN7" s="52"/>
      <c r="AO7" s="52"/>
      <c r="AP7" s="50" t="s">
        <v>238</v>
      </c>
      <c r="AQ7" s="52"/>
      <c r="AR7" s="52"/>
      <c r="AS7" s="52"/>
      <c r="AT7" s="50" t="s">
        <v>238</v>
      </c>
      <c r="AU7" s="52"/>
      <c r="AV7" s="52"/>
      <c r="AW7" s="52"/>
      <c r="AX7" s="50" t="s">
        <v>239</v>
      </c>
      <c r="AY7" s="52"/>
      <c r="AZ7" s="50" t="s">
        <v>238</v>
      </c>
      <c r="BA7" s="52"/>
      <c r="BB7" s="50" t="s">
        <v>238</v>
      </c>
      <c r="BC7" s="52"/>
      <c r="BD7" s="50" t="s">
        <v>238</v>
      </c>
      <c r="BE7" s="52"/>
      <c r="BF7" s="50" t="s">
        <v>238</v>
      </c>
      <c r="BG7" s="52"/>
      <c r="BH7" s="53" t="s">
        <v>238</v>
      </c>
      <c r="BI7" s="52"/>
      <c r="BJ7" s="52"/>
      <c r="BK7" s="50" t="s">
        <v>239</v>
      </c>
      <c r="BL7" s="50" t="s">
        <v>239</v>
      </c>
      <c r="BM7" s="50" t="s">
        <v>238</v>
      </c>
      <c r="BN7" s="50" t="s">
        <v>238</v>
      </c>
      <c r="BO7" s="50" t="s">
        <v>238</v>
      </c>
      <c r="BP7" s="50" t="s">
        <v>238</v>
      </c>
      <c r="BQ7" s="52"/>
      <c r="BR7" s="50" t="s">
        <v>238</v>
      </c>
      <c r="BS7" s="52"/>
      <c r="BT7" s="50" t="s">
        <v>238</v>
      </c>
      <c r="BU7" s="52"/>
      <c r="BV7" s="52"/>
      <c r="BW7" s="52"/>
      <c r="BX7" s="50" t="s">
        <v>238</v>
      </c>
      <c r="BY7" s="52"/>
      <c r="BZ7" s="52"/>
      <c r="CA7" s="50" t="s">
        <v>243</v>
      </c>
      <c r="CB7" s="50" t="s">
        <v>238</v>
      </c>
      <c r="CC7" s="54" t="s">
        <v>238</v>
      </c>
      <c r="CD7" s="55"/>
      <c r="CE7" s="55"/>
      <c r="CF7" s="50" t="s">
        <v>238</v>
      </c>
      <c r="CG7" s="50" t="s">
        <v>238</v>
      </c>
      <c r="CH7" s="47" t="s">
        <v>238</v>
      </c>
      <c r="CI7" s="52"/>
      <c r="CJ7" s="50" t="s">
        <v>239</v>
      </c>
      <c r="CK7" s="50" t="s">
        <v>244</v>
      </c>
      <c r="CL7" s="50">
        <v>40</v>
      </c>
      <c r="CM7" s="50" t="s">
        <v>238</v>
      </c>
      <c r="CN7" s="50">
        <v>15</v>
      </c>
      <c r="CO7" s="50" t="s">
        <v>238</v>
      </c>
      <c r="CP7" s="50" t="s">
        <v>294</v>
      </c>
      <c r="CQ7" s="50" t="s">
        <v>246</v>
      </c>
      <c r="CR7" s="50" t="s">
        <v>247</v>
      </c>
      <c r="CS7" s="50" t="s">
        <v>247</v>
      </c>
      <c r="CT7" s="50" t="s">
        <v>248</v>
      </c>
      <c r="CU7" s="50" t="s">
        <v>248</v>
      </c>
      <c r="CV7" s="50" t="s">
        <v>248</v>
      </c>
      <c r="CW7" s="50" t="s">
        <v>248</v>
      </c>
      <c r="CX7" s="50" t="s">
        <v>250</v>
      </c>
      <c r="CY7" s="50" t="s">
        <v>251</v>
      </c>
      <c r="CZ7" s="50" t="s">
        <v>249</v>
      </c>
      <c r="DA7" s="50" t="s">
        <v>295</v>
      </c>
      <c r="DB7" s="50" t="s">
        <v>281</v>
      </c>
      <c r="DC7" s="50">
        <v>4</v>
      </c>
      <c r="DD7" s="50">
        <v>4</v>
      </c>
      <c r="DE7" s="50">
        <v>4</v>
      </c>
      <c r="DF7" s="50">
        <v>4</v>
      </c>
      <c r="DG7" s="50" t="s">
        <v>238</v>
      </c>
      <c r="DH7" s="50">
        <v>0</v>
      </c>
      <c r="DI7" s="50">
        <v>25</v>
      </c>
      <c r="DJ7" s="50">
        <v>10</v>
      </c>
      <c r="DK7" s="50">
        <v>0</v>
      </c>
      <c r="DL7" s="50" t="s">
        <v>238</v>
      </c>
      <c r="DM7" s="52"/>
      <c r="DN7" s="52"/>
      <c r="DO7" s="50" t="s">
        <v>255</v>
      </c>
      <c r="DP7" s="50" t="s">
        <v>255</v>
      </c>
      <c r="DQ7" s="50" t="s">
        <v>255</v>
      </c>
      <c r="DR7" s="50">
        <v>7</v>
      </c>
      <c r="DS7" s="56" t="s">
        <v>256</v>
      </c>
      <c r="DT7" s="56" t="s">
        <v>256</v>
      </c>
      <c r="DU7" s="56" t="s">
        <v>256</v>
      </c>
      <c r="DV7" s="56" t="s">
        <v>238</v>
      </c>
      <c r="DW7" s="56" t="s">
        <v>257</v>
      </c>
      <c r="DX7" s="8" t="s">
        <v>244</v>
      </c>
      <c r="DY7" s="57">
        <v>44029</v>
      </c>
      <c r="DZ7" s="57"/>
      <c r="EA7" s="54">
        <v>120</v>
      </c>
      <c r="EB7" s="54">
        <v>70</v>
      </c>
      <c r="EC7" s="54">
        <v>65</v>
      </c>
      <c r="ED7" s="54">
        <v>99</v>
      </c>
      <c r="EE7" s="54">
        <v>17</v>
      </c>
      <c r="EF7" s="58">
        <v>43845</v>
      </c>
      <c r="EG7" s="47">
        <v>225</v>
      </c>
      <c r="EH7" s="47">
        <v>51</v>
      </c>
      <c r="EI7" s="88"/>
      <c r="EJ7" s="47">
        <v>184</v>
      </c>
      <c r="EK7" s="59">
        <v>100</v>
      </c>
      <c r="EL7" s="59">
        <v>88</v>
      </c>
      <c r="EM7" s="59">
        <v>3.1</v>
      </c>
      <c r="EN7" s="59">
        <v>3.5</v>
      </c>
      <c r="EO7" s="59">
        <v>513</v>
      </c>
      <c r="EP7" s="60">
        <v>0.89</v>
      </c>
      <c r="EQ7" s="50" t="s">
        <v>258</v>
      </c>
      <c r="ER7" s="61">
        <v>17</v>
      </c>
      <c r="ES7" s="61">
        <v>6</v>
      </c>
      <c r="ET7" s="3" t="s">
        <v>296</v>
      </c>
      <c r="EU7" s="34" t="s">
        <v>284</v>
      </c>
      <c r="EV7" s="73">
        <v>20034</v>
      </c>
      <c r="EW7" s="12">
        <v>3498440106</v>
      </c>
      <c r="EX7" s="12">
        <v>1</v>
      </c>
      <c r="EY7" s="12" t="s">
        <v>261</v>
      </c>
      <c r="EZ7" s="12">
        <v>65</v>
      </c>
      <c r="FA7" s="12" t="s">
        <v>262</v>
      </c>
      <c r="FB7" s="13">
        <v>24.77</v>
      </c>
      <c r="FC7" s="14">
        <v>1.74</v>
      </c>
      <c r="FD7" s="12">
        <v>75</v>
      </c>
      <c r="FE7" s="12" t="s">
        <v>285</v>
      </c>
      <c r="FF7" s="12" t="s">
        <v>238</v>
      </c>
      <c r="FG7" s="12" t="s">
        <v>238</v>
      </c>
      <c r="FH7" s="12" t="s">
        <v>263</v>
      </c>
      <c r="FI7" s="12">
        <v>20</v>
      </c>
      <c r="FJ7" s="12">
        <v>50</v>
      </c>
      <c r="FK7" s="12">
        <v>0</v>
      </c>
      <c r="FL7" s="15">
        <v>6.9260000000000002</v>
      </c>
      <c r="FM7" s="16">
        <v>50</v>
      </c>
      <c r="FN7" s="17">
        <v>0</v>
      </c>
      <c r="FO7" s="12">
        <v>0</v>
      </c>
      <c r="FP7" s="12"/>
      <c r="FQ7" s="12"/>
      <c r="FR7" s="74"/>
      <c r="FS7" s="74"/>
      <c r="FT7" s="74"/>
      <c r="FU7" s="89"/>
      <c r="FV7" s="12"/>
      <c r="FW7" s="12"/>
      <c r="FX7" s="12"/>
      <c r="FY7" s="12"/>
      <c r="FZ7" s="75"/>
      <c r="GA7" s="12"/>
      <c r="GB7" s="12"/>
      <c r="GC7" s="75"/>
      <c r="GD7" s="74"/>
      <c r="GE7" s="74"/>
      <c r="GF7" s="66"/>
      <c r="GG7" s="66"/>
      <c r="GH7" s="66"/>
      <c r="GI7" s="66"/>
      <c r="GJ7" s="66"/>
      <c r="GK7" s="66"/>
      <c r="GL7" s="64" t="s">
        <v>267</v>
      </c>
      <c r="GM7" s="65"/>
      <c r="GN7" s="66"/>
      <c r="GO7" s="66">
        <f>FL7/6</f>
        <v>1.1543333333333334</v>
      </c>
      <c r="GP7" s="67"/>
      <c r="GQ7" s="14">
        <v>2.56</v>
      </c>
      <c r="GR7" s="14">
        <v>0.47</v>
      </c>
      <c r="GS7" s="14"/>
      <c r="GT7" s="14"/>
      <c r="GU7" s="69">
        <v>12</v>
      </c>
      <c r="GV7" s="70">
        <v>44407</v>
      </c>
      <c r="GW7" s="71" t="s">
        <v>267</v>
      </c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2"/>
      <c r="HJ7" s="72"/>
      <c r="HK7" s="72"/>
      <c r="HL7" s="69">
        <v>24</v>
      </c>
      <c r="HM7" s="73">
        <v>44827</v>
      </c>
      <c r="HN7" s="12" t="s">
        <v>267</v>
      </c>
      <c r="HO7" s="12"/>
      <c r="HP7" s="74"/>
      <c r="HQ7" s="74"/>
      <c r="HR7" s="74"/>
      <c r="HS7" s="74"/>
      <c r="HT7" s="75"/>
      <c r="HU7" s="75"/>
      <c r="HV7" s="75"/>
      <c r="HW7" s="75"/>
      <c r="HX7" s="75"/>
      <c r="HY7" s="12"/>
      <c r="HZ7" s="12"/>
      <c r="IA7" s="12"/>
      <c r="IB7" s="12"/>
      <c r="IC7" s="69">
        <v>36</v>
      </c>
      <c r="ID7" s="76">
        <v>45124</v>
      </c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69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69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78"/>
      <c r="KC7" s="12"/>
      <c r="KD7" s="78"/>
      <c r="KE7" s="12"/>
      <c r="KF7" s="78"/>
      <c r="KG7" s="12"/>
      <c r="KH7" s="12"/>
      <c r="KI7" s="12"/>
      <c r="KJ7" s="79"/>
      <c r="KK7" s="79"/>
      <c r="KL7" s="38"/>
      <c r="KM7" s="38"/>
      <c r="KN7" s="38"/>
      <c r="KO7" s="38"/>
      <c r="KP7" s="12">
        <f t="shared" si="0"/>
        <v>0</v>
      </c>
      <c r="KQ7" s="12">
        <f t="shared" si="1"/>
        <v>0</v>
      </c>
      <c r="KR7" s="12">
        <f t="shared" si="2"/>
        <v>1</v>
      </c>
      <c r="KS7" s="12">
        <f t="shared" si="3"/>
        <v>0</v>
      </c>
      <c r="KT7" s="12">
        <v>0</v>
      </c>
      <c r="KU7" s="80">
        <f>IF(KT7=0, 0.060818386 *FI7         - 0.00014652216 * POWER((FI7 - 15), 3) * (FI7 &gt; 15)         + 0.00018486938 * POWER((FI7 - 20.185718), 3) * (IF(FI7 &gt; 20,1,0))         - 0.000038347226 * POWER((FI7 - 40), 3) * (IF(FI7 &gt; 40,1,0))         + 0.11425297 * FJ7         - 0.000080091477 * POWER((FJ7 - 27.6577), 3) * (IF(FJ7 &gt; 27,1,0))         + 0.00017069483 * POWER((FJ7 - 40), 3) * (IF(FJ7 &gt; 40,1,0))         - 0.000090603358 * POWER((FJ7 - 50.910335), 3) * (IF(FJ7&gt; 50,1,0))         - 0.085684793 * FK7 + 0.0065499693 * POWER((FK7 - 0), 3)         - 0.0068305845 * POWER((FK7- 0.50513347), 3) * (IF(FK7 &gt; 0,1,0))         + 0.00028061519 * POWER((FK7 - 12.295688), 3) * (IF(FK7 &gt; 12,1,0))         + 0.070322812 * EZ7  - 0.00009382122 * POWER((EZ7 - 53.459001), 3) * (IF(EZ7 &gt; 53,1,0))         + 0.00018282661 * POWER((EZ7 - 61.954825), 3) * (IF(EZ7 &gt; 61,1,0))         - 0.000089005389 * POWER((EZ7 - 70.910335), 3) * (IF(EZ7 &gt; 70,1,0))         + 0.2153936 * (IF(KS7 = 1,1,0)) - 0.05827261 * (IF(EU7 = "F",1,0))         - 9.7960571,"")</f>
        <v>0.82401857265429967</v>
      </c>
      <c r="KV7" s="81">
        <f>1-POWER(0.98869,EXP(KU7))</f>
        <v>2.5596378480935322E-2</v>
      </c>
      <c r="KW7" s="82">
        <f t="shared" si="4"/>
        <v>0.5092178527716974</v>
      </c>
      <c r="KX7" s="83">
        <f t="shared" si="5"/>
        <v>8.3061273734253982E-3</v>
      </c>
      <c r="KY7" s="84">
        <f t="shared" si="6"/>
        <v>0.83061273734253982</v>
      </c>
      <c r="KZ7" s="81"/>
      <c r="LA7" s="81"/>
      <c r="LB7" s="81"/>
      <c r="LC7" s="81"/>
      <c r="LD7" s="44"/>
      <c r="LE7" s="45"/>
    </row>
    <row r="8" spans="1:317" s="46" customFormat="1" x14ac:dyDescent="0.25">
      <c r="A8" s="47" t="s">
        <v>297</v>
      </c>
      <c r="B8" s="48" t="s">
        <v>298</v>
      </c>
      <c r="C8" s="49">
        <v>44029.434402731502</v>
      </c>
      <c r="D8" s="50"/>
      <c r="E8" s="50"/>
      <c r="F8" s="50"/>
      <c r="G8" s="50"/>
      <c r="H8" s="50"/>
      <c r="I8" s="50"/>
      <c r="J8" s="50"/>
      <c r="K8" s="50"/>
      <c r="L8" s="50"/>
      <c r="M8" s="4"/>
      <c r="N8" s="50"/>
      <c r="O8" s="50" t="s">
        <v>234</v>
      </c>
      <c r="P8" s="18">
        <v>160</v>
      </c>
      <c r="Q8" s="18">
        <v>59</v>
      </c>
      <c r="R8" s="50" t="s">
        <v>277</v>
      </c>
      <c r="S8" s="50" t="s">
        <v>236</v>
      </c>
      <c r="T8" s="50" t="s">
        <v>292</v>
      </c>
      <c r="U8" s="51" t="s">
        <v>238</v>
      </c>
      <c r="V8" s="52"/>
      <c r="W8" s="52"/>
      <c r="X8" s="50" t="s">
        <v>238</v>
      </c>
      <c r="Y8" s="52"/>
      <c r="Z8" s="50" t="s">
        <v>238</v>
      </c>
      <c r="AA8" s="50" t="s">
        <v>238</v>
      </c>
      <c r="AB8" s="50" t="s">
        <v>240</v>
      </c>
      <c r="AC8" s="87">
        <v>36526</v>
      </c>
      <c r="AD8" s="50" t="s">
        <v>240</v>
      </c>
      <c r="AE8" s="50" t="s">
        <v>299</v>
      </c>
      <c r="AF8" s="50" t="s">
        <v>240</v>
      </c>
      <c r="AG8" s="87">
        <v>40179</v>
      </c>
      <c r="AH8" s="50" t="s">
        <v>240</v>
      </c>
      <c r="AI8" s="50" t="s">
        <v>300</v>
      </c>
      <c r="AJ8" s="50" t="s">
        <v>238</v>
      </c>
      <c r="AK8" s="52"/>
      <c r="AL8" s="50" t="s">
        <v>240</v>
      </c>
      <c r="AM8" s="87">
        <v>41275</v>
      </c>
      <c r="AN8" s="50">
        <v>1</v>
      </c>
      <c r="AO8" s="50">
        <v>1</v>
      </c>
      <c r="AP8" s="50" t="s">
        <v>238</v>
      </c>
      <c r="AQ8" s="52"/>
      <c r="AR8" s="52"/>
      <c r="AS8" s="52"/>
      <c r="AT8" s="50" t="s">
        <v>238</v>
      </c>
      <c r="AU8" s="52"/>
      <c r="AV8" s="52"/>
      <c r="AW8" s="52"/>
      <c r="AX8" s="50" t="s">
        <v>239</v>
      </c>
      <c r="AY8" s="52"/>
      <c r="AZ8" s="50" t="s">
        <v>238</v>
      </c>
      <c r="BA8" s="52"/>
      <c r="BB8" s="50" t="s">
        <v>238</v>
      </c>
      <c r="BC8" s="52"/>
      <c r="BD8" s="50" t="s">
        <v>238</v>
      </c>
      <c r="BE8" s="52"/>
      <c r="BF8" s="50" t="s">
        <v>238</v>
      </c>
      <c r="BG8" s="52"/>
      <c r="BH8" s="53" t="s">
        <v>238</v>
      </c>
      <c r="BI8" s="52"/>
      <c r="BJ8" s="52"/>
      <c r="BK8" s="50" t="s">
        <v>239</v>
      </c>
      <c r="BL8" s="50" t="s">
        <v>239</v>
      </c>
      <c r="BM8" s="50" t="s">
        <v>238</v>
      </c>
      <c r="BN8" s="50" t="s">
        <v>238</v>
      </c>
      <c r="BO8" s="50" t="s">
        <v>238</v>
      </c>
      <c r="BP8" s="50" t="s">
        <v>238</v>
      </c>
      <c r="BQ8" s="52"/>
      <c r="BR8" s="50" t="s">
        <v>240</v>
      </c>
      <c r="BS8" s="50" t="s">
        <v>301</v>
      </c>
      <c r="BT8" s="50" t="s">
        <v>240</v>
      </c>
      <c r="BU8" s="50" t="s">
        <v>238</v>
      </c>
      <c r="BV8" s="52"/>
      <c r="BW8" s="52"/>
      <c r="BX8" s="50" t="s">
        <v>238</v>
      </c>
      <c r="BY8" s="52"/>
      <c r="BZ8" s="52"/>
      <c r="CA8" s="50" t="s">
        <v>243</v>
      </c>
      <c r="CB8" s="50" t="s">
        <v>240</v>
      </c>
      <c r="CC8" s="54" t="s">
        <v>238</v>
      </c>
      <c r="CD8" s="55"/>
      <c r="CE8" s="55"/>
      <c r="CF8" s="50" t="s">
        <v>238</v>
      </c>
      <c r="CG8" s="50" t="s">
        <v>238</v>
      </c>
      <c r="CH8" s="47" t="s">
        <v>238</v>
      </c>
      <c r="CI8" s="52"/>
      <c r="CJ8" s="50" t="s">
        <v>239</v>
      </c>
      <c r="CK8" s="50" t="s">
        <v>244</v>
      </c>
      <c r="CL8" s="50">
        <v>25</v>
      </c>
      <c r="CM8" s="50" t="s">
        <v>238</v>
      </c>
      <c r="CN8" s="50">
        <v>18</v>
      </c>
      <c r="CO8" s="50" t="s">
        <v>238</v>
      </c>
      <c r="CP8" s="50" t="s">
        <v>302</v>
      </c>
      <c r="CQ8" s="50" t="s">
        <v>246</v>
      </c>
      <c r="CR8" s="50" t="s">
        <v>247</v>
      </c>
      <c r="CS8" s="50" t="s">
        <v>247</v>
      </c>
      <c r="CT8" s="50" t="s">
        <v>248</v>
      </c>
      <c r="CU8" s="50" t="s">
        <v>248</v>
      </c>
      <c r="CV8" s="50" t="s">
        <v>248</v>
      </c>
      <c r="CW8" s="50" t="s">
        <v>248</v>
      </c>
      <c r="CX8" s="50" t="s">
        <v>250</v>
      </c>
      <c r="CY8" s="50" t="s">
        <v>249</v>
      </c>
      <c r="CZ8" s="50" t="s">
        <v>251</v>
      </c>
      <c r="DA8" s="50" t="s">
        <v>249</v>
      </c>
      <c r="DB8" s="50" t="s">
        <v>248</v>
      </c>
      <c r="DC8" s="50">
        <v>5</v>
      </c>
      <c r="DD8" s="50">
        <v>5</v>
      </c>
      <c r="DE8" s="50">
        <v>5</v>
      </c>
      <c r="DF8" s="50">
        <v>5</v>
      </c>
      <c r="DG8" s="50" t="s">
        <v>244</v>
      </c>
      <c r="DH8" s="50">
        <v>0</v>
      </c>
      <c r="DI8" s="50">
        <v>30</v>
      </c>
      <c r="DJ8" s="50">
        <v>10</v>
      </c>
      <c r="DK8" s="50">
        <v>3</v>
      </c>
      <c r="DL8" s="50" t="s">
        <v>244</v>
      </c>
      <c r="DM8" s="50" t="s">
        <v>303</v>
      </c>
      <c r="DN8" s="50">
        <v>0</v>
      </c>
      <c r="DO8" s="50" t="s">
        <v>254</v>
      </c>
      <c r="DP8" s="50" t="s">
        <v>254</v>
      </c>
      <c r="DQ8" s="50" t="s">
        <v>254</v>
      </c>
      <c r="DR8" s="50">
        <v>8</v>
      </c>
      <c r="DS8" s="56" t="s">
        <v>256</v>
      </c>
      <c r="DT8" s="56" t="s">
        <v>256</v>
      </c>
      <c r="DU8" s="56" t="s">
        <v>304</v>
      </c>
      <c r="DV8" s="56" t="s">
        <v>238</v>
      </c>
      <c r="DW8" s="56" t="s">
        <v>257</v>
      </c>
      <c r="DX8" s="8" t="s">
        <v>244</v>
      </c>
      <c r="DY8" s="57">
        <v>44029</v>
      </c>
      <c r="DZ8" s="57"/>
      <c r="EA8" s="54">
        <v>140</v>
      </c>
      <c r="EB8" s="54">
        <v>85</v>
      </c>
      <c r="EC8" s="54">
        <v>75</v>
      </c>
      <c r="ED8" s="54">
        <v>99</v>
      </c>
      <c r="EE8" s="54">
        <v>7</v>
      </c>
      <c r="EF8" s="47" t="s">
        <v>282</v>
      </c>
      <c r="EG8" s="88"/>
      <c r="EH8" s="88"/>
      <c r="EI8" s="88"/>
      <c r="EJ8" s="88"/>
      <c r="EK8" s="59">
        <v>85</v>
      </c>
      <c r="EL8" s="59">
        <v>97</v>
      </c>
      <c r="EM8" s="59">
        <v>1.78</v>
      </c>
      <c r="EN8" s="59">
        <v>2.44</v>
      </c>
      <c r="EO8" s="59">
        <v>236</v>
      </c>
      <c r="EP8" s="60">
        <v>0.73</v>
      </c>
      <c r="EQ8" s="50" t="s">
        <v>258</v>
      </c>
      <c r="ER8" s="61">
        <v>21</v>
      </c>
      <c r="ES8" s="61">
        <v>4</v>
      </c>
      <c r="ET8" s="3" t="s">
        <v>305</v>
      </c>
      <c r="EU8" s="34" t="s">
        <v>260</v>
      </c>
      <c r="EV8" s="73">
        <v>20124</v>
      </c>
      <c r="EW8" s="12">
        <v>3334945676</v>
      </c>
      <c r="EX8" s="12">
        <v>1</v>
      </c>
      <c r="EY8" s="12" t="s">
        <v>261</v>
      </c>
      <c r="EZ8" s="12">
        <v>65</v>
      </c>
      <c r="FA8" s="12" t="s">
        <v>262</v>
      </c>
      <c r="FB8" s="13">
        <v>23.05</v>
      </c>
      <c r="FC8" s="14">
        <v>1.6</v>
      </c>
      <c r="FD8" s="12">
        <v>59</v>
      </c>
      <c r="FE8" s="12" t="s">
        <v>256</v>
      </c>
      <c r="FF8" s="12" t="s">
        <v>238</v>
      </c>
      <c r="FG8" s="12" t="s">
        <v>238</v>
      </c>
      <c r="FH8" s="12" t="s">
        <v>263</v>
      </c>
      <c r="FI8" s="12">
        <v>20</v>
      </c>
      <c r="FJ8" s="12">
        <v>40</v>
      </c>
      <c r="FK8" s="12">
        <v>0</v>
      </c>
      <c r="FL8" s="15">
        <v>3.8220000000000001</v>
      </c>
      <c r="FM8" s="16">
        <v>40</v>
      </c>
      <c r="FN8" s="90">
        <v>1</v>
      </c>
      <c r="FO8" s="90">
        <v>1</v>
      </c>
      <c r="FP8" s="90" t="s">
        <v>264</v>
      </c>
      <c r="FQ8" s="90" t="s">
        <v>306</v>
      </c>
      <c r="FR8" s="91">
        <v>4.0999999999999996</v>
      </c>
      <c r="FS8" s="91">
        <v>3.5</v>
      </c>
      <c r="FT8" s="91">
        <v>4.0999999999999996</v>
      </c>
      <c r="FU8" s="91">
        <v>32.200000000000003</v>
      </c>
      <c r="FV8" s="12"/>
      <c r="FW8" s="12"/>
      <c r="FX8" s="12"/>
      <c r="FY8" s="12"/>
      <c r="FZ8" s="75" t="s">
        <v>266</v>
      </c>
      <c r="GA8" s="12"/>
      <c r="GB8" s="12"/>
      <c r="GC8" s="75" t="s">
        <v>267</v>
      </c>
      <c r="GD8" s="74">
        <v>3</v>
      </c>
      <c r="GE8" s="74">
        <v>86</v>
      </c>
      <c r="GF8" s="66"/>
      <c r="GG8" s="66"/>
      <c r="GH8" s="66"/>
      <c r="GI8" s="66"/>
      <c r="GJ8" s="66"/>
      <c r="GK8" s="66"/>
      <c r="GL8" s="64" t="s">
        <v>267</v>
      </c>
      <c r="GM8" s="65"/>
      <c r="GN8" s="66"/>
      <c r="GO8" s="66">
        <f>FL8/6</f>
        <v>0.63700000000000001</v>
      </c>
      <c r="GP8" s="67"/>
      <c r="GQ8" s="14">
        <v>1.37</v>
      </c>
      <c r="GR8" s="14">
        <v>0.52</v>
      </c>
      <c r="GS8" s="14"/>
      <c r="GT8" s="14"/>
      <c r="GU8" s="69">
        <v>12</v>
      </c>
      <c r="GV8" s="70">
        <v>44407</v>
      </c>
      <c r="GW8" s="71" t="s">
        <v>267</v>
      </c>
      <c r="GX8" s="71" t="s">
        <v>306</v>
      </c>
      <c r="GY8" s="71">
        <v>4.3</v>
      </c>
      <c r="GZ8" s="71">
        <v>4.2</v>
      </c>
      <c r="HA8" s="71">
        <v>4.3</v>
      </c>
      <c r="HB8" s="71">
        <v>41.4</v>
      </c>
      <c r="HC8" s="71" t="s">
        <v>266</v>
      </c>
      <c r="HD8" s="71" t="s">
        <v>267</v>
      </c>
      <c r="HE8" s="71">
        <v>3</v>
      </c>
      <c r="HF8" s="71">
        <v>77</v>
      </c>
      <c r="HG8" s="71"/>
      <c r="HH8" s="71" t="s">
        <v>269</v>
      </c>
      <c r="HI8" s="72"/>
      <c r="HJ8" s="72"/>
      <c r="HK8" s="72"/>
      <c r="HL8" s="69">
        <v>24</v>
      </c>
      <c r="HM8" s="73">
        <v>44834</v>
      </c>
      <c r="HN8" s="12" t="s">
        <v>267</v>
      </c>
      <c r="HO8" s="12" t="s">
        <v>306</v>
      </c>
      <c r="HP8" s="74">
        <v>4.4000000000000004</v>
      </c>
      <c r="HQ8" s="74">
        <v>4.3</v>
      </c>
      <c r="HR8" s="74">
        <v>4.4000000000000004</v>
      </c>
      <c r="HS8" s="74">
        <v>38.799999999999997</v>
      </c>
      <c r="HT8" s="75" t="s">
        <v>266</v>
      </c>
      <c r="HU8" s="75" t="s">
        <v>267</v>
      </c>
      <c r="HV8" s="75"/>
      <c r="HW8" s="75"/>
      <c r="HX8" s="75" t="s">
        <v>307</v>
      </c>
      <c r="HY8" s="12" t="s">
        <v>308</v>
      </c>
      <c r="HZ8" s="12">
        <v>6.3</v>
      </c>
      <c r="IA8" s="12"/>
      <c r="IB8" s="12"/>
      <c r="IC8" s="69">
        <v>36</v>
      </c>
      <c r="ID8" s="76">
        <v>45124</v>
      </c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69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69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78"/>
      <c r="KC8" s="12"/>
      <c r="KD8" s="78"/>
      <c r="KE8" s="12"/>
      <c r="KF8" s="78"/>
      <c r="KG8" s="12"/>
      <c r="KH8" s="12"/>
      <c r="KI8" s="12"/>
      <c r="KJ8" s="79"/>
      <c r="KK8" s="79"/>
      <c r="KL8" s="38"/>
      <c r="KM8" s="38"/>
      <c r="KN8" s="38"/>
      <c r="KO8" s="38"/>
      <c r="KP8" s="12">
        <f t="shared" si="0"/>
        <v>1</v>
      </c>
      <c r="KQ8" s="12">
        <f t="shared" si="1"/>
        <v>4.0999999999999996</v>
      </c>
      <c r="KR8" s="12">
        <f t="shared" si="2"/>
        <v>0</v>
      </c>
      <c r="KS8" s="12">
        <f t="shared" si="3"/>
        <v>0</v>
      </c>
      <c r="KT8" s="12">
        <v>0</v>
      </c>
      <c r="KU8" s="80">
        <f>IF(KT8=0, 0.060818386 *FI8         - 0.00014652216 * POWER((FI8 - 15), 3) * (FI8 &gt; 15)         + 0.00018486938 * POWER((FI8 - 20.185718), 3) * (IF(FI8 &gt; 20,1,0))         - 0.000038347226 * POWER((FI8 - 40), 3) * (IF(FI8 &gt; 40,1,0))         + 0.11425297 * FJ8         - 0.000080091477 * POWER((FJ8 - 27.6577), 3) * (IF(FJ8 &gt; 27,1,0))         + 0.00017069483 * POWER((FJ8 - 40), 3) * (IF(FJ8 &gt; 40,1,0))         - 0.000090603358 * POWER((FJ8 - 50.910335), 3) * (IF(FJ8&gt; 50,1,0))         - 0.085684793 * FK8 + 0.0065499693 * POWER((FK8 - 0), 3)         - 0.0068305845 * POWER((FK8- 0.50513347), 3) * (IF(FK8 &gt; 0,1,0))         + 0.00028061519 * POWER((FK8 - 12.295688), 3) * (IF(FK8 &gt; 12,1,0))         + 0.070322812 * EZ8  - 0.00009382122 * POWER((EZ8 - 53.459001), 3) * (IF(EZ8 &gt; 53,1,0))         + 0.00018282661 * POWER((EZ8 - 61.954825), 3) * (IF(EZ8 &gt; 61,1,0))         - 0.000089005389 * POWER((EZ8 - 70.910335), 3) * (IF(EZ8 &gt; 70,1,0))         + 0.2153936 * (IF(KS8 = 1,1,0)) - 0.05827261 * (IF(EU8 = "F",1,0))         - 9.7960571,"")</f>
        <v>0.19518255416779695</v>
      </c>
      <c r="KV8" s="81">
        <f>1-POWER(0.98869,EXP(KU8))</f>
        <v>1.3730870720956245E-2</v>
      </c>
      <c r="KW8" s="82">
        <f t="shared" si="4"/>
        <v>4.1823315688713336E-2</v>
      </c>
      <c r="KX8" s="83">
        <f t="shared" si="5"/>
        <v>5.2129935893754364E-3</v>
      </c>
      <c r="KY8" s="84">
        <f t="shared" si="6"/>
        <v>0.52129935893754364</v>
      </c>
      <c r="KZ8" s="81"/>
      <c r="LA8" s="81"/>
      <c r="LB8" s="81"/>
      <c r="LC8" s="81"/>
      <c r="LD8" s="44"/>
      <c r="LE8" s="45"/>
    </row>
    <row r="9" spans="1:317" s="46" customFormat="1" x14ac:dyDescent="0.25">
      <c r="A9" s="47"/>
      <c r="B9" s="48"/>
      <c r="C9" s="49"/>
      <c r="D9" s="50"/>
      <c r="E9" s="50"/>
      <c r="F9" s="50"/>
      <c r="G9" s="50"/>
      <c r="H9" s="50"/>
      <c r="I9" s="50"/>
      <c r="J9" s="50"/>
      <c r="K9" s="50"/>
      <c r="L9" s="50"/>
      <c r="M9" s="4"/>
      <c r="N9" s="50"/>
      <c r="O9" s="50"/>
      <c r="P9" s="18"/>
      <c r="Q9" s="18"/>
      <c r="R9" s="50"/>
      <c r="S9" s="50"/>
      <c r="T9" s="50"/>
      <c r="U9" s="51"/>
      <c r="V9" s="52"/>
      <c r="W9" s="52"/>
      <c r="X9" s="50"/>
      <c r="Y9" s="52"/>
      <c r="Z9" s="50"/>
      <c r="AA9" s="50"/>
      <c r="AB9" s="50"/>
      <c r="AC9" s="87"/>
      <c r="AD9" s="50"/>
      <c r="AE9" s="50"/>
      <c r="AF9" s="50"/>
      <c r="AG9" s="87"/>
      <c r="AH9" s="50"/>
      <c r="AI9" s="50"/>
      <c r="AJ9" s="50"/>
      <c r="AK9" s="52"/>
      <c r="AL9" s="50"/>
      <c r="AM9" s="87"/>
      <c r="AN9" s="50"/>
      <c r="AO9" s="50"/>
      <c r="AP9" s="50"/>
      <c r="AQ9" s="52"/>
      <c r="AR9" s="52"/>
      <c r="AS9" s="52"/>
      <c r="AT9" s="50"/>
      <c r="AU9" s="52"/>
      <c r="AV9" s="52"/>
      <c r="AW9" s="52"/>
      <c r="AX9" s="50"/>
      <c r="AY9" s="52"/>
      <c r="AZ9" s="50"/>
      <c r="BA9" s="52"/>
      <c r="BB9" s="50"/>
      <c r="BC9" s="52"/>
      <c r="BD9" s="50"/>
      <c r="BE9" s="52"/>
      <c r="BF9" s="50"/>
      <c r="BG9" s="52"/>
      <c r="BH9" s="53"/>
      <c r="BI9" s="52"/>
      <c r="BJ9" s="52"/>
      <c r="BK9" s="50"/>
      <c r="BL9" s="50"/>
      <c r="BM9" s="50"/>
      <c r="BN9" s="50"/>
      <c r="BO9" s="50"/>
      <c r="BP9" s="50"/>
      <c r="BQ9" s="52"/>
      <c r="BR9" s="50"/>
      <c r="BS9" s="50"/>
      <c r="BT9" s="50"/>
      <c r="BU9" s="50"/>
      <c r="BV9" s="52"/>
      <c r="BW9" s="52"/>
      <c r="BX9" s="50"/>
      <c r="BY9" s="52"/>
      <c r="BZ9" s="52"/>
      <c r="CA9" s="50"/>
      <c r="CB9" s="50"/>
      <c r="CC9" s="54"/>
      <c r="CD9" s="55"/>
      <c r="CE9" s="55"/>
      <c r="CF9" s="50"/>
      <c r="CG9" s="50"/>
      <c r="CH9" s="47"/>
      <c r="CI9" s="52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6"/>
      <c r="DT9" s="56"/>
      <c r="DU9" s="56"/>
      <c r="DV9" s="56"/>
      <c r="DW9" s="56"/>
      <c r="DX9" s="8"/>
      <c r="DY9" s="57"/>
      <c r="DZ9" s="57"/>
      <c r="EA9" s="54"/>
      <c r="EB9" s="54"/>
      <c r="EC9" s="54"/>
      <c r="ED9" s="54"/>
      <c r="EE9" s="54"/>
      <c r="EF9" s="47"/>
      <c r="EG9" s="88"/>
      <c r="EH9" s="88"/>
      <c r="EI9" s="88"/>
      <c r="EJ9" s="88"/>
      <c r="EK9" s="85"/>
      <c r="EL9" s="85"/>
      <c r="EM9" s="59"/>
      <c r="EN9" s="59"/>
      <c r="EO9" s="59"/>
      <c r="EP9" s="60"/>
      <c r="EQ9" s="50"/>
      <c r="ER9" s="61"/>
      <c r="ES9" s="61"/>
      <c r="ET9" s="3"/>
      <c r="EU9" s="34"/>
      <c r="EV9" s="73"/>
      <c r="EW9" s="12"/>
      <c r="EX9" s="12"/>
      <c r="EY9" s="12"/>
      <c r="EZ9" s="12"/>
      <c r="FA9" s="12"/>
      <c r="FB9" s="13"/>
      <c r="FC9" s="14"/>
      <c r="FD9" s="12"/>
      <c r="FE9" s="12"/>
      <c r="FF9" s="12"/>
      <c r="FG9" s="12"/>
      <c r="FH9" s="12"/>
      <c r="FI9" s="12"/>
      <c r="FJ9" s="12"/>
      <c r="FK9" s="12"/>
      <c r="FL9" s="15"/>
      <c r="FM9" s="16"/>
      <c r="FN9" s="17"/>
      <c r="FO9" s="12"/>
      <c r="FP9" s="34"/>
      <c r="FQ9" s="12"/>
      <c r="FR9" s="74"/>
      <c r="FS9" s="74"/>
      <c r="FT9" s="74"/>
      <c r="FU9" s="89"/>
      <c r="FV9" s="12"/>
      <c r="FW9" s="12"/>
      <c r="FX9" s="12"/>
      <c r="FY9" s="12"/>
      <c r="FZ9" s="75"/>
      <c r="GA9" s="12"/>
      <c r="GB9" s="12"/>
      <c r="GC9" s="75"/>
      <c r="GD9" s="74"/>
      <c r="GE9" s="74"/>
      <c r="GF9" s="66"/>
      <c r="GG9" s="66"/>
      <c r="GH9" s="66"/>
      <c r="GI9" s="66"/>
      <c r="GJ9" s="66"/>
      <c r="GK9" s="66"/>
      <c r="GL9" s="64"/>
      <c r="GM9" s="65"/>
      <c r="GN9" s="66"/>
      <c r="GO9" s="66"/>
      <c r="GP9" s="67"/>
      <c r="GQ9" s="14"/>
      <c r="GR9" s="14"/>
      <c r="GS9" s="14"/>
      <c r="GT9" s="14"/>
      <c r="GU9" s="69"/>
      <c r="GV9" s="70"/>
      <c r="GW9" s="71" t="s">
        <v>264</v>
      </c>
      <c r="GX9" s="71" t="s">
        <v>306</v>
      </c>
      <c r="GY9" s="71">
        <v>3.5</v>
      </c>
      <c r="GZ9" s="71">
        <v>2.8</v>
      </c>
      <c r="HA9" s="71">
        <v>3.5</v>
      </c>
      <c r="HB9" s="71">
        <v>16.100000000000001</v>
      </c>
      <c r="HC9" s="71" t="s">
        <v>266</v>
      </c>
      <c r="HD9" s="71" t="s">
        <v>267</v>
      </c>
      <c r="HE9" s="71">
        <v>3</v>
      </c>
      <c r="HF9" s="71">
        <v>67</v>
      </c>
      <c r="HG9" s="71"/>
      <c r="HH9" s="71" t="s">
        <v>269</v>
      </c>
      <c r="HI9" s="72"/>
      <c r="HJ9" s="72"/>
      <c r="HK9" s="72"/>
      <c r="HL9" s="69"/>
      <c r="HM9" s="12"/>
      <c r="HN9" s="12" t="s">
        <v>267</v>
      </c>
      <c r="HO9" s="12" t="s">
        <v>306</v>
      </c>
      <c r="HP9" s="74">
        <v>3.4</v>
      </c>
      <c r="HQ9" s="74">
        <v>2.4</v>
      </c>
      <c r="HR9" s="74">
        <v>3.4</v>
      </c>
      <c r="HS9" s="74">
        <v>11.3</v>
      </c>
      <c r="HT9" s="75" t="s">
        <v>266</v>
      </c>
      <c r="HU9" s="75" t="s">
        <v>267</v>
      </c>
      <c r="HV9" s="75"/>
      <c r="HW9" s="75"/>
      <c r="HX9" s="75" t="s">
        <v>307</v>
      </c>
      <c r="HY9" s="12" t="s">
        <v>308</v>
      </c>
      <c r="HZ9" s="12">
        <v>29.8</v>
      </c>
      <c r="IA9" s="12"/>
      <c r="IB9" s="12"/>
      <c r="IC9" s="69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69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69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78"/>
      <c r="KC9" s="12"/>
      <c r="KD9" s="78"/>
      <c r="KE9" s="12"/>
      <c r="KF9" s="78"/>
      <c r="KG9" s="12"/>
      <c r="KH9" s="12"/>
      <c r="KI9" s="12"/>
      <c r="KJ9" s="79"/>
      <c r="KK9" s="79"/>
      <c r="KL9" s="38"/>
      <c r="KM9" s="38"/>
      <c r="KN9" s="38"/>
      <c r="KO9" s="38"/>
      <c r="KP9" s="12"/>
      <c r="KQ9" s="12"/>
      <c r="KR9" s="12"/>
      <c r="KS9" s="12"/>
      <c r="KT9" s="12"/>
      <c r="KU9" s="80"/>
      <c r="KV9" s="81"/>
      <c r="KW9" s="82"/>
      <c r="KX9" s="83"/>
      <c r="KY9" s="84"/>
      <c r="KZ9" s="81"/>
      <c r="LA9" s="81"/>
      <c r="LB9" s="81"/>
      <c r="LC9" s="81"/>
      <c r="LD9" s="44"/>
      <c r="LE9" s="45"/>
    </row>
    <row r="10" spans="1:317" s="46" customFormat="1" x14ac:dyDescent="0.25">
      <c r="A10" s="47"/>
      <c r="B10" s="48"/>
      <c r="C10" s="49"/>
      <c r="D10" s="50"/>
      <c r="E10" s="50"/>
      <c r="F10" s="50"/>
      <c r="G10" s="50"/>
      <c r="H10" s="50"/>
      <c r="I10" s="50"/>
      <c r="J10" s="50"/>
      <c r="K10" s="50"/>
      <c r="L10" s="50"/>
      <c r="M10" s="4"/>
      <c r="N10" s="50"/>
      <c r="O10" s="50"/>
      <c r="P10" s="18"/>
      <c r="Q10" s="18"/>
      <c r="R10" s="50"/>
      <c r="S10" s="50"/>
      <c r="T10" s="50"/>
      <c r="U10" s="51"/>
      <c r="V10" s="52"/>
      <c r="W10" s="52"/>
      <c r="X10" s="50"/>
      <c r="Y10" s="52"/>
      <c r="Z10" s="50"/>
      <c r="AA10" s="50"/>
      <c r="AB10" s="50"/>
      <c r="AC10" s="87"/>
      <c r="AD10" s="50"/>
      <c r="AE10" s="50"/>
      <c r="AF10" s="50"/>
      <c r="AG10" s="87"/>
      <c r="AH10" s="50"/>
      <c r="AI10" s="50"/>
      <c r="AJ10" s="50"/>
      <c r="AK10" s="52"/>
      <c r="AL10" s="50"/>
      <c r="AM10" s="87"/>
      <c r="AN10" s="50"/>
      <c r="AO10" s="50"/>
      <c r="AP10" s="50"/>
      <c r="AQ10" s="52"/>
      <c r="AR10" s="52"/>
      <c r="AS10" s="52"/>
      <c r="AT10" s="50"/>
      <c r="AU10" s="52"/>
      <c r="AV10" s="52"/>
      <c r="AW10" s="52"/>
      <c r="AX10" s="50"/>
      <c r="AY10" s="52"/>
      <c r="AZ10" s="50"/>
      <c r="BA10" s="52"/>
      <c r="BB10" s="50"/>
      <c r="BC10" s="52"/>
      <c r="BD10" s="50"/>
      <c r="BE10" s="52"/>
      <c r="BF10" s="50"/>
      <c r="BG10" s="52"/>
      <c r="BH10" s="53"/>
      <c r="BI10" s="52"/>
      <c r="BJ10" s="52"/>
      <c r="BK10" s="50"/>
      <c r="BL10" s="50"/>
      <c r="BM10" s="50"/>
      <c r="BN10" s="50"/>
      <c r="BO10" s="50"/>
      <c r="BP10" s="50"/>
      <c r="BQ10" s="52"/>
      <c r="BR10" s="50"/>
      <c r="BS10" s="50"/>
      <c r="BT10" s="50"/>
      <c r="BU10" s="50"/>
      <c r="BV10" s="52"/>
      <c r="BW10" s="52"/>
      <c r="BX10" s="50"/>
      <c r="BY10" s="52"/>
      <c r="BZ10" s="52"/>
      <c r="CA10" s="50"/>
      <c r="CB10" s="50"/>
      <c r="CC10" s="54"/>
      <c r="CD10" s="55"/>
      <c r="CE10" s="55"/>
      <c r="CF10" s="50"/>
      <c r="CG10" s="50"/>
      <c r="CH10" s="47"/>
      <c r="CI10" s="52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6"/>
      <c r="DT10" s="56"/>
      <c r="DU10" s="56"/>
      <c r="DV10" s="56"/>
      <c r="DW10" s="56"/>
      <c r="DX10" s="8"/>
      <c r="DY10" s="57"/>
      <c r="DZ10" s="57"/>
      <c r="EA10" s="54"/>
      <c r="EB10" s="54"/>
      <c r="EC10" s="54"/>
      <c r="ED10" s="54"/>
      <c r="EE10" s="54"/>
      <c r="EF10" s="47"/>
      <c r="EG10" s="88"/>
      <c r="EH10" s="88"/>
      <c r="EI10" s="88"/>
      <c r="EJ10" s="88"/>
      <c r="EK10" s="85"/>
      <c r="EL10" s="85"/>
      <c r="EM10" s="59"/>
      <c r="EN10" s="59"/>
      <c r="EO10" s="59"/>
      <c r="EP10" s="60"/>
      <c r="EQ10" s="50"/>
      <c r="ER10" s="61"/>
      <c r="ES10" s="61"/>
      <c r="ET10" s="3"/>
      <c r="EU10" s="34"/>
      <c r="EV10" s="73"/>
      <c r="EW10" s="12"/>
      <c r="EX10" s="12"/>
      <c r="EY10" s="12"/>
      <c r="EZ10" s="12"/>
      <c r="FA10" s="12"/>
      <c r="FB10" s="13"/>
      <c r="FC10" s="14"/>
      <c r="FD10" s="12"/>
      <c r="FE10" s="12"/>
      <c r="FF10" s="12"/>
      <c r="FG10" s="12"/>
      <c r="FH10" s="12"/>
      <c r="FI10" s="12"/>
      <c r="FJ10" s="12"/>
      <c r="FK10" s="12"/>
      <c r="FL10" s="15"/>
      <c r="FM10" s="16"/>
      <c r="FN10" s="17"/>
      <c r="FO10" s="12"/>
      <c r="FP10" s="34"/>
      <c r="FQ10" s="12"/>
      <c r="FR10" s="74"/>
      <c r="FS10" s="74"/>
      <c r="FT10" s="74"/>
      <c r="FU10" s="89"/>
      <c r="FV10" s="12"/>
      <c r="FW10" s="12"/>
      <c r="FX10" s="12"/>
      <c r="FY10" s="12"/>
      <c r="FZ10" s="75"/>
      <c r="GA10" s="12"/>
      <c r="GB10" s="12"/>
      <c r="GC10" s="75"/>
      <c r="GD10" s="74"/>
      <c r="GE10" s="74"/>
      <c r="GF10" s="66"/>
      <c r="GG10" s="66"/>
      <c r="GH10" s="66"/>
      <c r="GI10" s="66"/>
      <c r="GJ10" s="66"/>
      <c r="GK10" s="66"/>
      <c r="GL10" s="64"/>
      <c r="GM10" s="65"/>
      <c r="GN10" s="66"/>
      <c r="GO10" s="66"/>
      <c r="GP10" s="67"/>
      <c r="GQ10" s="14"/>
      <c r="GR10" s="14"/>
      <c r="GS10" s="14"/>
      <c r="GT10" s="14"/>
      <c r="GU10" s="69"/>
      <c r="GV10" s="70"/>
      <c r="GW10" s="71" t="s">
        <v>264</v>
      </c>
      <c r="GX10" s="71" t="s">
        <v>286</v>
      </c>
      <c r="GY10" s="71">
        <v>3.1</v>
      </c>
      <c r="GZ10" s="71">
        <v>2.6</v>
      </c>
      <c r="HA10" s="71">
        <v>3.1</v>
      </c>
      <c r="HB10" s="71">
        <v>14.2</v>
      </c>
      <c r="HC10" s="71" t="s">
        <v>266</v>
      </c>
      <c r="HD10" s="71" t="s">
        <v>267</v>
      </c>
      <c r="HE10" s="71">
        <v>3</v>
      </c>
      <c r="HF10" s="71">
        <v>60</v>
      </c>
      <c r="HG10" s="71"/>
      <c r="HH10" s="71" t="s">
        <v>269</v>
      </c>
      <c r="HI10" s="72"/>
      <c r="HJ10" s="72"/>
      <c r="HK10" s="72"/>
      <c r="HL10" s="69"/>
      <c r="HM10" s="12"/>
      <c r="HN10" s="12" t="s">
        <v>267</v>
      </c>
      <c r="HO10" s="12" t="s">
        <v>286</v>
      </c>
      <c r="HP10" s="74">
        <v>3.3</v>
      </c>
      <c r="HQ10" s="74">
        <v>2</v>
      </c>
      <c r="HR10" s="74">
        <v>3.3</v>
      </c>
      <c r="HS10" s="74">
        <v>8.1999999999999993</v>
      </c>
      <c r="HT10" s="75" t="s">
        <v>266</v>
      </c>
      <c r="HU10" s="75" t="s">
        <v>267</v>
      </c>
      <c r="HV10" s="75"/>
      <c r="HW10" s="75"/>
      <c r="HX10" s="75" t="s">
        <v>307</v>
      </c>
      <c r="HY10" s="12" t="s">
        <v>308</v>
      </c>
      <c r="HZ10" s="12">
        <v>42.3</v>
      </c>
      <c r="IA10" s="12"/>
      <c r="IB10" s="12"/>
      <c r="IC10" s="69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69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69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78"/>
      <c r="KC10" s="12"/>
      <c r="KD10" s="78"/>
      <c r="KE10" s="12"/>
      <c r="KF10" s="78"/>
      <c r="KG10" s="12"/>
      <c r="KH10" s="12"/>
      <c r="KI10" s="12"/>
      <c r="KJ10" s="79"/>
      <c r="KK10" s="79"/>
      <c r="KL10" s="38"/>
      <c r="KM10" s="38"/>
      <c r="KN10" s="38"/>
      <c r="KO10" s="38"/>
      <c r="KP10" s="12"/>
      <c r="KQ10" s="12"/>
      <c r="KR10" s="12"/>
      <c r="KS10" s="12"/>
      <c r="KT10" s="12"/>
      <c r="KU10" s="80"/>
      <c r="KV10" s="81"/>
      <c r="KW10" s="82"/>
      <c r="KX10" s="83"/>
      <c r="KY10" s="84"/>
      <c r="KZ10" s="81"/>
      <c r="LA10" s="81"/>
      <c r="LB10" s="81"/>
      <c r="LC10" s="81"/>
      <c r="LD10" s="44"/>
      <c r="LE10" s="45"/>
    </row>
    <row r="11" spans="1:317" s="46" customFormat="1" x14ac:dyDescent="0.25">
      <c r="A11" s="47" t="s">
        <v>309</v>
      </c>
      <c r="B11" s="48" t="s">
        <v>310</v>
      </c>
      <c r="C11" s="49">
        <v>44029.476763344901</v>
      </c>
      <c r="D11" s="50"/>
      <c r="E11" s="50"/>
      <c r="F11" s="50"/>
      <c r="G11" s="50"/>
      <c r="H11" s="50"/>
      <c r="I11" s="50"/>
      <c r="J11" s="50"/>
      <c r="K11" s="50"/>
      <c r="L11" s="50"/>
      <c r="M11" s="4"/>
      <c r="N11" s="52"/>
      <c r="O11" s="50" t="s">
        <v>276</v>
      </c>
      <c r="P11" s="18">
        <v>180</v>
      </c>
      <c r="Q11" s="18">
        <v>89</v>
      </c>
      <c r="R11" s="50" t="s">
        <v>311</v>
      </c>
      <c r="S11" s="50" t="s">
        <v>236</v>
      </c>
      <c r="T11" s="50" t="s">
        <v>312</v>
      </c>
      <c r="U11" s="51" t="s">
        <v>240</v>
      </c>
      <c r="V11" s="87">
        <v>42370</v>
      </c>
      <c r="W11" s="50" t="s">
        <v>313</v>
      </c>
      <c r="X11" s="50" t="s">
        <v>238</v>
      </c>
      <c r="Y11" s="52"/>
      <c r="Z11" s="50" t="s">
        <v>238</v>
      </c>
      <c r="AA11" s="50" t="s">
        <v>240</v>
      </c>
      <c r="AB11" s="50" t="s">
        <v>238</v>
      </c>
      <c r="AC11" s="52"/>
      <c r="AD11" s="52"/>
      <c r="AE11" s="52"/>
      <c r="AF11" s="50" t="s">
        <v>240</v>
      </c>
      <c r="AG11" s="87">
        <v>42736</v>
      </c>
      <c r="AH11" s="50" t="s">
        <v>240</v>
      </c>
      <c r="AI11" s="50" t="s">
        <v>314</v>
      </c>
      <c r="AJ11" s="50" t="s">
        <v>238</v>
      </c>
      <c r="AK11" s="52"/>
      <c r="AL11" s="50" t="s">
        <v>240</v>
      </c>
      <c r="AM11" s="87">
        <v>44019</v>
      </c>
      <c r="AN11" s="50">
        <v>100</v>
      </c>
      <c r="AO11" s="50">
        <v>1</v>
      </c>
      <c r="AP11" s="50" t="s">
        <v>238</v>
      </c>
      <c r="AQ11" s="52"/>
      <c r="AR11" s="52"/>
      <c r="AS11" s="52"/>
      <c r="AT11" s="50" t="s">
        <v>238</v>
      </c>
      <c r="AU11" s="52"/>
      <c r="AV11" s="52"/>
      <c r="AW11" s="52"/>
      <c r="AX11" s="50" t="s">
        <v>239</v>
      </c>
      <c r="AY11" s="52"/>
      <c r="AZ11" s="50" t="s">
        <v>238</v>
      </c>
      <c r="BA11" s="52"/>
      <c r="BB11" s="50" t="s">
        <v>240</v>
      </c>
      <c r="BC11" s="87">
        <v>43862</v>
      </c>
      <c r="BD11" s="50" t="s">
        <v>238</v>
      </c>
      <c r="BE11" s="52"/>
      <c r="BF11" s="50" t="s">
        <v>238</v>
      </c>
      <c r="BG11" s="52"/>
      <c r="BH11" s="53" t="s">
        <v>238</v>
      </c>
      <c r="BI11" s="52"/>
      <c r="BJ11" s="52"/>
      <c r="BK11" s="50" t="s">
        <v>315</v>
      </c>
      <c r="BL11" s="50" t="s">
        <v>239</v>
      </c>
      <c r="BM11" s="50" t="s">
        <v>240</v>
      </c>
      <c r="BN11" s="50" t="s">
        <v>238</v>
      </c>
      <c r="BO11" s="50" t="s">
        <v>238</v>
      </c>
      <c r="BP11" s="50" t="s">
        <v>240</v>
      </c>
      <c r="BQ11" s="50" t="s">
        <v>316</v>
      </c>
      <c r="BR11" s="50" t="s">
        <v>238</v>
      </c>
      <c r="BS11" s="52"/>
      <c r="BT11" s="50" t="s">
        <v>240</v>
      </c>
      <c r="BU11" s="50" t="s">
        <v>240</v>
      </c>
      <c r="BV11" s="50" t="s">
        <v>240</v>
      </c>
      <c r="BW11" s="50" t="s">
        <v>240</v>
      </c>
      <c r="BX11" s="50" t="s">
        <v>238</v>
      </c>
      <c r="BY11" s="52"/>
      <c r="BZ11" s="52"/>
      <c r="CA11" s="50" t="s">
        <v>243</v>
      </c>
      <c r="CB11" s="50" t="s">
        <v>240</v>
      </c>
      <c r="CC11" s="54" t="s">
        <v>240</v>
      </c>
      <c r="CD11" s="54" t="s">
        <v>317</v>
      </c>
      <c r="CE11" s="54" t="s">
        <v>240</v>
      </c>
      <c r="CF11" s="50" t="s">
        <v>238</v>
      </c>
      <c r="CG11" s="50" t="s">
        <v>240</v>
      </c>
      <c r="CH11" s="47" t="s">
        <v>240</v>
      </c>
      <c r="CI11" s="50">
        <v>1985</v>
      </c>
      <c r="CJ11" s="50" t="s">
        <v>318</v>
      </c>
      <c r="CK11" s="50" t="s">
        <v>244</v>
      </c>
      <c r="CL11" s="50">
        <v>16</v>
      </c>
      <c r="CM11" s="50" t="s">
        <v>238</v>
      </c>
      <c r="CN11" s="50">
        <v>14</v>
      </c>
      <c r="CO11" s="50" t="s">
        <v>238</v>
      </c>
      <c r="CP11" s="50" t="s">
        <v>245</v>
      </c>
      <c r="CQ11" s="50" t="s">
        <v>246</v>
      </c>
      <c r="CR11" s="50" t="s">
        <v>247</v>
      </c>
      <c r="CS11" s="50" t="s">
        <v>319</v>
      </c>
      <c r="CT11" s="50" t="s">
        <v>248</v>
      </c>
      <c r="CU11" s="50" t="s">
        <v>248</v>
      </c>
      <c r="CV11" s="50" t="s">
        <v>248</v>
      </c>
      <c r="CW11" s="50" t="s">
        <v>248</v>
      </c>
      <c r="CX11" s="50" t="s">
        <v>250</v>
      </c>
      <c r="CY11" s="50" t="s">
        <v>248</v>
      </c>
      <c r="CZ11" s="50" t="s">
        <v>295</v>
      </c>
      <c r="DA11" s="50" t="s">
        <v>251</v>
      </c>
      <c r="DB11" s="50" t="s">
        <v>248</v>
      </c>
      <c r="DC11" s="50">
        <v>6</v>
      </c>
      <c r="DD11" s="50">
        <v>6</v>
      </c>
      <c r="DE11" s="50">
        <v>2</v>
      </c>
      <c r="DF11" s="50">
        <v>6</v>
      </c>
      <c r="DG11" s="50" t="s">
        <v>244</v>
      </c>
      <c r="DH11" s="50">
        <v>8</v>
      </c>
      <c r="DI11" s="50">
        <v>30</v>
      </c>
      <c r="DJ11" s="50">
        <v>5</v>
      </c>
      <c r="DK11" s="50">
        <v>0</v>
      </c>
      <c r="DL11" s="50" t="s">
        <v>238</v>
      </c>
      <c r="DM11" s="52"/>
      <c r="DN11" s="52"/>
      <c r="DO11" s="50" t="s">
        <v>254</v>
      </c>
      <c r="DP11" s="50" t="s">
        <v>254</v>
      </c>
      <c r="DQ11" s="50" t="s">
        <v>320</v>
      </c>
      <c r="DR11" s="50">
        <v>10</v>
      </c>
      <c r="DS11" s="56" t="s">
        <v>256</v>
      </c>
      <c r="DT11" s="56" t="s">
        <v>256</v>
      </c>
      <c r="DU11" s="56" t="s">
        <v>256</v>
      </c>
      <c r="DV11" s="56" t="s">
        <v>238</v>
      </c>
      <c r="DW11" s="56" t="s">
        <v>257</v>
      </c>
      <c r="DX11" s="8" t="s">
        <v>244</v>
      </c>
      <c r="DY11" s="57">
        <v>44029</v>
      </c>
      <c r="DZ11" s="57"/>
      <c r="EA11" s="54">
        <v>130</v>
      </c>
      <c r="EB11" s="54">
        <v>70</v>
      </c>
      <c r="EC11" s="54">
        <v>70</v>
      </c>
      <c r="ED11" s="54">
        <v>93</v>
      </c>
      <c r="EE11" s="54">
        <v>26</v>
      </c>
      <c r="EF11" s="58">
        <v>43973</v>
      </c>
      <c r="EG11" s="47">
        <v>179</v>
      </c>
      <c r="EH11" s="47">
        <v>70</v>
      </c>
      <c r="EI11" s="88"/>
      <c r="EJ11" s="47">
        <v>113</v>
      </c>
      <c r="EK11" s="59">
        <v>111</v>
      </c>
      <c r="EL11" s="59">
        <v>118</v>
      </c>
      <c r="EM11" s="59">
        <v>3.97</v>
      </c>
      <c r="EN11" s="59">
        <v>5.33</v>
      </c>
      <c r="EO11" s="59">
        <v>523</v>
      </c>
      <c r="EP11" s="60">
        <v>0.74</v>
      </c>
      <c r="EQ11" s="50" t="s">
        <v>258</v>
      </c>
      <c r="ER11" s="61">
        <v>22</v>
      </c>
      <c r="ES11" s="61">
        <v>14</v>
      </c>
      <c r="ET11" s="3" t="s">
        <v>321</v>
      </c>
      <c r="EU11" s="34" t="s">
        <v>284</v>
      </c>
      <c r="EV11" s="62">
        <v>22576</v>
      </c>
      <c r="EW11" s="12">
        <v>3663346324</v>
      </c>
      <c r="EX11" s="12">
        <v>1</v>
      </c>
      <c r="EY11" s="12" t="s">
        <v>261</v>
      </c>
      <c r="EZ11" s="12">
        <v>59</v>
      </c>
      <c r="FA11" s="12" t="s">
        <v>322</v>
      </c>
      <c r="FB11" s="13">
        <v>27.16</v>
      </c>
      <c r="FC11" s="14">
        <v>1.8</v>
      </c>
      <c r="FD11" s="12">
        <v>88</v>
      </c>
      <c r="FE11" s="12" t="s">
        <v>285</v>
      </c>
      <c r="FF11" s="12" t="s">
        <v>240</v>
      </c>
      <c r="FG11" s="12" t="s">
        <v>240</v>
      </c>
      <c r="FH11" s="12" t="s">
        <v>263</v>
      </c>
      <c r="FI11" s="12">
        <v>35</v>
      </c>
      <c r="FJ11" s="12">
        <v>40</v>
      </c>
      <c r="FK11" s="12">
        <v>0</v>
      </c>
      <c r="FL11" s="15">
        <v>12.651</v>
      </c>
      <c r="FM11" s="16">
        <v>70</v>
      </c>
      <c r="FN11" s="17">
        <v>1</v>
      </c>
      <c r="FO11" s="12">
        <v>9</v>
      </c>
      <c r="FP11" s="34" t="s">
        <v>264</v>
      </c>
      <c r="FQ11" s="12" t="s">
        <v>286</v>
      </c>
      <c r="FR11" s="74">
        <v>3.1</v>
      </c>
      <c r="FS11" s="74">
        <v>2.9</v>
      </c>
      <c r="FT11" s="74">
        <v>3.1</v>
      </c>
      <c r="FU11" s="89">
        <v>16.399999999999999</v>
      </c>
      <c r="FV11" s="12"/>
      <c r="FW11" s="12"/>
      <c r="FX11" s="12"/>
      <c r="FY11" s="12"/>
      <c r="FZ11" s="75" t="s">
        <v>266</v>
      </c>
      <c r="GA11" s="12"/>
      <c r="GB11" s="12"/>
      <c r="GC11" s="75" t="s">
        <v>267</v>
      </c>
      <c r="GD11" s="74">
        <v>3</v>
      </c>
      <c r="GE11" s="74">
        <v>71</v>
      </c>
      <c r="GF11" s="66"/>
      <c r="GG11" s="66"/>
      <c r="GH11" s="66"/>
      <c r="GI11" s="66"/>
      <c r="GJ11" s="66"/>
      <c r="GK11" s="66"/>
      <c r="GL11" s="64" t="s">
        <v>267</v>
      </c>
      <c r="GM11" s="65"/>
      <c r="GN11" s="66"/>
      <c r="GO11" s="66">
        <f>FL11/6</f>
        <v>2.1084999999999998</v>
      </c>
      <c r="GP11" s="67"/>
      <c r="GQ11" s="14">
        <v>1.91</v>
      </c>
      <c r="GR11" s="14">
        <v>0.71</v>
      </c>
      <c r="GS11" s="14"/>
      <c r="GT11" s="68" t="s">
        <v>323</v>
      </c>
      <c r="GU11" s="69">
        <v>12</v>
      </c>
      <c r="GV11" s="70">
        <v>44449</v>
      </c>
      <c r="GW11" s="71" t="s">
        <v>267</v>
      </c>
      <c r="GX11" s="71" t="s">
        <v>286</v>
      </c>
      <c r="GY11" s="71">
        <v>3.4</v>
      </c>
      <c r="GZ11" s="71">
        <v>3.2</v>
      </c>
      <c r="HA11" s="71">
        <v>3.4</v>
      </c>
      <c r="HB11" s="71">
        <v>19.3</v>
      </c>
      <c r="HC11" s="71" t="s">
        <v>266</v>
      </c>
      <c r="HD11" s="71" t="s">
        <v>267</v>
      </c>
      <c r="HE11" s="71">
        <v>3</v>
      </c>
      <c r="HF11" s="71">
        <v>121</v>
      </c>
      <c r="HG11" s="71"/>
      <c r="HH11" s="71" t="s">
        <v>269</v>
      </c>
      <c r="HI11" s="72"/>
      <c r="HJ11" s="72"/>
      <c r="HK11" s="72"/>
      <c r="HL11" s="69">
        <v>24</v>
      </c>
      <c r="HM11" s="73">
        <v>44839</v>
      </c>
      <c r="HN11" s="92"/>
      <c r="HO11" s="12"/>
      <c r="HP11" s="74"/>
      <c r="HQ11" s="74"/>
      <c r="HR11" s="74"/>
      <c r="HS11" s="74"/>
      <c r="HT11" s="75"/>
      <c r="HU11" s="75"/>
      <c r="HV11" s="75"/>
      <c r="HW11" s="75"/>
      <c r="HX11" s="75"/>
      <c r="HY11" s="12"/>
      <c r="HZ11" s="12"/>
      <c r="IA11" s="12"/>
      <c r="IB11" s="12"/>
      <c r="IC11" s="69">
        <v>36</v>
      </c>
      <c r="ID11" s="76">
        <v>45124</v>
      </c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69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69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78"/>
      <c r="KC11" s="12"/>
      <c r="KD11" s="78"/>
      <c r="KE11" s="12"/>
      <c r="KF11" s="78"/>
      <c r="KG11" s="12"/>
      <c r="KH11" s="12"/>
      <c r="KI11" s="12"/>
      <c r="KJ11" s="79"/>
      <c r="KK11" s="79"/>
      <c r="KL11" s="38"/>
      <c r="KM11" s="38"/>
      <c r="KN11" s="38"/>
      <c r="KO11" s="38"/>
      <c r="KP11" s="12">
        <f t="shared" ref="KP11:KP19" si="7">IF(FZ11="",0,IF(FZ11="solid",1,IF(FZ11="part-solid",2,IF(FZ11="non-solid",3))))</f>
        <v>1</v>
      </c>
      <c r="KQ11" s="12">
        <f t="shared" ref="KQ11:KQ19" si="8">FT11</f>
        <v>3.1</v>
      </c>
      <c r="KR11" s="12">
        <f t="shared" ref="KR11:KR19" si="9">IF(OR(FE11="Bronchite Cronica",FE11="BPCO",FE11="Enfisema"),1,0)</f>
        <v>1</v>
      </c>
      <c r="KS11" s="12">
        <f>IF(CH11 = "Si",1,0)</f>
        <v>1</v>
      </c>
      <c r="KT11" s="12">
        <v>0</v>
      </c>
      <c r="KU11" s="80">
        <f>IF(KT11=0, 0.060818386 *FI11         - 0.00014652216 * POWER((FI11 - 15), 3) * (FI11 &gt; 15)         + 0.00018486938 * POWER((FI11 - 20.185718), 3) * (IF(FI11 &gt; 20,1,0))         - 0.000038347226 * POWER((FI11 - 40), 3) * (IF(FI11 &gt; 40,1,0))         + 0.11425297 * FJ11         - 0.000080091477 * POWER((FJ11 - 27.6577), 3) * (IF(FJ11 &gt; 27,1,0))         + 0.00017069483 * POWER((FJ11 - 40), 3) * (IF(FJ11 &gt; 40,1,0))         - 0.000090603358 * POWER((FJ11 - 50.910335), 3) * (IF(FJ11&gt; 50,1,0))         - 0.085684793 * FK11 + 0.0065499693 * POWER((FK11 - 0), 3)         - 0.0068305845 * POWER((FK11- 0.50513347), 3) * (IF(FK11 &gt; 0,1,0))         + 0.00028061519 * POWER((FK11 - 12.295688), 3) * (IF(FK11 &gt; 12,1,0))         + 0.070322812 * EZ11  - 0.00009382122 * POWER((EZ11 - 53.459001), 3) * (IF(EZ11 &gt; 53,1,0))         + 0.00018282661 * POWER((EZ11 - 61.954825), 3) * (IF(EZ11 &gt; 61,1,0))         - 0.000089005389 * POWER((EZ11 - 70.910335), 3) * (IF(EZ11 &gt; 70,1,0))         + 0.2153936 * (IF(KS11 = 1,1,0)) - 0.05827261 * (IF(EU11 = "F",1,0))         - 9.7960571,"")</f>
        <v>0.52946846300830686</v>
      </c>
      <c r="KV11" s="81">
        <f>1-POWER(0.98869,EXP(KU11))</f>
        <v>1.9128819202151037E-2</v>
      </c>
      <c r="KW11" s="82">
        <f t="shared" ref="KW11:KW19" si="10">IF(KT11=0, 0.5889073*KU11+0.5625495*(IF(KR11=1,1,0))+0.5642264*SQRT(MAX(0,KQ11))*(IF(KQ11&gt;=0,1,0))*(IF(KP11&gt;0,1,0))-0.6769903*(IF(KP11=1,1,0))-0.2708885*(IF(KP11=2,1,0))+0.7210263*(IF(KP11=3,1,0))-0.5386022,"")</f>
        <v>0.65218793231668803</v>
      </c>
      <c r="KX11" s="83">
        <f t="shared" ref="KX11:KX19" si="11">1-POWER(0.995,EXP(KW11))</f>
        <v>9.5766088519431136E-3</v>
      </c>
      <c r="KY11" s="84">
        <f t="shared" ref="KY11:KY19" si="12">KX11*100</f>
        <v>0.95766088519431136</v>
      </c>
      <c r="KZ11" s="81"/>
      <c r="LA11" s="81"/>
      <c r="LB11" s="81"/>
      <c r="LC11" s="81"/>
      <c r="LD11" s="44"/>
      <c r="LE11" s="45"/>
    </row>
    <row r="12" spans="1:317" s="46" customFormat="1" x14ac:dyDescent="0.25">
      <c r="A12" s="47"/>
      <c r="B12" s="2"/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4"/>
      <c r="N12" s="52"/>
      <c r="O12" s="50"/>
      <c r="P12" s="18"/>
      <c r="Q12" s="18"/>
      <c r="R12" s="50"/>
      <c r="S12" s="50"/>
      <c r="T12" s="50"/>
      <c r="U12" s="53"/>
      <c r="V12" s="87"/>
      <c r="W12" s="50"/>
      <c r="X12" s="50"/>
      <c r="Y12" s="52"/>
      <c r="Z12" s="50"/>
      <c r="AA12" s="50"/>
      <c r="AB12" s="50"/>
      <c r="AC12" s="52"/>
      <c r="AD12" s="52"/>
      <c r="AE12" s="52"/>
      <c r="AF12" s="50"/>
      <c r="AG12" s="87"/>
      <c r="AH12" s="50"/>
      <c r="AI12" s="50"/>
      <c r="AJ12" s="50"/>
      <c r="AK12" s="52"/>
      <c r="AL12" s="50"/>
      <c r="AM12" s="87"/>
      <c r="AN12" s="50"/>
      <c r="AO12" s="50"/>
      <c r="AP12" s="50"/>
      <c r="AQ12" s="52"/>
      <c r="AR12" s="52"/>
      <c r="AS12" s="52"/>
      <c r="AT12" s="50"/>
      <c r="AU12" s="52"/>
      <c r="AV12" s="52"/>
      <c r="AW12" s="52"/>
      <c r="AX12" s="50"/>
      <c r="AY12" s="52"/>
      <c r="AZ12" s="50"/>
      <c r="BA12" s="52"/>
      <c r="BB12" s="50"/>
      <c r="BC12" s="87"/>
      <c r="BD12" s="50"/>
      <c r="BE12" s="52"/>
      <c r="BF12" s="50"/>
      <c r="BG12" s="52"/>
      <c r="BH12" s="53"/>
      <c r="BI12" s="52"/>
      <c r="BJ12" s="52"/>
      <c r="BK12" s="50"/>
      <c r="BL12" s="50"/>
      <c r="BM12" s="50"/>
      <c r="BN12" s="50"/>
      <c r="BO12" s="50"/>
      <c r="BP12" s="50"/>
      <c r="BQ12" s="50"/>
      <c r="BR12" s="50"/>
      <c r="BS12" s="52"/>
      <c r="BT12" s="50"/>
      <c r="BU12" s="50"/>
      <c r="BV12" s="50"/>
      <c r="BW12" s="50"/>
      <c r="BX12" s="50"/>
      <c r="BY12" s="52"/>
      <c r="BZ12" s="52"/>
      <c r="CA12" s="50"/>
      <c r="CB12" s="50"/>
      <c r="CC12" s="54"/>
      <c r="CD12" s="54"/>
      <c r="CE12" s="54"/>
      <c r="CF12" s="50"/>
      <c r="CG12" s="50"/>
      <c r="CH12" s="47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2"/>
      <c r="DN12" s="52"/>
      <c r="DO12" s="50"/>
      <c r="DP12" s="50"/>
      <c r="DQ12" s="50"/>
      <c r="DR12" s="50"/>
      <c r="DS12" s="56"/>
      <c r="DT12" s="56"/>
      <c r="DU12" s="56"/>
      <c r="DV12" s="56"/>
      <c r="DW12" s="56"/>
      <c r="DX12" s="8"/>
      <c r="DY12" s="57"/>
      <c r="DZ12" s="57"/>
      <c r="EA12" s="54"/>
      <c r="EB12" s="54"/>
      <c r="EC12" s="54"/>
      <c r="ED12" s="54"/>
      <c r="EE12" s="54"/>
      <c r="EF12" s="58"/>
      <c r="EG12" s="47"/>
      <c r="EH12" s="47"/>
      <c r="EI12" s="88"/>
      <c r="EJ12" s="47"/>
      <c r="EK12" s="85"/>
      <c r="EL12" s="85"/>
      <c r="EM12" s="59"/>
      <c r="EN12" s="59"/>
      <c r="EO12" s="59"/>
      <c r="EP12" s="60"/>
      <c r="EQ12" s="50"/>
      <c r="ER12" s="61"/>
      <c r="ES12" s="61"/>
      <c r="ET12" s="3"/>
      <c r="EU12" s="34"/>
      <c r="EV12" s="62"/>
      <c r="EW12" s="12"/>
      <c r="EX12" s="12"/>
      <c r="EY12" s="12"/>
      <c r="EZ12" s="12"/>
      <c r="FA12" s="12"/>
      <c r="FB12" s="13"/>
      <c r="FC12" s="14"/>
      <c r="FD12" s="12"/>
      <c r="FE12" s="12"/>
      <c r="FF12" s="12"/>
      <c r="FG12" s="12"/>
      <c r="FH12" s="12"/>
      <c r="FI12" s="12"/>
      <c r="FJ12" s="12"/>
      <c r="FK12" s="12"/>
      <c r="FL12" s="15"/>
      <c r="FM12" s="16"/>
      <c r="FN12" s="17">
        <v>2</v>
      </c>
      <c r="FO12" s="12"/>
      <c r="FP12" s="34" t="s">
        <v>264</v>
      </c>
      <c r="FQ12" s="12" t="s">
        <v>306</v>
      </c>
      <c r="FR12" s="74">
        <v>5.0999999999999996</v>
      </c>
      <c r="FS12" s="74">
        <v>4.9000000000000004</v>
      </c>
      <c r="FT12" s="74">
        <v>5.0999999999999996</v>
      </c>
      <c r="FU12" s="89">
        <v>61</v>
      </c>
      <c r="FV12" s="12"/>
      <c r="FW12" s="12"/>
      <c r="FX12" s="12"/>
      <c r="FY12" s="12"/>
      <c r="FZ12" s="75" t="s">
        <v>266</v>
      </c>
      <c r="GA12" s="12"/>
      <c r="GB12" s="12"/>
      <c r="GC12" s="75" t="s">
        <v>267</v>
      </c>
      <c r="GD12" s="74">
        <v>3</v>
      </c>
      <c r="GE12" s="74">
        <v>71</v>
      </c>
      <c r="GF12" s="66"/>
      <c r="GG12" s="66"/>
      <c r="GH12" s="66"/>
      <c r="GI12" s="66"/>
      <c r="GJ12" s="66"/>
      <c r="GK12" s="66"/>
      <c r="GL12" s="64"/>
      <c r="GM12" s="65"/>
      <c r="GN12" s="66"/>
      <c r="GO12" s="66"/>
      <c r="GP12" s="67"/>
      <c r="GQ12" s="14"/>
      <c r="GR12" s="14"/>
      <c r="GS12" s="14"/>
      <c r="GT12" s="14"/>
      <c r="GU12" s="69"/>
      <c r="GV12" s="71"/>
      <c r="GW12" s="71" t="s">
        <v>267</v>
      </c>
      <c r="GX12" s="71" t="s">
        <v>306</v>
      </c>
      <c r="GY12" s="71">
        <v>5.4</v>
      </c>
      <c r="GZ12" s="71">
        <v>4.8</v>
      </c>
      <c r="HA12" s="71">
        <v>5.4</v>
      </c>
      <c r="HB12" s="71">
        <v>59.3</v>
      </c>
      <c r="HC12" s="71" t="s">
        <v>266</v>
      </c>
      <c r="HD12" s="71" t="s">
        <v>267</v>
      </c>
      <c r="HE12" s="71">
        <v>3</v>
      </c>
      <c r="HF12" s="71">
        <v>122</v>
      </c>
      <c r="HG12" s="71"/>
      <c r="HH12" s="71" t="s">
        <v>269</v>
      </c>
      <c r="HI12" s="72"/>
      <c r="HJ12" s="72"/>
      <c r="HK12" s="72"/>
      <c r="HL12" s="69"/>
      <c r="HM12" s="12"/>
      <c r="HN12" s="12"/>
      <c r="HO12" s="12"/>
      <c r="HP12" s="74"/>
      <c r="HQ12" s="74"/>
      <c r="HR12" s="74"/>
      <c r="HS12" s="74"/>
      <c r="HT12" s="75"/>
      <c r="HU12" s="75"/>
      <c r="HV12" s="75"/>
      <c r="HW12" s="75"/>
      <c r="HX12" s="75"/>
      <c r="HY12" s="12"/>
      <c r="HZ12" s="12"/>
      <c r="IA12" s="12"/>
      <c r="IB12" s="12"/>
      <c r="IC12" s="69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69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69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78"/>
      <c r="KC12" s="12"/>
      <c r="KD12" s="78"/>
      <c r="KE12" s="12"/>
      <c r="KF12" s="78"/>
      <c r="KG12" s="12"/>
      <c r="KH12" s="12"/>
      <c r="KI12" s="12"/>
      <c r="KJ12" s="79"/>
      <c r="KK12" s="79"/>
      <c r="KL12" s="38"/>
      <c r="KM12" s="38"/>
      <c r="KN12" s="38"/>
      <c r="KO12" s="38"/>
      <c r="KP12" s="12">
        <f t="shared" si="7"/>
        <v>1</v>
      </c>
      <c r="KQ12" s="12">
        <f t="shared" si="8"/>
        <v>5.0999999999999996</v>
      </c>
      <c r="KR12" s="12">
        <f t="shared" si="9"/>
        <v>0</v>
      </c>
      <c r="KS12" s="12">
        <v>1</v>
      </c>
      <c r="KT12" s="12">
        <v>0</v>
      </c>
      <c r="KU12" s="80">
        <v>0.52946846300830697</v>
      </c>
      <c r="KV12" s="86"/>
      <c r="KW12" s="82">
        <f t="shared" si="10"/>
        <v>0.37041795455485671</v>
      </c>
      <c r="KX12" s="83">
        <f t="shared" si="11"/>
        <v>7.2335748092359209E-3</v>
      </c>
      <c r="KY12" s="84">
        <f t="shared" si="12"/>
        <v>0.72335748092359209</v>
      </c>
      <c r="KZ12" s="81"/>
      <c r="LA12" s="81"/>
      <c r="LB12" s="81"/>
      <c r="LC12" s="81"/>
      <c r="LD12" s="44"/>
      <c r="LE12" s="45"/>
    </row>
    <row r="13" spans="1:317" s="46" customFormat="1" x14ac:dyDescent="0.25">
      <c r="A13" s="47"/>
      <c r="B13" s="2"/>
      <c r="C13" s="49"/>
      <c r="D13" s="50"/>
      <c r="E13" s="50"/>
      <c r="F13" s="50"/>
      <c r="G13" s="50"/>
      <c r="H13" s="50"/>
      <c r="I13" s="50"/>
      <c r="J13" s="50"/>
      <c r="K13" s="50"/>
      <c r="L13" s="50"/>
      <c r="M13" s="4"/>
      <c r="N13" s="52"/>
      <c r="O13" s="50"/>
      <c r="P13" s="18"/>
      <c r="Q13" s="18"/>
      <c r="R13" s="50"/>
      <c r="S13" s="50"/>
      <c r="T13" s="50"/>
      <c r="U13" s="53"/>
      <c r="V13" s="87"/>
      <c r="W13" s="50"/>
      <c r="X13" s="50"/>
      <c r="Y13" s="52"/>
      <c r="Z13" s="50"/>
      <c r="AA13" s="50"/>
      <c r="AB13" s="50"/>
      <c r="AC13" s="52"/>
      <c r="AD13" s="52"/>
      <c r="AE13" s="52"/>
      <c r="AF13" s="50"/>
      <c r="AG13" s="87"/>
      <c r="AH13" s="50"/>
      <c r="AI13" s="50"/>
      <c r="AJ13" s="50"/>
      <c r="AK13" s="52"/>
      <c r="AL13" s="50"/>
      <c r="AM13" s="87"/>
      <c r="AN13" s="50"/>
      <c r="AO13" s="50"/>
      <c r="AP13" s="50"/>
      <c r="AQ13" s="52"/>
      <c r="AR13" s="52"/>
      <c r="AS13" s="52"/>
      <c r="AT13" s="50"/>
      <c r="AU13" s="52"/>
      <c r="AV13" s="52"/>
      <c r="AW13" s="52"/>
      <c r="AX13" s="50"/>
      <c r="AY13" s="52"/>
      <c r="AZ13" s="50"/>
      <c r="BA13" s="52"/>
      <c r="BB13" s="50"/>
      <c r="BC13" s="87"/>
      <c r="BD13" s="50"/>
      <c r="BE13" s="52"/>
      <c r="BF13" s="50"/>
      <c r="BG13" s="52"/>
      <c r="BH13" s="53"/>
      <c r="BI13" s="52"/>
      <c r="BJ13" s="52"/>
      <c r="BK13" s="50"/>
      <c r="BL13" s="50"/>
      <c r="BM13" s="50"/>
      <c r="BN13" s="50"/>
      <c r="BO13" s="50"/>
      <c r="BP13" s="50"/>
      <c r="BQ13" s="50"/>
      <c r="BR13" s="50"/>
      <c r="BS13" s="52"/>
      <c r="BT13" s="50"/>
      <c r="BU13" s="50"/>
      <c r="BV13" s="50"/>
      <c r="BW13" s="50"/>
      <c r="BX13" s="50"/>
      <c r="BY13" s="52"/>
      <c r="BZ13" s="52"/>
      <c r="CA13" s="50"/>
      <c r="CB13" s="50"/>
      <c r="CC13" s="54"/>
      <c r="CD13" s="54"/>
      <c r="CE13" s="54"/>
      <c r="CF13" s="50"/>
      <c r="CG13" s="50"/>
      <c r="CH13" s="47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2"/>
      <c r="DN13" s="52"/>
      <c r="DO13" s="50"/>
      <c r="DP13" s="50"/>
      <c r="DQ13" s="50"/>
      <c r="DR13" s="50"/>
      <c r="DS13" s="56"/>
      <c r="DT13" s="56"/>
      <c r="DU13" s="56"/>
      <c r="DV13" s="56"/>
      <c r="DW13" s="56"/>
      <c r="DX13" s="8"/>
      <c r="DY13" s="57"/>
      <c r="DZ13" s="57"/>
      <c r="EA13" s="54"/>
      <c r="EB13" s="54"/>
      <c r="EC13" s="54"/>
      <c r="ED13" s="54"/>
      <c r="EE13" s="54"/>
      <c r="EF13" s="58"/>
      <c r="EG13" s="47"/>
      <c r="EH13" s="47"/>
      <c r="EI13" s="88"/>
      <c r="EJ13" s="47"/>
      <c r="EK13" s="85"/>
      <c r="EL13" s="85"/>
      <c r="EM13" s="59"/>
      <c r="EN13" s="59"/>
      <c r="EO13" s="59"/>
      <c r="EP13" s="60"/>
      <c r="EQ13" s="50"/>
      <c r="ER13" s="61"/>
      <c r="ES13" s="61"/>
      <c r="ET13" s="3"/>
      <c r="EU13" s="34"/>
      <c r="EV13" s="62"/>
      <c r="EW13" s="12"/>
      <c r="EX13" s="12"/>
      <c r="EY13" s="12"/>
      <c r="EZ13" s="12"/>
      <c r="FA13" s="12"/>
      <c r="FB13" s="13"/>
      <c r="FC13" s="14"/>
      <c r="FD13" s="12"/>
      <c r="FE13" s="12"/>
      <c r="FF13" s="12"/>
      <c r="FG13" s="12"/>
      <c r="FH13" s="12"/>
      <c r="FI13" s="12"/>
      <c r="FJ13" s="12"/>
      <c r="FK13" s="12"/>
      <c r="FL13" s="15"/>
      <c r="FM13" s="16"/>
      <c r="FN13" s="17">
        <v>3</v>
      </c>
      <c r="FO13" s="12"/>
      <c r="FP13" s="34" t="s">
        <v>264</v>
      </c>
      <c r="FQ13" s="12" t="s">
        <v>286</v>
      </c>
      <c r="FR13" s="74">
        <v>3.7</v>
      </c>
      <c r="FS13" s="74">
        <v>3.6</v>
      </c>
      <c r="FT13" s="74">
        <v>3.7</v>
      </c>
      <c r="FU13" s="89">
        <v>25.9</v>
      </c>
      <c r="FV13" s="12"/>
      <c r="FW13" s="12"/>
      <c r="FX13" s="12"/>
      <c r="FY13" s="12"/>
      <c r="FZ13" s="75" t="s">
        <v>266</v>
      </c>
      <c r="GA13" s="12"/>
      <c r="GB13" s="12"/>
      <c r="GC13" s="75" t="s">
        <v>267</v>
      </c>
      <c r="GD13" s="74">
        <v>3</v>
      </c>
      <c r="GE13" s="74">
        <v>79</v>
      </c>
      <c r="GF13" s="66"/>
      <c r="GG13" s="66"/>
      <c r="GH13" s="66"/>
      <c r="GI13" s="66"/>
      <c r="GJ13" s="66"/>
      <c r="GK13" s="66"/>
      <c r="GL13" s="64"/>
      <c r="GM13" s="65"/>
      <c r="GN13" s="66"/>
      <c r="GO13" s="66"/>
      <c r="GP13" s="67"/>
      <c r="GQ13" s="14"/>
      <c r="GR13" s="14"/>
      <c r="GS13" s="14"/>
      <c r="GT13" s="14"/>
      <c r="GU13" s="69"/>
      <c r="GV13" s="71"/>
      <c r="GW13" s="71" t="s">
        <v>267</v>
      </c>
      <c r="GX13" s="71" t="s">
        <v>286</v>
      </c>
      <c r="GY13" s="71">
        <v>4</v>
      </c>
      <c r="GZ13" s="71">
        <v>3.3</v>
      </c>
      <c r="HA13" s="71">
        <v>4</v>
      </c>
      <c r="HB13" s="71">
        <v>29.5</v>
      </c>
      <c r="HC13" s="71" t="s">
        <v>266</v>
      </c>
      <c r="HD13" s="71" t="s">
        <v>267</v>
      </c>
      <c r="HE13" s="71">
        <v>3</v>
      </c>
      <c r="HF13" s="71">
        <v>134</v>
      </c>
      <c r="HG13" s="71"/>
      <c r="HH13" s="71" t="s">
        <v>269</v>
      </c>
      <c r="HI13" s="72"/>
      <c r="HJ13" s="72"/>
      <c r="HK13" s="72"/>
      <c r="HL13" s="69"/>
      <c r="HM13" s="12"/>
      <c r="HN13" s="12"/>
      <c r="HO13" s="12"/>
      <c r="HP13" s="74"/>
      <c r="HQ13" s="74"/>
      <c r="HR13" s="74"/>
      <c r="HS13" s="74"/>
      <c r="HT13" s="75"/>
      <c r="HU13" s="75"/>
      <c r="HV13" s="75"/>
      <c r="HW13" s="75"/>
      <c r="HX13" s="75"/>
      <c r="HY13" s="12"/>
      <c r="HZ13" s="12"/>
      <c r="IA13" s="12"/>
      <c r="IB13" s="12"/>
      <c r="IC13" s="69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69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69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78"/>
      <c r="KC13" s="12"/>
      <c r="KD13" s="78"/>
      <c r="KE13" s="12"/>
      <c r="KF13" s="78"/>
      <c r="KG13" s="12"/>
      <c r="KH13" s="12"/>
      <c r="KI13" s="12"/>
      <c r="KJ13" s="79"/>
      <c r="KK13" s="79"/>
      <c r="KL13" s="38"/>
      <c r="KM13" s="38"/>
      <c r="KN13" s="38"/>
      <c r="KO13" s="38"/>
      <c r="KP13" s="12">
        <f t="shared" si="7"/>
        <v>1</v>
      </c>
      <c r="KQ13" s="12">
        <f t="shared" si="8"/>
        <v>3.7</v>
      </c>
      <c r="KR13" s="12">
        <f t="shared" si="9"/>
        <v>0</v>
      </c>
      <c r="KS13" s="12">
        <v>1</v>
      </c>
      <c r="KT13" s="12">
        <v>0</v>
      </c>
      <c r="KU13" s="80">
        <v>0.52946846300830697</v>
      </c>
      <c r="KV13" s="86"/>
      <c r="KW13" s="82">
        <f t="shared" si="10"/>
        <v>0.18152649315879188</v>
      </c>
      <c r="KX13" s="83">
        <f t="shared" si="11"/>
        <v>5.9922442009018306E-3</v>
      </c>
      <c r="KY13" s="84">
        <f t="shared" si="12"/>
        <v>0.59922442009018306</v>
      </c>
      <c r="KZ13" s="81"/>
      <c r="LA13" s="81"/>
      <c r="LB13" s="81"/>
      <c r="LC13" s="81"/>
      <c r="LD13" s="44"/>
      <c r="LE13" s="45"/>
    </row>
    <row r="14" spans="1:317" s="46" customFormat="1" x14ac:dyDescent="0.25">
      <c r="A14" s="47"/>
      <c r="B14" s="2"/>
      <c r="C14" s="49"/>
      <c r="D14" s="50"/>
      <c r="E14" s="50"/>
      <c r="F14" s="50"/>
      <c r="G14" s="50"/>
      <c r="H14" s="50"/>
      <c r="I14" s="50"/>
      <c r="J14" s="50"/>
      <c r="K14" s="50"/>
      <c r="L14" s="50"/>
      <c r="M14" s="4"/>
      <c r="N14" s="52"/>
      <c r="O14" s="50"/>
      <c r="P14" s="18"/>
      <c r="Q14" s="18"/>
      <c r="R14" s="50"/>
      <c r="S14" s="50"/>
      <c r="T14" s="50"/>
      <c r="U14" s="53"/>
      <c r="V14" s="87"/>
      <c r="W14" s="50"/>
      <c r="X14" s="50"/>
      <c r="Y14" s="52"/>
      <c r="Z14" s="50"/>
      <c r="AA14" s="50"/>
      <c r="AB14" s="50"/>
      <c r="AC14" s="52"/>
      <c r="AD14" s="52"/>
      <c r="AE14" s="52"/>
      <c r="AF14" s="50"/>
      <c r="AG14" s="87"/>
      <c r="AH14" s="50"/>
      <c r="AI14" s="50"/>
      <c r="AJ14" s="50"/>
      <c r="AK14" s="52"/>
      <c r="AL14" s="50"/>
      <c r="AM14" s="87"/>
      <c r="AN14" s="50"/>
      <c r="AO14" s="50"/>
      <c r="AP14" s="50"/>
      <c r="AQ14" s="52"/>
      <c r="AR14" s="52"/>
      <c r="AS14" s="52"/>
      <c r="AT14" s="50"/>
      <c r="AU14" s="52"/>
      <c r="AV14" s="52"/>
      <c r="AW14" s="52"/>
      <c r="AX14" s="50"/>
      <c r="AY14" s="52"/>
      <c r="AZ14" s="50"/>
      <c r="BA14" s="52"/>
      <c r="BB14" s="50"/>
      <c r="BC14" s="87"/>
      <c r="BD14" s="50"/>
      <c r="BE14" s="52"/>
      <c r="BF14" s="50"/>
      <c r="BG14" s="52"/>
      <c r="BH14" s="53"/>
      <c r="BI14" s="52"/>
      <c r="BJ14" s="52"/>
      <c r="BK14" s="50"/>
      <c r="BL14" s="50"/>
      <c r="BM14" s="50"/>
      <c r="BN14" s="50"/>
      <c r="BO14" s="50"/>
      <c r="BP14" s="50"/>
      <c r="BQ14" s="50"/>
      <c r="BR14" s="50"/>
      <c r="BS14" s="52"/>
      <c r="BT14" s="50"/>
      <c r="BU14" s="50"/>
      <c r="BV14" s="50"/>
      <c r="BW14" s="50"/>
      <c r="BX14" s="50"/>
      <c r="BY14" s="52"/>
      <c r="BZ14" s="52"/>
      <c r="CA14" s="50"/>
      <c r="CB14" s="50"/>
      <c r="CC14" s="54"/>
      <c r="CD14" s="54"/>
      <c r="CE14" s="54"/>
      <c r="CF14" s="50"/>
      <c r="CG14" s="50"/>
      <c r="CH14" s="47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2"/>
      <c r="DN14" s="52"/>
      <c r="DO14" s="50"/>
      <c r="DP14" s="50"/>
      <c r="DQ14" s="50"/>
      <c r="DR14" s="50"/>
      <c r="DS14" s="56"/>
      <c r="DT14" s="56"/>
      <c r="DU14" s="56"/>
      <c r="DV14" s="56"/>
      <c r="DW14" s="56"/>
      <c r="DX14" s="8"/>
      <c r="DY14" s="57"/>
      <c r="DZ14" s="57"/>
      <c r="EA14" s="54"/>
      <c r="EB14" s="54"/>
      <c r="EC14" s="54"/>
      <c r="ED14" s="54"/>
      <c r="EE14" s="54"/>
      <c r="EF14" s="58"/>
      <c r="EG14" s="47"/>
      <c r="EH14" s="47"/>
      <c r="EI14" s="88"/>
      <c r="EJ14" s="47"/>
      <c r="EK14" s="85"/>
      <c r="EL14" s="85"/>
      <c r="EM14" s="59"/>
      <c r="EN14" s="59"/>
      <c r="EO14" s="59"/>
      <c r="EP14" s="60"/>
      <c r="EQ14" s="50"/>
      <c r="ER14" s="61"/>
      <c r="ES14" s="61"/>
      <c r="ET14" s="3"/>
      <c r="EU14" s="34"/>
      <c r="EV14" s="62"/>
      <c r="EW14" s="12"/>
      <c r="EX14" s="12"/>
      <c r="EY14" s="12"/>
      <c r="EZ14" s="12"/>
      <c r="FA14" s="12"/>
      <c r="FB14" s="13"/>
      <c r="FC14" s="14"/>
      <c r="FD14" s="12"/>
      <c r="FE14" s="12"/>
      <c r="FF14" s="12"/>
      <c r="FG14" s="12"/>
      <c r="FH14" s="12"/>
      <c r="FI14" s="12"/>
      <c r="FJ14" s="12"/>
      <c r="FK14" s="12"/>
      <c r="FL14" s="15"/>
      <c r="FM14" s="16"/>
      <c r="FN14" s="17">
        <v>4</v>
      </c>
      <c r="FO14" s="12"/>
      <c r="FP14" s="34" t="s">
        <v>264</v>
      </c>
      <c r="FQ14" s="12" t="s">
        <v>286</v>
      </c>
      <c r="FR14" s="74">
        <v>5.8</v>
      </c>
      <c r="FS14" s="74">
        <v>5.0999999999999996</v>
      </c>
      <c r="FT14" s="74">
        <v>5.8</v>
      </c>
      <c r="FU14" s="89">
        <v>82.1</v>
      </c>
      <c r="FV14" s="12"/>
      <c r="FW14" s="12"/>
      <c r="FX14" s="12"/>
      <c r="FY14" s="12"/>
      <c r="FZ14" s="75" t="s">
        <v>266</v>
      </c>
      <c r="GA14" s="12"/>
      <c r="GB14" s="12"/>
      <c r="GC14" s="75" t="s">
        <v>267</v>
      </c>
      <c r="GD14" s="74">
        <v>3</v>
      </c>
      <c r="GE14" s="74">
        <v>89</v>
      </c>
      <c r="GF14" s="66"/>
      <c r="GG14" s="66"/>
      <c r="GH14" s="66"/>
      <c r="GI14" s="66"/>
      <c r="GJ14" s="66"/>
      <c r="GK14" s="66"/>
      <c r="GL14" s="64"/>
      <c r="GM14" s="65"/>
      <c r="GN14" s="66"/>
      <c r="GO14" s="66"/>
      <c r="GP14" s="67"/>
      <c r="GQ14" s="14"/>
      <c r="GR14" s="14"/>
      <c r="GS14" s="14"/>
      <c r="GT14" s="14"/>
      <c r="GU14" s="69"/>
      <c r="GV14" s="71"/>
      <c r="GW14" s="71" t="s">
        <v>267</v>
      </c>
      <c r="GX14" s="17" t="s">
        <v>286</v>
      </c>
      <c r="GY14" s="71">
        <v>6.7</v>
      </c>
      <c r="GZ14" s="71">
        <v>5.3</v>
      </c>
      <c r="HA14" s="71">
        <v>6.7</v>
      </c>
      <c r="HB14" s="71">
        <v>106.8</v>
      </c>
      <c r="HC14" s="71" t="s">
        <v>266</v>
      </c>
      <c r="HD14" s="71" t="s">
        <v>267</v>
      </c>
      <c r="HE14" s="71">
        <v>3</v>
      </c>
      <c r="HF14" s="71">
        <v>149</v>
      </c>
      <c r="HG14" s="71"/>
      <c r="HH14" s="71" t="s">
        <v>324</v>
      </c>
      <c r="HI14" s="72"/>
      <c r="HJ14" s="72"/>
      <c r="HK14" s="72"/>
      <c r="HL14" s="69"/>
      <c r="HM14" s="12"/>
      <c r="HN14" s="12" t="s">
        <v>267</v>
      </c>
      <c r="HO14" s="12" t="s">
        <v>286</v>
      </c>
      <c r="HP14" s="74">
        <v>5.6</v>
      </c>
      <c r="HQ14" s="74">
        <v>5.0999999999999996</v>
      </c>
      <c r="HR14" s="74">
        <v>5.6</v>
      </c>
      <c r="HS14" s="74">
        <v>105</v>
      </c>
      <c r="HT14" s="75" t="s">
        <v>266</v>
      </c>
      <c r="HU14" s="75" t="s">
        <v>325</v>
      </c>
      <c r="HV14" s="75">
        <v>2</v>
      </c>
      <c r="HW14" s="75">
        <v>78</v>
      </c>
      <c r="HX14" s="75" t="s">
        <v>307</v>
      </c>
      <c r="HY14" s="12" t="s">
        <v>269</v>
      </c>
      <c r="HZ14" s="12"/>
      <c r="IA14" s="12"/>
      <c r="IB14" s="12"/>
      <c r="IC14" s="69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69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69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78"/>
      <c r="KC14" s="12"/>
      <c r="KD14" s="78"/>
      <c r="KE14" s="12"/>
      <c r="KF14" s="78"/>
      <c r="KG14" s="12"/>
      <c r="KH14" s="12"/>
      <c r="KI14" s="12"/>
      <c r="KJ14" s="79"/>
      <c r="KK14" s="79"/>
      <c r="KL14" s="38"/>
      <c r="KM14" s="38"/>
      <c r="KN14" s="38"/>
      <c r="KO14" s="38"/>
      <c r="KP14" s="12">
        <f t="shared" si="7"/>
        <v>1</v>
      </c>
      <c r="KQ14" s="12">
        <f t="shared" si="8"/>
        <v>5.8</v>
      </c>
      <c r="KR14" s="12">
        <f t="shared" si="9"/>
        <v>0</v>
      </c>
      <c r="KS14" s="12">
        <v>1</v>
      </c>
      <c r="KT14" s="12">
        <v>0</v>
      </c>
      <c r="KU14" s="80">
        <v>0.52946846300830697</v>
      </c>
      <c r="KV14" s="86"/>
      <c r="KW14" s="82">
        <f t="shared" si="10"/>
        <v>0.4550524548756707</v>
      </c>
      <c r="KX14" s="83">
        <f t="shared" si="11"/>
        <v>7.8699181939713148E-3</v>
      </c>
      <c r="KY14" s="84">
        <f t="shared" si="12"/>
        <v>0.78699181939713148</v>
      </c>
      <c r="KZ14" s="81"/>
      <c r="LA14" s="81"/>
      <c r="LB14" s="81"/>
      <c r="LC14" s="81"/>
      <c r="LD14" s="44"/>
      <c r="LE14" s="45"/>
    </row>
    <row r="15" spans="1:317" s="46" customFormat="1" x14ac:dyDescent="0.25">
      <c r="A15" s="47"/>
      <c r="B15" s="2"/>
      <c r="C15" s="49"/>
      <c r="D15" s="50"/>
      <c r="E15" s="50"/>
      <c r="F15" s="50"/>
      <c r="G15" s="50"/>
      <c r="H15" s="50"/>
      <c r="I15" s="50"/>
      <c r="J15" s="50"/>
      <c r="K15" s="50"/>
      <c r="L15" s="50"/>
      <c r="M15" s="4"/>
      <c r="N15" s="52"/>
      <c r="O15" s="50"/>
      <c r="P15" s="18"/>
      <c r="Q15" s="18"/>
      <c r="R15" s="50"/>
      <c r="S15" s="50"/>
      <c r="T15" s="50"/>
      <c r="U15" s="53"/>
      <c r="V15" s="87"/>
      <c r="W15" s="50"/>
      <c r="X15" s="50"/>
      <c r="Y15" s="52"/>
      <c r="Z15" s="50"/>
      <c r="AA15" s="50"/>
      <c r="AB15" s="50"/>
      <c r="AC15" s="52"/>
      <c r="AD15" s="52"/>
      <c r="AE15" s="52"/>
      <c r="AF15" s="50"/>
      <c r="AG15" s="87"/>
      <c r="AH15" s="50"/>
      <c r="AI15" s="50"/>
      <c r="AJ15" s="50"/>
      <c r="AK15" s="52"/>
      <c r="AL15" s="50"/>
      <c r="AM15" s="87"/>
      <c r="AN15" s="50"/>
      <c r="AO15" s="50"/>
      <c r="AP15" s="50"/>
      <c r="AQ15" s="52"/>
      <c r="AR15" s="52"/>
      <c r="AS15" s="52"/>
      <c r="AT15" s="50"/>
      <c r="AU15" s="52"/>
      <c r="AV15" s="52"/>
      <c r="AW15" s="52"/>
      <c r="AX15" s="50"/>
      <c r="AY15" s="52"/>
      <c r="AZ15" s="50"/>
      <c r="BA15" s="52"/>
      <c r="BB15" s="50"/>
      <c r="BC15" s="87"/>
      <c r="BD15" s="50"/>
      <c r="BE15" s="52"/>
      <c r="BF15" s="50"/>
      <c r="BG15" s="52"/>
      <c r="BH15" s="53"/>
      <c r="BI15" s="52"/>
      <c r="BJ15" s="52"/>
      <c r="BK15" s="50"/>
      <c r="BL15" s="50"/>
      <c r="BM15" s="50"/>
      <c r="BN15" s="50"/>
      <c r="BO15" s="50"/>
      <c r="BP15" s="50"/>
      <c r="BQ15" s="50"/>
      <c r="BR15" s="50"/>
      <c r="BS15" s="52"/>
      <c r="BT15" s="50"/>
      <c r="BU15" s="50"/>
      <c r="BV15" s="50"/>
      <c r="BW15" s="50"/>
      <c r="BX15" s="50"/>
      <c r="BY15" s="52"/>
      <c r="BZ15" s="52"/>
      <c r="CA15" s="50"/>
      <c r="CB15" s="50"/>
      <c r="CC15" s="54"/>
      <c r="CD15" s="54"/>
      <c r="CE15" s="54"/>
      <c r="CF15" s="50"/>
      <c r="CG15" s="50"/>
      <c r="CH15" s="47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2"/>
      <c r="DN15" s="52"/>
      <c r="DO15" s="50"/>
      <c r="DP15" s="50"/>
      <c r="DQ15" s="50"/>
      <c r="DR15" s="50"/>
      <c r="DS15" s="56"/>
      <c r="DT15" s="56"/>
      <c r="DU15" s="56"/>
      <c r="DV15" s="56"/>
      <c r="DW15" s="56"/>
      <c r="DX15" s="8"/>
      <c r="DY15" s="57"/>
      <c r="DZ15" s="57"/>
      <c r="EA15" s="54"/>
      <c r="EB15" s="54"/>
      <c r="EC15" s="54"/>
      <c r="ED15" s="54"/>
      <c r="EE15" s="54"/>
      <c r="EF15" s="58"/>
      <c r="EG15" s="47"/>
      <c r="EH15" s="47"/>
      <c r="EI15" s="88"/>
      <c r="EJ15" s="47"/>
      <c r="EK15" s="85"/>
      <c r="EL15" s="85"/>
      <c r="EM15" s="59"/>
      <c r="EN15" s="59"/>
      <c r="EO15" s="59"/>
      <c r="EP15" s="60"/>
      <c r="EQ15" s="50"/>
      <c r="ER15" s="61"/>
      <c r="ES15" s="61"/>
      <c r="ET15" s="3"/>
      <c r="EU15" s="34"/>
      <c r="EV15" s="62"/>
      <c r="EW15" s="12"/>
      <c r="EX15" s="12"/>
      <c r="EY15" s="12"/>
      <c r="EZ15" s="12"/>
      <c r="FA15" s="12"/>
      <c r="FB15" s="13"/>
      <c r="FC15" s="14"/>
      <c r="FD15" s="12"/>
      <c r="FE15" s="12"/>
      <c r="FF15" s="12"/>
      <c r="FG15" s="12"/>
      <c r="FH15" s="12"/>
      <c r="FI15" s="12"/>
      <c r="FJ15" s="12"/>
      <c r="FK15" s="12"/>
      <c r="FL15" s="15"/>
      <c r="FM15" s="16"/>
      <c r="FN15" s="17">
        <v>5</v>
      </c>
      <c r="FO15" s="12"/>
      <c r="FP15" s="34" t="s">
        <v>264</v>
      </c>
      <c r="FQ15" s="12" t="s">
        <v>265</v>
      </c>
      <c r="FR15" s="74">
        <v>5.2</v>
      </c>
      <c r="FS15" s="74">
        <v>4.8</v>
      </c>
      <c r="FT15" s="74">
        <v>5.2</v>
      </c>
      <c r="FU15" s="89">
        <v>59.8</v>
      </c>
      <c r="FV15" s="12"/>
      <c r="FW15" s="12"/>
      <c r="FX15" s="12"/>
      <c r="FY15" s="12"/>
      <c r="FZ15" s="75" t="s">
        <v>266</v>
      </c>
      <c r="GA15" s="12"/>
      <c r="GB15" s="12"/>
      <c r="GC15" s="75" t="s">
        <v>267</v>
      </c>
      <c r="GD15" s="74">
        <v>3</v>
      </c>
      <c r="GE15" s="74">
        <v>108</v>
      </c>
      <c r="GF15" s="66"/>
      <c r="GG15" s="66"/>
      <c r="GH15" s="66"/>
      <c r="GI15" s="66"/>
      <c r="GJ15" s="66"/>
      <c r="GK15" s="66"/>
      <c r="GL15" s="64"/>
      <c r="GM15" s="65"/>
      <c r="GN15" s="66"/>
      <c r="GO15" s="66"/>
      <c r="GP15" s="67"/>
      <c r="GQ15" s="14"/>
      <c r="GR15" s="14"/>
      <c r="GS15" s="14"/>
      <c r="GT15" s="14"/>
      <c r="GU15" s="69"/>
      <c r="GV15" s="71"/>
      <c r="GW15" s="71" t="s">
        <v>267</v>
      </c>
      <c r="GX15" s="71" t="s">
        <v>265</v>
      </c>
      <c r="GY15" s="71">
        <v>5.5</v>
      </c>
      <c r="GZ15" s="71">
        <v>4.3</v>
      </c>
      <c r="HA15" s="71">
        <v>5.5</v>
      </c>
      <c r="HB15" s="71">
        <v>59.2</v>
      </c>
      <c r="HC15" s="71" t="s">
        <v>266</v>
      </c>
      <c r="HD15" s="71" t="s">
        <v>267</v>
      </c>
      <c r="HE15" s="71">
        <v>3</v>
      </c>
      <c r="HF15" s="71">
        <v>169</v>
      </c>
      <c r="HG15" s="71"/>
      <c r="HH15" s="71" t="s">
        <v>269</v>
      </c>
      <c r="HI15" s="72"/>
      <c r="HJ15" s="72"/>
      <c r="HK15" s="72"/>
      <c r="HL15" s="69"/>
      <c r="HM15" s="12"/>
      <c r="HN15" s="12"/>
      <c r="HO15" s="12"/>
      <c r="HP15" s="74"/>
      <c r="HQ15" s="74"/>
      <c r="HR15" s="74"/>
      <c r="HS15" s="74"/>
      <c r="HT15" s="75"/>
      <c r="HU15" s="75"/>
      <c r="HV15" s="75"/>
      <c r="HW15" s="75"/>
      <c r="HX15" s="75"/>
      <c r="HY15" s="12"/>
      <c r="HZ15" s="12"/>
      <c r="IA15" s="12"/>
      <c r="IB15" s="12"/>
      <c r="IC15" s="69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69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69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78"/>
      <c r="KC15" s="12"/>
      <c r="KD15" s="78"/>
      <c r="KE15" s="12"/>
      <c r="KF15" s="78"/>
      <c r="KG15" s="12"/>
      <c r="KH15" s="12"/>
      <c r="KI15" s="12"/>
      <c r="KJ15" s="79"/>
      <c r="KK15" s="79"/>
      <c r="KL15" s="38"/>
      <c r="KM15" s="38"/>
      <c r="KN15" s="38"/>
      <c r="KO15" s="38"/>
      <c r="KP15" s="12">
        <f t="shared" si="7"/>
        <v>1</v>
      </c>
      <c r="KQ15" s="12">
        <f t="shared" si="8"/>
        <v>5.2</v>
      </c>
      <c r="KR15" s="12">
        <f t="shared" si="9"/>
        <v>0</v>
      </c>
      <c r="KS15" s="12">
        <v>1</v>
      </c>
      <c r="KT15" s="12">
        <v>0</v>
      </c>
      <c r="KU15" s="80">
        <v>0.52946846300830697</v>
      </c>
      <c r="KV15" s="86"/>
      <c r="KW15" s="82">
        <f t="shared" si="10"/>
        <v>0.38284949392968448</v>
      </c>
      <c r="KX15" s="83">
        <f t="shared" si="11"/>
        <v>7.3237283991501867E-3</v>
      </c>
      <c r="KY15" s="84">
        <f t="shared" si="12"/>
        <v>0.73237283991501867</v>
      </c>
      <c r="KZ15" s="81"/>
      <c r="LA15" s="81"/>
      <c r="LB15" s="81"/>
      <c r="LC15" s="81"/>
      <c r="LD15" s="44"/>
      <c r="LE15" s="45"/>
    </row>
    <row r="16" spans="1:317" s="46" customFormat="1" x14ac:dyDescent="0.25">
      <c r="A16" s="47"/>
      <c r="B16" s="2"/>
      <c r="C16" s="49"/>
      <c r="D16" s="50"/>
      <c r="E16" s="50"/>
      <c r="F16" s="50"/>
      <c r="G16" s="50"/>
      <c r="H16" s="50"/>
      <c r="I16" s="50"/>
      <c r="J16" s="50"/>
      <c r="K16" s="50"/>
      <c r="L16" s="50"/>
      <c r="M16" s="4"/>
      <c r="N16" s="52"/>
      <c r="O16" s="50"/>
      <c r="P16" s="18"/>
      <c r="Q16" s="18"/>
      <c r="R16" s="50"/>
      <c r="S16" s="50"/>
      <c r="T16" s="50"/>
      <c r="U16" s="53"/>
      <c r="V16" s="87"/>
      <c r="W16" s="50"/>
      <c r="X16" s="50"/>
      <c r="Y16" s="52"/>
      <c r="Z16" s="50"/>
      <c r="AA16" s="50"/>
      <c r="AB16" s="50"/>
      <c r="AC16" s="52"/>
      <c r="AD16" s="52"/>
      <c r="AE16" s="52"/>
      <c r="AF16" s="50"/>
      <c r="AG16" s="87"/>
      <c r="AH16" s="50"/>
      <c r="AI16" s="50"/>
      <c r="AJ16" s="50"/>
      <c r="AK16" s="52"/>
      <c r="AL16" s="50"/>
      <c r="AM16" s="87"/>
      <c r="AN16" s="50"/>
      <c r="AO16" s="50"/>
      <c r="AP16" s="50"/>
      <c r="AQ16" s="52"/>
      <c r="AR16" s="52"/>
      <c r="AS16" s="52"/>
      <c r="AT16" s="50"/>
      <c r="AU16" s="52"/>
      <c r="AV16" s="52"/>
      <c r="AW16" s="52"/>
      <c r="AX16" s="50"/>
      <c r="AY16" s="52"/>
      <c r="AZ16" s="50"/>
      <c r="BA16" s="52"/>
      <c r="BB16" s="50"/>
      <c r="BC16" s="87"/>
      <c r="BD16" s="50"/>
      <c r="BE16" s="52"/>
      <c r="BF16" s="50"/>
      <c r="BG16" s="52"/>
      <c r="BH16" s="53"/>
      <c r="BI16" s="52"/>
      <c r="BJ16" s="52"/>
      <c r="BK16" s="50"/>
      <c r="BL16" s="50"/>
      <c r="BM16" s="50"/>
      <c r="BN16" s="50"/>
      <c r="BO16" s="50"/>
      <c r="BP16" s="50"/>
      <c r="BQ16" s="50"/>
      <c r="BR16" s="50"/>
      <c r="BS16" s="52"/>
      <c r="BT16" s="50"/>
      <c r="BU16" s="50"/>
      <c r="BV16" s="50"/>
      <c r="BW16" s="50"/>
      <c r="BX16" s="50"/>
      <c r="BY16" s="52"/>
      <c r="BZ16" s="52"/>
      <c r="CA16" s="50"/>
      <c r="CB16" s="50"/>
      <c r="CC16" s="54"/>
      <c r="CD16" s="54"/>
      <c r="CE16" s="54"/>
      <c r="CF16" s="50"/>
      <c r="CG16" s="50"/>
      <c r="CH16" s="47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2"/>
      <c r="DN16" s="52"/>
      <c r="DO16" s="50"/>
      <c r="DP16" s="50"/>
      <c r="DQ16" s="50"/>
      <c r="DR16" s="50"/>
      <c r="DS16" s="56"/>
      <c r="DT16" s="56"/>
      <c r="DU16" s="56"/>
      <c r="DV16" s="56"/>
      <c r="DW16" s="56"/>
      <c r="DX16" s="8"/>
      <c r="DY16" s="57"/>
      <c r="DZ16" s="57"/>
      <c r="EA16" s="54"/>
      <c r="EB16" s="54"/>
      <c r="EC16" s="54"/>
      <c r="ED16" s="54"/>
      <c r="EE16" s="54"/>
      <c r="EF16" s="58"/>
      <c r="EG16" s="47"/>
      <c r="EH16" s="47"/>
      <c r="EI16" s="88"/>
      <c r="EJ16" s="47"/>
      <c r="EK16" s="85"/>
      <c r="EL16" s="85"/>
      <c r="EM16" s="59"/>
      <c r="EN16" s="59"/>
      <c r="EO16" s="59"/>
      <c r="EP16" s="60"/>
      <c r="EQ16" s="50"/>
      <c r="ER16" s="61"/>
      <c r="ES16" s="61"/>
      <c r="ET16" s="3"/>
      <c r="EU16" s="34"/>
      <c r="EV16" s="62"/>
      <c r="EW16" s="12"/>
      <c r="EX16" s="12"/>
      <c r="EY16" s="12"/>
      <c r="EZ16" s="12"/>
      <c r="FA16" s="12"/>
      <c r="FB16" s="13"/>
      <c r="FC16" s="14"/>
      <c r="FD16" s="12"/>
      <c r="FE16" s="12"/>
      <c r="FF16" s="12"/>
      <c r="FG16" s="12"/>
      <c r="FH16" s="12"/>
      <c r="FI16" s="12"/>
      <c r="FJ16" s="12"/>
      <c r="FK16" s="12"/>
      <c r="FL16" s="15"/>
      <c r="FM16" s="16"/>
      <c r="FN16" s="17">
        <v>6</v>
      </c>
      <c r="FO16" s="12"/>
      <c r="FP16" s="34" t="s">
        <v>264</v>
      </c>
      <c r="FQ16" s="12" t="s">
        <v>286</v>
      </c>
      <c r="FR16" s="74">
        <v>5.9</v>
      </c>
      <c r="FS16" s="74">
        <v>4.0999999999999996</v>
      </c>
      <c r="FT16" s="74">
        <v>5.9</v>
      </c>
      <c r="FU16" s="89">
        <v>80.400000000000006</v>
      </c>
      <c r="FV16" s="12"/>
      <c r="FW16" s="12"/>
      <c r="FX16" s="12"/>
      <c r="FY16" s="12"/>
      <c r="FZ16" s="75" t="s">
        <v>266</v>
      </c>
      <c r="GA16" s="12"/>
      <c r="GB16" s="12"/>
      <c r="GC16" s="75" t="s">
        <v>267</v>
      </c>
      <c r="GD16" s="74">
        <v>3</v>
      </c>
      <c r="GE16" s="74">
        <v>125</v>
      </c>
      <c r="GF16" s="66"/>
      <c r="GG16" s="66"/>
      <c r="GH16" s="66"/>
      <c r="GI16" s="66"/>
      <c r="GJ16" s="66"/>
      <c r="GK16" s="66"/>
      <c r="GL16" s="64"/>
      <c r="GM16" s="65"/>
      <c r="GN16" s="66"/>
      <c r="GO16" s="66"/>
      <c r="GP16" s="67"/>
      <c r="GQ16" s="14"/>
      <c r="GR16" s="14"/>
      <c r="GS16" s="14"/>
      <c r="GT16" s="14"/>
      <c r="GU16" s="69"/>
      <c r="GV16" s="71"/>
      <c r="GW16" s="71" t="s">
        <v>267</v>
      </c>
      <c r="GX16" s="17" t="s">
        <v>286</v>
      </c>
      <c r="GY16" s="71">
        <v>5.8</v>
      </c>
      <c r="GZ16" s="71">
        <v>5</v>
      </c>
      <c r="HA16" s="71">
        <v>5.8</v>
      </c>
      <c r="HB16" s="71">
        <v>84.8</v>
      </c>
      <c r="HC16" s="71" t="s">
        <v>266</v>
      </c>
      <c r="HD16" s="71" t="s">
        <v>267</v>
      </c>
      <c r="HE16" s="71">
        <v>3</v>
      </c>
      <c r="HF16" s="71">
        <v>204</v>
      </c>
      <c r="HG16" s="71"/>
      <c r="HH16" s="71" t="s">
        <v>269</v>
      </c>
      <c r="HI16" s="72"/>
      <c r="HJ16" s="72"/>
      <c r="HK16" s="72"/>
      <c r="HL16" s="69"/>
      <c r="HM16" s="12"/>
      <c r="HN16" s="12" t="s">
        <v>267</v>
      </c>
      <c r="HO16" s="12" t="s">
        <v>286</v>
      </c>
      <c r="HP16" s="93"/>
      <c r="HQ16" s="93"/>
      <c r="HR16" s="93"/>
      <c r="HS16" s="93"/>
      <c r="HT16" s="94"/>
      <c r="HU16" s="94"/>
      <c r="HV16" s="75"/>
      <c r="HW16" s="75"/>
      <c r="HX16" s="75"/>
      <c r="HY16" s="12" t="s">
        <v>269</v>
      </c>
      <c r="HZ16" s="12"/>
      <c r="IA16" s="12"/>
      <c r="IB16" s="12"/>
      <c r="IC16" s="69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69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69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78"/>
      <c r="KC16" s="12"/>
      <c r="KD16" s="78"/>
      <c r="KE16" s="12"/>
      <c r="KF16" s="78"/>
      <c r="KG16" s="12"/>
      <c r="KH16" s="12"/>
      <c r="KI16" s="12"/>
      <c r="KJ16" s="79"/>
      <c r="KK16" s="79"/>
      <c r="KL16" s="38"/>
      <c r="KM16" s="38"/>
      <c r="KN16" s="38"/>
      <c r="KO16" s="38"/>
      <c r="KP16" s="12">
        <f t="shared" si="7"/>
        <v>1</v>
      </c>
      <c r="KQ16" s="12">
        <f t="shared" si="8"/>
        <v>5.9</v>
      </c>
      <c r="KR16" s="12">
        <f t="shared" si="9"/>
        <v>0</v>
      </c>
      <c r="KS16" s="12">
        <v>1</v>
      </c>
      <c r="KT16" s="12">
        <v>0</v>
      </c>
      <c r="KU16" s="80">
        <v>0.52946846300830697</v>
      </c>
      <c r="KV16" s="86"/>
      <c r="KW16" s="82">
        <f t="shared" si="10"/>
        <v>0.4667165066828215</v>
      </c>
      <c r="KX16" s="83">
        <f t="shared" si="11"/>
        <v>7.9618822223649355E-3</v>
      </c>
      <c r="KY16" s="84">
        <f t="shared" si="12"/>
        <v>0.79618822223649355</v>
      </c>
      <c r="KZ16" s="81"/>
      <c r="LA16" s="81"/>
      <c r="LB16" s="81"/>
      <c r="LC16" s="81"/>
      <c r="LD16" s="44"/>
      <c r="LE16" s="45"/>
    </row>
    <row r="17" spans="1:317" s="46" customFormat="1" x14ac:dyDescent="0.25">
      <c r="A17" s="47"/>
      <c r="B17" s="2"/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4"/>
      <c r="N17" s="52"/>
      <c r="O17" s="50"/>
      <c r="P17" s="18"/>
      <c r="Q17" s="18"/>
      <c r="R17" s="50"/>
      <c r="S17" s="50"/>
      <c r="T17" s="50"/>
      <c r="U17" s="53"/>
      <c r="V17" s="87"/>
      <c r="W17" s="50"/>
      <c r="X17" s="50"/>
      <c r="Y17" s="52"/>
      <c r="Z17" s="50"/>
      <c r="AA17" s="50"/>
      <c r="AB17" s="50"/>
      <c r="AC17" s="52"/>
      <c r="AD17" s="52"/>
      <c r="AE17" s="52"/>
      <c r="AF17" s="50"/>
      <c r="AG17" s="87"/>
      <c r="AH17" s="50"/>
      <c r="AI17" s="50"/>
      <c r="AJ17" s="50"/>
      <c r="AK17" s="52"/>
      <c r="AL17" s="50"/>
      <c r="AM17" s="87"/>
      <c r="AN17" s="50"/>
      <c r="AO17" s="50"/>
      <c r="AP17" s="50"/>
      <c r="AQ17" s="52"/>
      <c r="AR17" s="52"/>
      <c r="AS17" s="52"/>
      <c r="AT17" s="50"/>
      <c r="AU17" s="52"/>
      <c r="AV17" s="52"/>
      <c r="AW17" s="52"/>
      <c r="AX17" s="50"/>
      <c r="AY17" s="52"/>
      <c r="AZ17" s="50"/>
      <c r="BA17" s="52"/>
      <c r="BB17" s="50"/>
      <c r="BC17" s="87"/>
      <c r="BD17" s="50"/>
      <c r="BE17" s="52"/>
      <c r="BF17" s="50"/>
      <c r="BG17" s="52"/>
      <c r="BH17" s="53"/>
      <c r="BI17" s="52"/>
      <c r="BJ17" s="52"/>
      <c r="BK17" s="50"/>
      <c r="BL17" s="50"/>
      <c r="BM17" s="50"/>
      <c r="BN17" s="50"/>
      <c r="BO17" s="50"/>
      <c r="BP17" s="50"/>
      <c r="BQ17" s="50"/>
      <c r="BR17" s="50"/>
      <c r="BS17" s="52"/>
      <c r="BT17" s="50"/>
      <c r="BU17" s="50"/>
      <c r="BV17" s="50"/>
      <c r="BW17" s="50"/>
      <c r="BX17" s="50"/>
      <c r="BY17" s="52"/>
      <c r="BZ17" s="52"/>
      <c r="CA17" s="50"/>
      <c r="CB17" s="50"/>
      <c r="CC17" s="54"/>
      <c r="CD17" s="54"/>
      <c r="CE17" s="54"/>
      <c r="CF17" s="50"/>
      <c r="CG17" s="50"/>
      <c r="CH17" s="47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2"/>
      <c r="DN17" s="52"/>
      <c r="DO17" s="50"/>
      <c r="DP17" s="50"/>
      <c r="DQ17" s="50"/>
      <c r="DR17" s="50"/>
      <c r="DS17" s="56"/>
      <c r="DT17" s="56"/>
      <c r="DU17" s="56"/>
      <c r="DV17" s="56"/>
      <c r="DW17" s="56"/>
      <c r="DX17" s="8"/>
      <c r="DY17" s="57"/>
      <c r="DZ17" s="57"/>
      <c r="EA17" s="54"/>
      <c r="EB17" s="54"/>
      <c r="EC17" s="54"/>
      <c r="ED17" s="54"/>
      <c r="EE17" s="54"/>
      <c r="EF17" s="58"/>
      <c r="EG17" s="47"/>
      <c r="EH17" s="47"/>
      <c r="EI17" s="88"/>
      <c r="EJ17" s="47"/>
      <c r="EK17" s="85"/>
      <c r="EL17" s="85"/>
      <c r="EM17" s="59"/>
      <c r="EN17" s="59"/>
      <c r="EO17" s="59"/>
      <c r="EP17" s="60"/>
      <c r="EQ17" s="50"/>
      <c r="ER17" s="61"/>
      <c r="ES17" s="61"/>
      <c r="ET17" s="3"/>
      <c r="EU17" s="34"/>
      <c r="EV17" s="62"/>
      <c r="EW17" s="12"/>
      <c r="EX17" s="12"/>
      <c r="EY17" s="12"/>
      <c r="EZ17" s="12"/>
      <c r="FA17" s="12"/>
      <c r="FB17" s="13"/>
      <c r="FC17" s="14"/>
      <c r="FD17" s="12"/>
      <c r="FE17" s="12"/>
      <c r="FF17" s="12"/>
      <c r="FG17" s="12"/>
      <c r="FH17" s="12"/>
      <c r="FI17" s="12"/>
      <c r="FJ17" s="12"/>
      <c r="FK17" s="12"/>
      <c r="FL17" s="15"/>
      <c r="FM17" s="16"/>
      <c r="FN17" s="17">
        <v>7</v>
      </c>
      <c r="FO17" s="12"/>
      <c r="FP17" s="34" t="s">
        <v>264</v>
      </c>
      <c r="FQ17" s="12" t="s">
        <v>289</v>
      </c>
      <c r="FR17" s="74">
        <v>5.2</v>
      </c>
      <c r="FS17" s="74">
        <v>4.7</v>
      </c>
      <c r="FT17" s="74">
        <v>5.2</v>
      </c>
      <c r="FU17" s="89">
        <v>65.8</v>
      </c>
      <c r="FV17" s="12"/>
      <c r="FW17" s="12"/>
      <c r="FX17" s="12"/>
      <c r="FY17" s="12"/>
      <c r="FZ17" s="75" t="s">
        <v>266</v>
      </c>
      <c r="GA17" s="12"/>
      <c r="GB17" s="12"/>
      <c r="GC17" s="75" t="s">
        <v>267</v>
      </c>
      <c r="GD17" s="74">
        <v>3</v>
      </c>
      <c r="GE17" s="74">
        <v>128</v>
      </c>
      <c r="GF17" s="66"/>
      <c r="GG17" s="66"/>
      <c r="GH17" s="66"/>
      <c r="GI17" s="66"/>
      <c r="GJ17" s="66"/>
      <c r="GK17" s="66"/>
      <c r="GL17" s="64"/>
      <c r="GM17" s="65"/>
      <c r="GN17" s="66"/>
      <c r="GO17" s="66"/>
      <c r="GP17" s="67"/>
      <c r="GQ17" s="14"/>
      <c r="GR17" s="14"/>
      <c r="GS17" s="14"/>
      <c r="GT17" s="14"/>
      <c r="GU17" s="69"/>
      <c r="GV17" s="71"/>
      <c r="GW17" s="71" t="s">
        <v>267</v>
      </c>
      <c r="GX17" s="71" t="s">
        <v>289</v>
      </c>
      <c r="GY17" s="71">
        <v>5</v>
      </c>
      <c r="GZ17" s="71">
        <v>4.7</v>
      </c>
      <c r="HA17" s="71">
        <v>5</v>
      </c>
      <c r="HB17" s="71">
        <v>55.1</v>
      </c>
      <c r="HC17" s="71" t="s">
        <v>266</v>
      </c>
      <c r="HD17" s="71" t="s">
        <v>267</v>
      </c>
      <c r="HE17" s="71">
        <v>3</v>
      </c>
      <c r="HF17" s="71">
        <v>215</v>
      </c>
      <c r="HG17" s="71"/>
      <c r="HH17" s="71" t="s">
        <v>269</v>
      </c>
      <c r="HI17" s="72"/>
      <c r="HJ17" s="72"/>
      <c r="HK17" s="72"/>
      <c r="HL17" s="69"/>
      <c r="HM17" s="12"/>
      <c r="HN17" s="12"/>
      <c r="HO17" s="12"/>
      <c r="HP17" s="74"/>
      <c r="HQ17" s="74"/>
      <c r="HR17" s="74"/>
      <c r="HS17" s="74"/>
      <c r="HT17" s="75"/>
      <c r="HU17" s="75"/>
      <c r="HV17" s="75"/>
      <c r="HW17" s="75"/>
      <c r="HX17" s="75"/>
      <c r="HY17" s="12"/>
      <c r="HZ17" s="12"/>
      <c r="IA17" s="12"/>
      <c r="IB17" s="12"/>
      <c r="IC17" s="69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69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69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78"/>
      <c r="KC17" s="12"/>
      <c r="KD17" s="78"/>
      <c r="KE17" s="12"/>
      <c r="KF17" s="78"/>
      <c r="KG17" s="12"/>
      <c r="KH17" s="12"/>
      <c r="KI17" s="12"/>
      <c r="KJ17" s="79"/>
      <c r="KK17" s="79"/>
      <c r="KL17" s="38"/>
      <c r="KM17" s="38"/>
      <c r="KN17" s="38"/>
      <c r="KO17" s="38"/>
      <c r="KP17" s="12">
        <f t="shared" si="7"/>
        <v>1</v>
      </c>
      <c r="KQ17" s="12">
        <f t="shared" si="8"/>
        <v>5.2</v>
      </c>
      <c r="KR17" s="12">
        <f t="shared" si="9"/>
        <v>0</v>
      </c>
      <c r="KS17" s="12">
        <v>1</v>
      </c>
      <c r="KT17" s="12">
        <v>0</v>
      </c>
      <c r="KU17" s="80">
        <v>0.52946846300830697</v>
      </c>
      <c r="KV17" s="86"/>
      <c r="KW17" s="82">
        <f t="shared" si="10"/>
        <v>0.38284949392968448</v>
      </c>
      <c r="KX17" s="83">
        <f t="shared" si="11"/>
        <v>7.3237283991501867E-3</v>
      </c>
      <c r="KY17" s="84">
        <f t="shared" si="12"/>
        <v>0.73237283991501867</v>
      </c>
      <c r="KZ17" s="81"/>
      <c r="LA17" s="81"/>
      <c r="LB17" s="81"/>
      <c r="LC17" s="81"/>
      <c r="LD17" s="44"/>
      <c r="LE17" s="45"/>
    </row>
    <row r="18" spans="1:317" s="46" customFormat="1" x14ac:dyDescent="0.25">
      <c r="A18" s="47"/>
      <c r="B18" s="2"/>
      <c r="C18" s="49"/>
      <c r="D18" s="50"/>
      <c r="E18" s="50"/>
      <c r="F18" s="50"/>
      <c r="G18" s="50"/>
      <c r="H18" s="50"/>
      <c r="I18" s="50"/>
      <c r="J18" s="50"/>
      <c r="K18" s="50"/>
      <c r="L18" s="50"/>
      <c r="M18" s="4"/>
      <c r="N18" s="52"/>
      <c r="O18" s="50"/>
      <c r="P18" s="18"/>
      <c r="Q18" s="18"/>
      <c r="R18" s="50"/>
      <c r="S18" s="50"/>
      <c r="T18" s="50"/>
      <c r="U18" s="53"/>
      <c r="V18" s="87"/>
      <c r="W18" s="50"/>
      <c r="X18" s="50"/>
      <c r="Y18" s="52"/>
      <c r="Z18" s="50"/>
      <c r="AA18" s="50"/>
      <c r="AB18" s="50"/>
      <c r="AC18" s="52"/>
      <c r="AD18" s="52"/>
      <c r="AE18" s="52"/>
      <c r="AF18" s="50"/>
      <c r="AG18" s="87"/>
      <c r="AH18" s="50"/>
      <c r="AI18" s="50"/>
      <c r="AJ18" s="50"/>
      <c r="AK18" s="52"/>
      <c r="AL18" s="50"/>
      <c r="AM18" s="87"/>
      <c r="AN18" s="50"/>
      <c r="AO18" s="50"/>
      <c r="AP18" s="50"/>
      <c r="AQ18" s="52"/>
      <c r="AR18" s="52"/>
      <c r="AS18" s="52"/>
      <c r="AT18" s="50"/>
      <c r="AU18" s="52"/>
      <c r="AV18" s="52"/>
      <c r="AW18" s="52"/>
      <c r="AX18" s="50"/>
      <c r="AY18" s="52"/>
      <c r="AZ18" s="50"/>
      <c r="BA18" s="52"/>
      <c r="BB18" s="50"/>
      <c r="BC18" s="87"/>
      <c r="BD18" s="50"/>
      <c r="BE18" s="52"/>
      <c r="BF18" s="50"/>
      <c r="BG18" s="52"/>
      <c r="BH18" s="53"/>
      <c r="BI18" s="52"/>
      <c r="BJ18" s="52"/>
      <c r="BK18" s="50"/>
      <c r="BL18" s="50"/>
      <c r="BM18" s="50"/>
      <c r="BN18" s="50"/>
      <c r="BO18" s="50"/>
      <c r="BP18" s="50"/>
      <c r="BQ18" s="50"/>
      <c r="BR18" s="50"/>
      <c r="BS18" s="52"/>
      <c r="BT18" s="50"/>
      <c r="BU18" s="50"/>
      <c r="BV18" s="50"/>
      <c r="BW18" s="50"/>
      <c r="BX18" s="50"/>
      <c r="BY18" s="52"/>
      <c r="BZ18" s="52"/>
      <c r="CA18" s="50"/>
      <c r="CB18" s="50"/>
      <c r="CC18" s="54"/>
      <c r="CD18" s="54"/>
      <c r="CE18" s="54"/>
      <c r="CF18" s="50"/>
      <c r="CG18" s="50"/>
      <c r="CH18" s="47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2"/>
      <c r="DN18" s="52"/>
      <c r="DO18" s="50"/>
      <c r="DP18" s="50"/>
      <c r="DQ18" s="50"/>
      <c r="DR18" s="50"/>
      <c r="DS18" s="56"/>
      <c r="DT18" s="56"/>
      <c r="DU18" s="56"/>
      <c r="DV18" s="56"/>
      <c r="DW18" s="56"/>
      <c r="DX18" s="8"/>
      <c r="DY18" s="57"/>
      <c r="DZ18" s="57"/>
      <c r="EA18" s="54"/>
      <c r="EB18" s="54"/>
      <c r="EC18" s="54"/>
      <c r="ED18" s="54"/>
      <c r="EE18" s="54"/>
      <c r="EF18" s="58"/>
      <c r="EG18" s="47"/>
      <c r="EH18" s="47"/>
      <c r="EI18" s="88"/>
      <c r="EJ18" s="47"/>
      <c r="EK18" s="85"/>
      <c r="EL18" s="85"/>
      <c r="EM18" s="59"/>
      <c r="EN18" s="59"/>
      <c r="EO18" s="59"/>
      <c r="EP18" s="60"/>
      <c r="EQ18" s="50"/>
      <c r="ER18" s="61"/>
      <c r="ES18" s="61"/>
      <c r="ET18" s="3"/>
      <c r="EU18" s="34"/>
      <c r="EV18" s="62"/>
      <c r="EW18" s="12"/>
      <c r="EX18" s="12"/>
      <c r="EY18" s="12"/>
      <c r="EZ18" s="12"/>
      <c r="FA18" s="12"/>
      <c r="FB18" s="13"/>
      <c r="FC18" s="14"/>
      <c r="FD18" s="12"/>
      <c r="FE18" s="12"/>
      <c r="FF18" s="12"/>
      <c r="FG18" s="12"/>
      <c r="FH18" s="12"/>
      <c r="FI18" s="12"/>
      <c r="FJ18" s="12"/>
      <c r="FK18" s="12"/>
      <c r="FL18" s="15"/>
      <c r="FM18" s="16"/>
      <c r="FN18" s="17">
        <v>8</v>
      </c>
      <c r="FO18" s="12"/>
      <c r="FP18" s="34" t="s">
        <v>264</v>
      </c>
      <c r="FQ18" s="12" t="s">
        <v>265</v>
      </c>
      <c r="FR18" s="74">
        <v>5.5</v>
      </c>
      <c r="FS18" s="74">
        <v>3.9</v>
      </c>
      <c r="FT18" s="74">
        <v>5.5</v>
      </c>
      <c r="FU18" s="89">
        <v>56.4</v>
      </c>
      <c r="FV18" s="12"/>
      <c r="FW18" s="12"/>
      <c r="FX18" s="12"/>
      <c r="FY18" s="12"/>
      <c r="FZ18" s="75" t="s">
        <v>266</v>
      </c>
      <c r="GA18" s="12"/>
      <c r="GB18" s="12"/>
      <c r="GC18" s="75" t="s">
        <v>267</v>
      </c>
      <c r="GD18" s="74">
        <v>3</v>
      </c>
      <c r="GE18" s="74">
        <v>139</v>
      </c>
      <c r="GF18" s="66"/>
      <c r="GG18" s="66"/>
      <c r="GH18" s="66"/>
      <c r="GI18" s="66"/>
      <c r="GJ18" s="66"/>
      <c r="GK18" s="66"/>
      <c r="GL18" s="64"/>
      <c r="GM18" s="65"/>
      <c r="GN18" s="66"/>
      <c r="GO18" s="66"/>
      <c r="GP18" s="67"/>
      <c r="GQ18" s="14"/>
      <c r="GR18" s="14"/>
      <c r="GS18" s="14"/>
      <c r="GT18" s="14"/>
      <c r="GU18" s="69"/>
      <c r="GV18" s="71"/>
      <c r="GW18" s="71" t="s">
        <v>267</v>
      </c>
      <c r="GX18" s="71" t="s">
        <v>265</v>
      </c>
      <c r="GY18" s="71">
        <v>5.8</v>
      </c>
      <c r="GZ18" s="71">
        <v>3</v>
      </c>
      <c r="HA18" s="71">
        <v>5.8</v>
      </c>
      <c r="HB18" s="71">
        <v>56.3</v>
      </c>
      <c r="HC18" s="71" t="s">
        <v>266</v>
      </c>
      <c r="HD18" s="71" t="s">
        <v>267</v>
      </c>
      <c r="HE18" s="71">
        <v>3</v>
      </c>
      <c r="HF18" s="71">
        <v>218</v>
      </c>
      <c r="HG18" s="71"/>
      <c r="HH18" s="71" t="s">
        <v>269</v>
      </c>
      <c r="HI18" s="72"/>
      <c r="HJ18" s="72"/>
      <c r="HK18" s="72"/>
      <c r="HL18" s="69"/>
      <c r="HM18" s="12"/>
      <c r="HN18" s="12"/>
      <c r="HO18" s="12"/>
      <c r="HP18" s="74"/>
      <c r="HQ18" s="74"/>
      <c r="HR18" s="74"/>
      <c r="HS18" s="74"/>
      <c r="HT18" s="75"/>
      <c r="HU18" s="75"/>
      <c r="HV18" s="75"/>
      <c r="HW18" s="75"/>
      <c r="HX18" s="75"/>
      <c r="HY18" s="12"/>
      <c r="HZ18" s="12"/>
      <c r="IA18" s="12"/>
      <c r="IB18" s="12"/>
      <c r="IC18" s="69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69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69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78"/>
      <c r="KC18" s="12"/>
      <c r="KD18" s="78"/>
      <c r="KE18" s="12"/>
      <c r="KF18" s="78"/>
      <c r="KG18" s="12"/>
      <c r="KH18" s="12"/>
      <c r="KI18" s="12"/>
      <c r="KJ18" s="79"/>
      <c r="KK18" s="79"/>
      <c r="KL18" s="38"/>
      <c r="KM18" s="38"/>
      <c r="KN18" s="38"/>
      <c r="KO18" s="38"/>
      <c r="KP18" s="12">
        <f t="shared" si="7"/>
        <v>1</v>
      </c>
      <c r="KQ18" s="12">
        <f t="shared" si="8"/>
        <v>5.5</v>
      </c>
      <c r="KR18" s="12">
        <f t="shared" si="9"/>
        <v>0</v>
      </c>
      <c r="KS18" s="12">
        <v>1</v>
      </c>
      <c r="KT18" s="12">
        <v>0</v>
      </c>
      <c r="KU18" s="80">
        <v>0.52946846300830697</v>
      </c>
      <c r="KV18" s="86"/>
      <c r="KW18" s="82">
        <f t="shared" si="10"/>
        <v>0.41944354231959102</v>
      </c>
      <c r="KX18" s="83">
        <f t="shared" si="11"/>
        <v>7.5956580519802586E-3</v>
      </c>
      <c r="KY18" s="84">
        <f t="shared" si="12"/>
        <v>0.75956580519802586</v>
      </c>
      <c r="KZ18" s="81"/>
      <c r="LA18" s="81"/>
      <c r="LB18" s="81"/>
      <c r="LC18" s="81"/>
      <c r="LD18" s="44"/>
      <c r="LE18" s="45"/>
    </row>
    <row r="19" spans="1:317" s="46" customFormat="1" x14ac:dyDescent="0.25">
      <c r="A19" s="47"/>
      <c r="B19" s="2"/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4"/>
      <c r="N19" s="52"/>
      <c r="O19" s="50"/>
      <c r="P19" s="18"/>
      <c r="Q19" s="18"/>
      <c r="R19" s="50"/>
      <c r="S19" s="50"/>
      <c r="T19" s="50"/>
      <c r="U19" s="53"/>
      <c r="V19" s="87"/>
      <c r="W19" s="50"/>
      <c r="X19" s="50"/>
      <c r="Y19" s="52"/>
      <c r="Z19" s="50"/>
      <c r="AA19" s="50"/>
      <c r="AB19" s="50"/>
      <c r="AC19" s="52"/>
      <c r="AD19" s="52"/>
      <c r="AE19" s="52"/>
      <c r="AF19" s="50"/>
      <c r="AG19" s="87"/>
      <c r="AH19" s="50"/>
      <c r="AI19" s="50"/>
      <c r="AJ19" s="50"/>
      <c r="AK19" s="52"/>
      <c r="AL19" s="50"/>
      <c r="AM19" s="87"/>
      <c r="AN19" s="50"/>
      <c r="AO19" s="50"/>
      <c r="AP19" s="50"/>
      <c r="AQ19" s="52"/>
      <c r="AR19" s="52"/>
      <c r="AS19" s="52"/>
      <c r="AT19" s="50"/>
      <c r="AU19" s="52"/>
      <c r="AV19" s="52"/>
      <c r="AW19" s="52"/>
      <c r="AX19" s="50"/>
      <c r="AY19" s="52"/>
      <c r="AZ19" s="50"/>
      <c r="BA19" s="52"/>
      <c r="BB19" s="50"/>
      <c r="BC19" s="87"/>
      <c r="BD19" s="50"/>
      <c r="BE19" s="52"/>
      <c r="BF19" s="50"/>
      <c r="BG19" s="52"/>
      <c r="BH19" s="53"/>
      <c r="BI19" s="52"/>
      <c r="BJ19" s="52"/>
      <c r="BK19" s="50"/>
      <c r="BL19" s="50"/>
      <c r="BM19" s="50"/>
      <c r="BN19" s="50"/>
      <c r="BO19" s="50"/>
      <c r="BP19" s="50"/>
      <c r="BQ19" s="50"/>
      <c r="BR19" s="50"/>
      <c r="BS19" s="52"/>
      <c r="BT19" s="50"/>
      <c r="BU19" s="50"/>
      <c r="BV19" s="50"/>
      <c r="BW19" s="50"/>
      <c r="BX19" s="50"/>
      <c r="BY19" s="52"/>
      <c r="BZ19" s="52"/>
      <c r="CA19" s="50"/>
      <c r="CB19" s="50"/>
      <c r="CC19" s="54"/>
      <c r="CD19" s="54"/>
      <c r="CE19" s="54"/>
      <c r="CF19" s="50"/>
      <c r="CG19" s="50"/>
      <c r="CH19" s="47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2"/>
      <c r="DN19" s="52"/>
      <c r="DO19" s="50"/>
      <c r="DP19" s="50"/>
      <c r="DQ19" s="50"/>
      <c r="DR19" s="50"/>
      <c r="DS19" s="56"/>
      <c r="DT19" s="56"/>
      <c r="DU19" s="56"/>
      <c r="DV19" s="56"/>
      <c r="DW19" s="56"/>
      <c r="DX19" s="8"/>
      <c r="DY19" s="57"/>
      <c r="DZ19" s="57"/>
      <c r="EA19" s="54"/>
      <c r="EB19" s="54"/>
      <c r="EC19" s="54"/>
      <c r="ED19" s="54"/>
      <c r="EE19" s="54"/>
      <c r="EF19" s="58"/>
      <c r="EG19" s="47"/>
      <c r="EH19" s="47"/>
      <c r="EI19" s="88"/>
      <c r="EJ19" s="47"/>
      <c r="EK19" s="85"/>
      <c r="EL19" s="85"/>
      <c r="EM19" s="59"/>
      <c r="EN19" s="59"/>
      <c r="EO19" s="59"/>
      <c r="EP19" s="60"/>
      <c r="EQ19" s="50"/>
      <c r="ER19" s="61"/>
      <c r="ES19" s="61"/>
      <c r="ET19" s="3"/>
      <c r="EU19" s="34"/>
      <c r="EV19" s="62"/>
      <c r="EW19" s="12"/>
      <c r="EX19" s="12"/>
      <c r="EY19" s="12"/>
      <c r="EZ19" s="12"/>
      <c r="FA19" s="12"/>
      <c r="FB19" s="13"/>
      <c r="FC19" s="14"/>
      <c r="FD19" s="12"/>
      <c r="FE19" s="12"/>
      <c r="FF19" s="12"/>
      <c r="FG19" s="12"/>
      <c r="FH19" s="12"/>
      <c r="FI19" s="12"/>
      <c r="FJ19" s="12"/>
      <c r="FK19" s="12"/>
      <c r="FL19" s="15"/>
      <c r="FM19" s="16"/>
      <c r="FN19" s="17">
        <v>9</v>
      </c>
      <c r="FO19" s="12"/>
      <c r="FP19" s="34" t="s">
        <v>264</v>
      </c>
      <c r="FQ19" s="12" t="s">
        <v>326</v>
      </c>
      <c r="FR19" s="74">
        <v>5.5</v>
      </c>
      <c r="FS19" s="74">
        <v>4.9000000000000004</v>
      </c>
      <c r="FT19" s="74">
        <v>5.5</v>
      </c>
      <c r="FU19" s="89">
        <v>58.8</v>
      </c>
      <c r="FV19" s="12"/>
      <c r="FW19" s="12"/>
      <c r="FX19" s="12"/>
      <c r="FY19" s="12"/>
      <c r="FZ19" s="75" t="s">
        <v>266</v>
      </c>
      <c r="GA19" s="12"/>
      <c r="GB19" s="12"/>
      <c r="GC19" s="75" t="s">
        <v>267</v>
      </c>
      <c r="GD19" s="74">
        <v>3</v>
      </c>
      <c r="GE19" s="74">
        <v>159</v>
      </c>
      <c r="GF19" s="66"/>
      <c r="GG19" s="66"/>
      <c r="GH19" s="66"/>
      <c r="GI19" s="66"/>
      <c r="GJ19" s="66"/>
      <c r="GK19" s="66"/>
      <c r="GL19" s="64"/>
      <c r="GM19" s="65"/>
      <c r="GN19" s="66"/>
      <c r="GO19" s="66"/>
      <c r="GP19" s="67"/>
      <c r="GQ19" s="14"/>
      <c r="GR19" s="14"/>
      <c r="GS19" s="14"/>
      <c r="GT19" s="14"/>
      <c r="GU19" s="69"/>
      <c r="GV19" s="71"/>
      <c r="GW19" s="71" t="s">
        <v>267</v>
      </c>
      <c r="GX19" s="71" t="s">
        <v>326</v>
      </c>
      <c r="GY19" s="71">
        <v>5.6</v>
      </c>
      <c r="GZ19" s="71">
        <v>5.2</v>
      </c>
      <c r="HA19" s="71">
        <v>5.6</v>
      </c>
      <c r="HB19" s="71">
        <v>66.8</v>
      </c>
      <c r="HC19" s="71" t="s">
        <v>266</v>
      </c>
      <c r="HD19" s="71" t="s">
        <v>267</v>
      </c>
      <c r="HE19" s="71">
        <v>3</v>
      </c>
      <c r="HF19" s="71">
        <v>236</v>
      </c>
      <c r="HG19" s="71"/>
      <c r="HH19" s="71" t="s">
        <v>269</v>
      </c>
      <c r="HI19" s="72"/>
      <c r="HJ19" s="72"/>
      <c r="HK19" s="72"/>
      <c r="HL19" s="69"/>
      <c r="HM19" s="12"/>
      <c r="HN19" s="12"/>
      <c r="HO19" s="12"/>
      <c r="HP19" s="74"/>
      <c r="HQ19" s="74"/>
      <c r="HR19" s="74"/>
      <c r="HS19" s="74"/>
      <c r="HT19" s="75"/>
      <c r="HU19" s="75"/>
      <c r="HV19" s="75"/>
      <c r="HW19" s="75"/>
      <c r="HX19" s="75"/>
      <c r="HY19" s="12"/>
      <c r="HZ19" s="12"/>
      <c r="IA19" s="12"/>
      <c r="IB19" s="12"/>
      <c r="IC19" s="69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69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69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78"/>
      <c r="KC19" s="12"/>
      <c r="KD19" s="78"/>
      <c r="KE19" s="12"/>
      <c r="KF19" s="78"/>
      <c r="KG19" s="12"/>
      <c r="KH19" s="12"/>
      <c r="KI19" s="12"/>
      <c r="KJ19" s="79"/>
      <c r="KK19" s="79"/>
      <c r="KL19" s="38"/>
      <c r="KM19" s="38"/>
      <c r="KN19" s="38"/>
      <c r="KO19" s="38"/>
      <c r="KP19" s="12">
        <f t="shared" si="7"/>
        <v>1</v>
      </c>
      <c r="KQ19" s="12">
        <f t="shared" si="8"/>
        <v>5.5</v>
      </c>
      <c r="KR19" s="12">
        <f t="shared" si="9"/>
        <v>0</v>
      </c>
      <c r="KS19" s="12">
        <v>1</v>
      </c>
      <c r="KT19" s="12">
        <v>0</v>
      </c>
      <c r="KU19" s="80">
        <v>0.52946846300830697</v>
      </c>
      <c r="KV19" s="86"/>
      <c r="KW19" s="82">
        <f t="shared" si="10"/>
        <v>0.41944354231959102</v>
      </c>
      <c r="KX19" s="83">
        <f t="shared" si="11"/>
        <v>7.5956580519802586E-3</v>
      </c>
      <c r="KY19" s="84">
        <f t="shared" si="12"/>
        <v>0.75956580519802586</v>
      </c>
      <c r="KZ19" s="81"/>
      <c r="LA19" s="81"/>
      <c r="LB19" s="81"/>
      <c r="LC19" s="81"/>
      <c r="LD19" s="44"/>
      <c r="LE19" s="45"/>
    </row>
    <row r="20" spans="1:317" s="46" customFormat="1" x14ac:dyDescent="0.25">
      <c r="A20" s="47"/>
      <c r="B20" s="2"/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4"/>
      <c r="N20" s="52"/>
      <c r="O20" s="50"/>
      <c r="P20" s="18"/>
      <c r="Q20" s="18"/>
      <c r="R20" s="50"/>
      <c r="S20" s="50"/>
      <c r="T20" s="50"/>
      <c r="U20" s="53"/>
      <c r="V20" s="87"/>
      <c r="W20" s="50"/>
      <c r="X20" s="50"/>
      <c r="Y20" s="52"/>
      <c r="Z20" s="50"/>
      <c r="AA20" s="50"/>
      <c r="AB20" s="50"/>
      <c r="AC20" s="52"/>
      <c r="AD20" s="52"/>
      <c r="AE20" s="52"/>
      <c r="AF20" s="50"/>
      <c r="AG20" s="87"/>
      <c r="AH20" s="50"/>
      <c r="AI20" s="50"/>
      <c r="AJ20" s="50"/>
      <c r="AK20" s="52"/>
      <c r="AL20" s="50"/>
      <c r="AM20" s="87"/>
      <c r="AN20" s="50"/>
      <c r="AO20" s="50"/>
      <c r="AP20" s="50"/>
      <c r="AQ20" s="52"/>
      <c r="AR20" s="52"/>
      <c r="AS20" s="52"/>
      <c r="AT20" s="50"/>
      <c r="AU20" s="52"/>
      <c r="AV20" s="52"/>
      <c r="AW20" s="52"/>
      <c r="AX20" s="50"/>
      <c r="AY20" s="52"/>
      <c r="AZ20" s="50"/>
      <c r="BA20" s="52"/>
      <c r="BB20" s="50"/>
      <c r="BC20" s="87"/>
      <c r="BD20" s="50"/>
      <c r="BE20" s="52"/>
      <c r="BF20" s="50"/>
      <c r="BG20" s="52"/>
      <c r="BH20" s="53"/>
      <c r="BI20" s="52"/>
      <c r="BJ20" s="52"/>
      <c r="BK20" s="50"/>
      <c r="BL20" s="50"/>
      <c r="BM20" s="50"/>
      <c r="BN20" s="50"/>
      <c r="BO20" s="50"/>
      <c r="BP20" s="50"/>
      <c r="BQ20" s="50"/>
      <c r="BR20" s="50"/>
      <c r="BS20" s="52"/>
      <c r="BT20" s="50"/>
      <c r="BU20" s="50"/>
      <c r="BV20" s="50"/>
      <c r="BW20" s="50"/>
      <c r="BX20" s="50"/>
      <c r="BY20" s="52"/>
      <c r="BZ20" s="52"/>
      <c r="CA20" s="50"/>
      <c r="CB20" s="50"/>
      <c r="CC20" s="54"/>
      <c r="CD20" s="54"/>
      <c r="CE20" s="54"/>
      <c r="CF20" s="50"/>
      <c r="CG20" s="50"/>
      <c r="CH20" s="47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2"/>
      <c r="DN20" s="52"/>
      <c r="DO20" s="50"/>
      <c r="DP20" s="50"/>
      <c r="DQ20" s="50"/>
      <c r="DR20" s="50"/>
      <c r="DS20" s="56"/>
      <c r="DT20" s="56"/>
      <c r="DU20" s="56"/>
      <c r="DV20" s="56"/>
      <c r="DW20" s="56"/>
      <c r="DX20" s="8"/>
      <c r="DY20" s="57"/>
      <c r="DZ20" s="57"/>
      <c r="EA20" s="54"/>
      <c r="EB20" s="54"/>
      <c r="EC20" s="54"/>
      <c r="ED20" s="54"/>
      <c r="EE20" s="54"/>
      <c r="EF20" s="58"/>
      <c r="EG20" s="47"/>
      <c r="EH20" s="47"/>
      <c r="EI20" s="88"/>
      <c r="EJ20" s="47"/>
      <c r="EK20" s="85"/>
      <c r="EL20" s="85"/>
      <c r="EM20" s="59"/>
      <c r="EN20" s="59"/>
      <c r="EO20" s="59"/>
      <c r="EP20" s="60"/>
      <c r="EQ20" s="50"/>
      <c r="ER20" s="61"/>
      <c r="ES20" s="61"/>
      <c r="ET20" s="3"/>
      <c r="EU20" s="34"/>
      <c r="EV20" s="62"/>
      <c r="EW20" s="12"/>
      <c r="EX20" s="12"/>
      <c r="EY20" s="12"/>
      <c r="EZ20" s="12"/>
      <c r="FA20" s="12"/>
      <c r="FB20" s="13"/>
      <c r="FC20" s="14"/>
      <c r="FD20" s="12"/>
      <c r="FE20" s="12"/>
      <c r="FF20" s="12"/>
      <c r="FG20" s="12"/>
      <c r="FH20" s="12"/>
      <c r="FI20" s="12"/>
      <c r="FJ20" s="12"/>
      <c r="FK20" s="12"/>
      <c r="FL20" s="15"/>
      <c r="FM20" s="16"/>
      <c r="FN20" s="17"/>
      <c r="FO20" s="12"/>
      <c r="FP20" s="34"/>
      <c r="FQ20" s="12"/>
      <c r="FR20" s="74"/>
      <c r="FS20" s="74"/>
      <c r="FT20" s="74"/>
      <c r="FU20" s="89"/>
      <c r="FV20" s="12"/>
      <c r="FW20" s="12"/>
      <c r="FX20" s="12"/>
      <c r="FY20" s="12"/>
      <c r="FZ20" s="75"/>
      <c r="GA20" s="12"/>
      <c r="GB20" s="12"/>
      <c r="GC20" s="75"/>
      <c r="GD20" s="74"/>
      <c r="GE20" s="74"/>
      <c r="GF20" s="66"/>
      <c r="GG20" s="66"/>
      <c r="GH20" s="66"/>
      <c r="GI20" s="66"/>
      <c r="GJ20" s="66"/>
      <c r="GK20" s="66"/>
      <c r="GL20" s="64"/>
      <c r="GM20" s="65"/>
      <c r="GN20" s="66"/>
      <c r="GO20" s="66"/>
      <c r="GP20" s="67"/>
      <c r="GQ20" s="14"/>
      <c r="GR20" s="14"/>
      <c r="GS20" s="14"/>
      <c r="GT20" s="14"/>
      <c r="GU20" s="69"/>
      <c r="GV20" s="71"/>
      <c r="GW20" s="71" t="s">
        <v>264</v>
      </c>
      <c r="GX20" s="71" t="s">
        <v>306</v>
      </c>
      <c r="GY20" s="71">
        <v>4.3</v>
      </c>
      <c r="GZ20" s="71">
        <v>3</v>
      </c>
      <c r="HA20" s="71">
        <v>4.3</v>
      </c>
      <c r="HB20" s="71">
        <v>31.3</v>
      </c>
      <c r="HC20" s="71" t="s">
        <v>266</v>
      </c>
      <c r="HD20" s="71" t="s">
        <v>267</v>
      </c>
      <c r="HE20" s="71">
        <v>3</v>
      </c>
      <c r="HF20" s="71">
        <v>58</v>
      </c>
      <c r="HG20" s="71"/>
      <c r="HH20" s="71"/>
      <c r="HI20" s="72"/>
      <c r="HJ20" s="72"/>
      <c r="HK20" s="72"/>
      <c r="HL20" s="69"/>
      <c r="HM20" s="12"/>
      <c r="HN20" s="12"/>
      <c r="HO20" s="12"/>
      <c r="HP20" s="74"/>
      <c r="HQ20" s="74"/>
      <c r="HR20" s="74"/>
      <c r="HS20" s="74"/>
      <c r="HT20" s="75"/>
      <c r="HU20" s="75"/>
      <c r="HV20" s="75"/>
      <c r="HW20" s="75"/>
      <c r="HX20" s="75"/>
      <c r="HY20" s="12"/>
      <c r="HZ20" s="12"/>
      <c r="IA20" s="12"/>
      <c r="IB20" s="12"/>
      <c r="IC20" s="69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69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69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78"/>
      <c r="KC20" s="12"/>
      <c r="KD20" s="78"/>
      <c r="KE20" s="12"/>
      <c r="KF20" s="78"/>
      <c r="KG20" s="12"/>
      <c r="KH20" s="12"/>
      <c r="KI20" s="12"/>
      <c r="KJ20" s="79"/>
      <c r="KK20" s="79"/>
      <c r="KL20" s="38"/>
      <c r="KM20" s="38"/>
      <c r="KN20" s="38"/>
      <c r="KO20" s="38"/>
      <c r="KP20" s="12"/>
      <c r="KQ20" s="12"/>
      <c r="KR20" s="12"/>
      <c r="KS20" s="12"/>
      <c r="KT20" s="12"/>
      <c r="KU20" s="80"/>
      <c r="KV20" s="86"/>
      <c r="KW20" s="82"/>
      <c r="KX20" s="83"/>
      <c r="KY20" s="84"/>
      <c r="KZ20" s="81"/>
      <c r="LA20" s="81"/>
      <c r="LB20" s="81"/>
      <c r="LC20" s="81"/>
      <c r="LD20" s="44"/>
      <c r="LE20" s="45"/>
    </row>
    <row r="21" spans="1:317" s="46" customFormat="1" x14ac:dyDescent="0.25">
      <c r="A21" s="47"/>
      <c r="B21" s="2"/>
      <c r="C21" s="49"/>
      <c r="D21" s="50"/>
      <c r="E21" s="50"/>
      <c r="F21" s="50"/>
      <c r="G21" s="50"/>
      <c r="H21" s="50"/>
      <c r="I21" s="50"/>
      <c r="J21" s="50"/>
      <c r="K21" s="50"/>
      <c r="L21" s="50"/>
      <c r="M21" s="4"/>
      <c r="N21" s="52"/>
      <c r="O21" s="50"/>
      <c r="P21" s="18"/>
      <c r="Q21" s="18"/>
      <c r="R21" s="50"/>
      <c r="S21" s="50"/>
      <c r="T21" s="50"/>
      <c r="U21" s="53"/>
      <c r="V21" s="87"/>
      <c r="W21" s="50"/>
      <c r="X21" s="50"/>
      <c r="Y21" s="52"/>
      <c r="Z21" s="50"/>
      <c r="AA21" s="50"/>
      <c r="AB21" s="50"/>
      <c r="AC21" s="52"/>
      <c r="AD21" s="52"/>
      <c r="AE21" s="52"/>
      <c r="AF21" s="50"/>
      <c r="AG21" s="87"/>
      <c r="AH21" s="50"/>
      <c r="AI21" s="50"/>
      <c r="AJ21" s="50"/>
      <c r="AK21" s="52"/>
      <c r="AL21" s="50"/>
      <c r="AM21" s="87"/>
      <c r="AN21" s="50"/>
      <c r="AO21" s="50"/>
      <c r="AP21" s="50"/>
      <c r="AQ21" s="52"/>
      <c r="AR21" s="52"/>
      <c r="AS21" s="52"/>
      <c r="AT21" s="50"/>
      <c r="AU21" s="52"/>
      <c r="AV21" s="52"/>
      <c r="AW21" s="52"/>
      <c r="AX21" s="50"/>
      <c r="AY21" s="52"/>
      <c r="AZ21" s="50"/>
      <c r="BA21" s="52"/>
      <c r="BB21" s="50"/>
      <c r="BC21" s="87"/>
      <c r="BD21" s="50"/>
      <c r="BE21" s="52"/>
      <c r="BF21" s="50"/>
      <c r="BG21" s="52"/>
      <c r="BH21" s="53"/>
      <c r="BI21" s="52"/>
      <c r="BJ21" s="52"/>
      <c r="BK21" s="50"/>
      <c r="BL21" s="50"/>
      <c r="BM21" s="50"/>
      <c r="BN21" s="50"/>
      <c r="BO21" s="50"/>
      <c r="BP21" s="50"/>
      <c r="BQ21" s="50"/>
      <c r="BR21" s="50"/>
      <c r="BS21" s="52"/>
      <c r="BT21" s="50"/>
      <c r="BU21" s="50"/>
      <c r="BV21" s="50"/>
      <c r="BW21" s="50"/>
      <c r="BX21" s="50"/>
      <c r="BY21" s="52"/>
      <c r="BZ21" s="52"/>
      <c r="CA21" s="50"/>
      <c r="CB21" s="50"/>
      <c r="CC21" s="54"/>
      <c r="CD21" s="54"/>
      <c r="CE21" s="54"/>
      <c r="CF21" s="50"/>
      <c r="CG21" s="50"/>
      <c r="CH21" s="47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2"/>
      <c r="DN21" s="52"/>
      <c r="DO21" s="50"/>
      <c r="DP21" s="50"/>
      <c r="DQ21" s="50"/>
      <c r="DR21" s="50"/>
      <c r="DS21" s="56"/>
      <c r="DT21" s="56"/>
      <c r="DU21" s="56"/>
      <c r="DV21" s="56"/>
      <c r="DW21" s="56"/>
      <c r="DX21" s="8"/>
      <c r="DY21" s="57"/>
      <c r="DZ21" s="57"/>
      <c r="EA21" s="54"/>
      <c r="EB21" s="54"/>
      <c r="EC21" s="54"/>
      <c r="ED21" s="54"/>
      <c r="EE21" s="54"/>
      <c r="EF21" s="58"/>
      <c r="EG21" s="47"/>
      <c r="EH21" s="47"/>
      <c r="EI21" s="88"/>
      <c r="EJ21" s="47"/>
      <c r="EK21" s="85"/>
      <c r="EL21" s="85"/>
      <c r="EM21" s="59"/>
      <c r="EN21" s="59"/>
      <c r="EO21" s="59"/>
      <c r="EP21" s="60"/>
      <c r="EQ21" s="50"/>
      <c r="ER21" s="61"/>
      <c r="ES21" s="61"/>
      <c r="ET21" s="3"/>
      <c r="EU21" s="34"/>
      <c r="EV21" s="62"/>
      <c r="EW21" s="12"/>
      <c r="EX21" s="12"/>
      <c r="EY21" s="12"/>
      <c r="EZ21" s="12"/>
      <c r="FA21" s="12"/>
      <c r="FB21" s="13"/>
      <c r="FC21" s="14"/>
      <c r="FD21" s="12"/>
      <c r="FE21" s="12"/>
      <c r="FF21" s="12"/>
      <c r="FG21" s="12"/>
      <c r="FH21" s="12"/>
      <c r="FI21" s="12"/>
      <c r="FJ21" s="12"/>
      <c r="FK21" s="12"/>
      <c r="FL21" s="15"/>
      <c r="FM21" s="16"/>
      <c r="FN21" s="17"/>
      <c r="FO21" s="12"/>
      <c r="FP21" s="34"/>
      <c r="FQ21" s="12"/>
      <c r="FR21" s="74"/>
      <c r="FS21" s="74"/>
      <c r="FT21" s="74"/>
      <c r="FU21" s="89"/>
      <c r="FV21" s="12"/>
      <c r="FW21" s="12"/>
      <c r="FX21" s="12"/>
      <c r="FY21" s="12"/>
      <c r="FZ21" s="75"/>
      <c r="GA21" s="12"/>
      <c r="GB21" s="12"/>
      <c r="GC21" s="75"/>
      <c r="GD21" s="74"/>
      <c r="GE21" s="74"/>
      <c r="GF21" s="66"/>
      <c r="GG21" s="66"/>
      <c r="GH21" s="66"/>
      <c r="GI21" s="66"/>
      <c r="GJ21" s="66"/>
      <c r="GK21" s="66"/>
      <c r="GL21" s="64"/>
      <c r="GM21" s="65"/>
      <c r="GN21" s="66"/>
      <c r="GO21" s="66"/>
      <c r="GP21" s="67"/>
      <c r="GQ21" s="14"/>
      <c r="GR21" s="14"/>
      <c r="GS21" s="14"/>
      <c r="GT21" s="14"/>
      <c r="GU21" s="69"/>
      <c r="GV21" s="71"/>
      <c r="GW21" s="71" t="s">
        <v>264</v>
      </c>
      <c r="GX21" s="71" t="s">
        <v>286</v>
      </c>
      <c r="GY21" s="71">
        <v>5.8</v>
      </c>
      <c r="GZ21" s="71">
        <v>4.3</v>
      </c>
      <c r="HA21" s="71">
        <v>5.8</v>
      </c>
      <c r="HB21" s="71">
        <v>83</v>
      </c>
      <c r="HC21" s="71" t="s">
        <v>266</v>
      </c>
      <c r="HD21" s="71" t="s">
        <v>267</v>
      </c>
      <c r="HE21" s="71">
        <v>3</v>
      </c>
      <c r="HF21" s="71">
        <v>198</v>
      </c>
      <c r="HG21" s="71"/>
      <c r="HH21" s="71"/>
      <c r="HI21" s="72"/>
      <c r="HJ21" s="72"/>
      <c r="HK21" s="72"/>
      <c r="HL21" s="69"/>
      <c r="HM21" s="12"/>
      <c r="HN21" s="12"/>
      <c r="HO21" s="12"/>
      <c r="HP21" s="74"/>
      <c r="HQ21" s="74"/>
      <c r="HR21" s="74"/>
      <c r="HS21" s="74"/>
      <c r="HT21" s="75"/>
      <c r="HU21" s="75"/>
      <c r="HV21" s="75"/>
      <c r="HW21" s="75"/>
      <c r="HX21" s="75"/>
      <c r="HY21" s="12"/>
      <c r="HZ21" s="12"/>
      <c r="IA21" s="12"/>
      <c r="IB21" s="12"/>
      <c r="IC21" s="69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69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69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78"/>
      <c r="KC21" s="12"/>
      <c r="KD21" s="78"/>
      <c r="KE21" s="12"/>
      <c r="KF21" s="78"/>
      <c r="KG21" s="12"/>
      <c r="KH21" s="12"/>
      <c r="KI21" s="12"/>
      <c r="KJ21" s="79"/>
      <c r="KK21" s="79"/>
      <c r="KL21" s="38"/>
      <c r="KM21" s="38"/>
      <c r="KN21" s="38"/>
      <c r="KO21" s="38"/>
      <c r="KP21" s="12"/>
      <c r="KQ21" s="12"/>
      <c r="KR21" s="12"/>
      <c r="KS21" s="12"/>
      <c r="KT21" s="12"/>
      <c r="KU21" s="80"/>
      <c r="KV21" s="86"/>
      <c r="KW21" s="82"/>
      <c r="KX21" s="83"/>
      <c r="KY21" s="84"/>
      <c r="KZ21" s="81"/>
      <c r="LA21" s="81"/>
      <c r="LB21" s="81"/>
      <c r="LC21" s="81"/>
      <c r="LD21" s="44"/>
      <c r="LE21" s="45"/>
    </row>
    <row r="22" spans="1:317" s="46" customFormat="1" x14ac:dyDescent="0.25">
      <c r="A22" s="47"/>
      <c r="B22" s="2"/>
      <c r="C22" s="49"/>
      <c r="D22" s="50"/>
      <c r="E22" s="50"/>
      <c r="F22" s="50"/>
      <c r="G22" s="50"/>
      <c r="H22" s="50"/>
      <c r="I22" s="50"/>
      <c r="J22" s="50"/>
      <c r="K22" s="50"/>
      <c r="L22" s="50"/>
      <c r="M22" s="4"/>
      <c r="N22" s="52"/>
      <c r="O22" s="50"/>
      <c r="P22" s="18"/>
      <c r="Q22" s="18"/>
      <c r="R22" s="50"/>
      <c r="S22" s="50"/>
      <c r="T22" s="50"/>
      <c r="U22" s="53"/>
      <c r="V22" s="87"/>
      <c r="W22" s="50"/>
      <c r="X22" s="50"/>
      <c r="Y22" s="52"/>
      <c r="Z22" s="50"/>
      <c r="AA22" s="50"/>
      <c r="AB22" s="50"/>
      <c r="AC22" s="52"/>
      <c r="AD22" s="52"/>
      <c r="AE22" s="52"/>
      <c r="AF22" s="50"/>
      <c r="AG22" s="87"/>
      <c r="AH22" s="50"/>
      <c r="AI22" s="50"/>
      <c r="AJ22" s="50"/>
      <c r="AK22" s="52"/>
      <c r="AL22" s="50"/>
      <c r="AM22" s="87"/>
      <c r="AN22" s="50"/>
      <c r="AO22" s="50"/>
      <c r="AP22" s="50"/>
      <c r="AQ22" s="52"/>
      <c r="AR22" s="52"/>
      <c r="AS22" s="52"/>
      <c r="AT22" s="50"/>
      <c r="AU22" s="52"/>
      <c r="AV22" s="52"/>
      <c r="AW22" s="52"/>
      <c r="AX22" s="50"/>
      <c r="AY22" s="52"/>
      <c r="AZ22" s="50"/>
      <c r="BA22" s="52"/>
      <c r="BB22" s="50"/>
      <c r="BC22" s="87"/>
      <c r="BD22" s="50"/>
      <c r="BE22" s="52"/>
      <c r="BF22" s="50"/>
      <c r="BG22" s="52"/>
      <c r="BH22" s="53"/>
      <c r="BI22" s="52"/>
      <c r="BJ22" s="52"/>
      <c r="BK22" s="50"/>
      <c r="BL22" s="50"/>
      <c r="BM22" s="50"/>
      <c r="BN22" s="50"/>
      <c r="BO22" s="50"/>
      <c r="BP22" s="50"/>
      <c r="BQ22" s="50"/>
      <c r="BR22" s="50"/>
      <c r="BS22" s="52"/>
      <c r="BT22" s="50"/>
      <c r="BU22" s="50"/>
      <c r="BV22" s="50"/>
      <c r="BW22" s="50"/>
      <c r="BX22" s="50"/>
      <c r="BY22" s="52"/>
      <c r="BZ22" s="52"/>
      <c r="CA22" s="50"/>
      <c r="CB22" s="50"/>
      <c r="CC22" s="54"/>
      <c r="CD22" s="54"/>
      <c r="CE22" s="54"/>
      <c r="CF22" s="50"/>
      <c r="CG22" s="50"/>
      <c r="CH22" s="47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2"/>
      <c r="DN22" s="52"/>
      <c r="DO22" s="50"/>
      <c r="DP22" s="50"/>
      <c r="DQ22" s="50"/>
      <c r="DR22" s="50"/>
      <c r="DS22" s="56"/>
      <c r="DT22" s="56"/>
      <c r="DU22" s="56"/>
      <c r="DV22" s="56"/>
      <c r="DW22" s="56"/>
      <c r="DX22" s="8"/>
      <c r="DY22" s="57"/>
      <c r="DZ22" s="57"/>
      <c r="EA22" s="54"/>
      <c r="EB22" s="54"/>
      <c r="EC22" s="54"/>
      <c r="ED22" s="54"/>
      <c r="EE22" s="54"/>
      <c r="EF22" s="58"/>
      <c r="EG22" s="47"/>
      <c r="EH22" s="47"/>
      <c r="EI22" s="88"/>
      <c r="EJ22" s="47"/>
      <c r="EK22" s="85"/>
      <c r="EL22" s="85"/>
      <c r="EM22" s="59"/>
      <c r="EN22" s="59"/>
      <c r="EO22" s="59"/>
      <c r="EP22" s="60"/>
      <c r="EQ22" s="50"/>
      <c r="ER22" s="61"/>
      <c r="ES22" s="61"/>
      <c r="ET22" s="3"/>
      <c r="EU22" s="34"/>
      <c r="EV22" s="62"/>
      <c r="EW22" s="12"/>
      <c r="EX22" s="12"/>
      <c r="EY22" s="12"/>
      <c r="EZ22" s="12"/>
      <c r="FA22" s="12"/>
      <c r="FB22" s="13"/>
      <c r="FC22" s="14"/>
      <c r="FD22" s="12"/>
      <c r="FE22" s="12"/>
      <c r="FF22" s="12"/>
      <c r="FG22" s="12"/>
      <c r="FH22" s="12"/>
      <c r="FI22" s="12"/>
      <c r="FJ22" s="12"/>
      <c r="FK22" s="12"/>
      <c r="FL22" s="15"/>
      <c r="FM22" s="16"/>
      <c r="FN22" s="17"/>
      <c r="FO22" s="12"/>
      <c r="FP22" s="34"/>
      <c r="FQ22" s="12"/>
      <c r="FR22" s="74"/>
      <c r="FS22" s="74"/>
      <c r="FT22" s="74"/>
      <c r="FU22" s="89"/>
      <c r="FV22" s="12"/>
      <c r="FW22" s="12"/>
      <c r="FX22" s="12"/>
      <c r="FY22" s="12"/>
      <c r="FZ22" s="75"/>
      <c r="GA22" s="12"/>
      <c r="GB22" s="12"/>
      <c r="GC22" s="75"/>
      <c r="GD22" s="74"/>
      <c r="GE22" s="74"/>
      <c r="GF22" s="66"/>
      <c r="GG22" s="66"/>
      <c r="GH22" s="66"/>
      <c r="GI22" s="66"/>
      <c r="GJ22" s="66"/>
      <c r="GK22" s="66"/>
      <c r="GL22" s="64"/>
      <c r="GM22" s="65"/>
      <c r="GN22" s="66"/>
      <c r="GO22" s="66"/>
      <c r="GP22" s="67"/>
      <c r="GQ22" s="14"/>
      <c r="GR22" s="14"/>
      <c r="GS22" s="14"/>
      <c r="GT22" s="14"/>
      <c r="GU22" s="69"/>
      <c r="GV22" s="71"/>
      <c r="GW22" s="71" t="s">
        <v>264</v>
      </c>
      <c r="GX22" s="71" t="s">
        <v>326</v>
      </c>
      <c r="GY22" s="71">
        <v>4.8</v>
      </c>
      <c r="GZ22" s="71">
        <v>4</v>
      </c>
      <c r="HA22" s="71">
        <v>4.8</v>
      </c>
      <c r="HB22" s="71">
        <v>47.3</v>
      </c>
      <c r="HC22" s="71" t="s">
        <v>266</v>
      </c>
      <c r="HD22" s="71" t="s">
        <v>267</v>
      </c>
      <c r="HE22" s="71">
        <v>3</v>
      </c>
      <c r="HF22" s="71">
        <v>218</v>
      </c>
      <c r="HG22" s="71"/>
      <c r="HH22" s="71"/>
      <c r="HI22" s="72"/>
      <c r="HJ22" s="72"/>
      <c r="HK22" s="72"/>
      <c r="HL22" s="69"/>
      <c r="HM22" s="12"/>
      <c r="HN22" s="12"/>
      <c r="HO22" s="12"/>
      <c r="HP22" s="74"/>
      <c r="HQ22" s="74"/>
      <c r="HR22" s="74"/>
      <c r="HS22" s="74"/>
      <c r="HT22" s="75"/>
      <c r="HU22" s="75"/>
      <c r="HV22" s="75"/>
      <c r="HW22" s="75"/>
      <c r="HX22" s="75"/>
      <c r="HY22" s="12"/>
      <c r="HZ22" s="12"/>
      <c r="IA22" s="12"/>
      <c r="IB22" s="12"/>
      <c r="IC22" s="69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69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69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78"/>
      <c r="KC22" s="12"/>
      <c r="KD22" s="78"/>
      <c r="KE22" s="12"/>
      <c r="KF22" s="78"/>
      <c r="KG22" s="12"/>
      <c r="KH22" s="12"/>
      <c r="KI22" s="12"/>
      <c r="KJ22" s="79"/>
      <c r="KK22" s="79"/>
      <c r="KL22" s="38"/>
      <c r="KM22" s="38"/>
      <c r="KN22" s="38"/>
      <c r="KO22" s="38"/>
      <c r="KP22" s="12"/>
      <c r="KQ22" s="12"/>
      <c r="KR22" s="12"/>
      <c r="KS22" s="12"/>
      <c r="KT22" s="12"/>
      <c r="KU22" s="80"/>
      <c r="KV22" s="86"/>
      <c r="KW22" s="82"/>
      <c r="KX22" s="83"/>
      <c r="KY22" s="84"/>
      <c r="KZ22" s="81"/>
      <c r="LA22" s="81"/>
      <c r="LB22" s="81"/>
      <c r="LC22" s="81"/>
      <c r="LD22" s="44"/>
      <c r="LE22" s="45"/>
    </row>
    <row r="23" spans="1:317" s="46" customFormat="1" x14ac:dyDescent="0.25">
      <c r="A23" s="47"/>
      <c r="B23" s="2"/>
      <c r="C23" s="49"/>
      <c r="D23" s="50"/>
      <c r="E23" s="50"/>
      <c r="F23" s="50"/>
      <c r="G23" s="50"/>
      <c r="H23" s="50"/>
      <c r="I23" s="50"/>
      <c r="J23" s="50"/>
      <c r="K23" s="50"/>
      <c r="L23" s="50"/>
      <c r="M23" s="4"/>
      <c r="N23" s="52"/>
      <c r="O23" s="50"/>
      <c r="P23" s="18"/>
      <c r="Q23" s="18"/>
      <c r="R23" s="50"/>
      <c r="S23" s="50"/>
      <c r="T23" s="50"/>
      <c r="U23" s="53"/>
      <c r="V23" s="87"/>
      <c r="W23" s="50"/>
      <c r="X23" s="50"/>
      <c r="Y23" s="52"/>
      <c r="Z23" s="50"/>
      <c r="AA23" s="50"/>
      <c r="AB23" s="50"/>
      <c r="AC23" s="52"/>
      <c r="AD23" s="52"/>
      <c r="AE23" s="52"/>
      <c r="AF23" s="50"/>
      <c r="AG23" s="87"/>
      <c r="AH23" s="50"/>
      <c r="AI23" s="50"/>
      <c r="AJ23" s="50"/>
      <c r="AK23" s="52"/>
      <c r="AL23" s="50"/>
      <c r="AM23" s="87"/>
      <c r="AN23" s="50"/>
      <c r="AO23" s="50"/>
      <c r="AP23" s="50"/>
      <c r="AQ23" s="52"/>
      <c r="AR23" s="52"/>
      <c r="AS23" s="52"/>
      <c r="AT23" s="50"/>
      <c r="AU23" s="52"/>
      <c r="AV23" s="52"/>
      <c r="AW23" s="52"/>
      <c r="AX23" s="50"/>
      <c r="AY23" s="52"/>
      <c r="AZ23" s="50"/>
      <c r="BA23" s="52"/>
      <c r="BB23" s="50"/>
      <c r="BC23" s="87"/>
      <c r="BD23" s="50"/>
      <c r="BE23" s="52"/>
      <c r="BF23" s="50"/>
      <c r="BG23" s="52"/>
      <c r="BH23" s="53"/>
      <c r="BI23" s="52"/>
      <c r="BJ23" s="52"/>
      <c r="BK23" s="50"/>
      <c r="BL23" s="50"/>
      <c r="BM23" s="50"/>
      <c r="BN23" s="50"/>
      <c r="BO23" s="50"/>
      <c r="BP23" s="50"/>
      <c r="BQ23" s="50"/>
      <c r="BR23" s="50"/>
      <c r="BS23" s="52"/>
      <c r="BT23" s="50"/>
      <c r="BU23" s="50"/>
      <c r="BV23" s="50"/>
      <c r="BW23" s="50"/>
      <c r="BX23" s="50"/>
      <c r="BY23" s="52"/>
      <c r="BZ23" s="52"/>
      <c r="CA23" s="50"/>
      <c r="CB23" s="50"/>
      <c r="CC23" s="54"/>
      <c r="CD23" s="54"/>
      <c r="CE23" s="54"/>
      <c r="CF23" s="50"/>
      <c r="CG23" s="50"/>
      <c r="CH23" s="47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2"/>
      <c r="DN23" s="52"/>
      <c r="DO23" s="50"/>
      <c r="DP23" s="50"/>
      <c r="DQ23" s="50"/>
      <c r="DR23" s="50"/>
      <c r="DS23" s="56"/>
      <c r="DT23" s="56"/>
      <c r="DU23" s="56"/>
      <c r="DV23" s="56"/>
      <c r="DW23" s="56"/>
      <c r="DX23" s="8"/>
      <c r="DY23" s="57"/>
      <c r="DZ23" s="57"/>
      <c r="EA23" s="54"/>
      <c r="EB23" s="54"/>
      <c r="EC23" s="54"/>
      <c r="ED23" s="54"/>
      <c r="EE23" s="54"/>
      <c r="EF23" s="58"/>
      <c r="EG23" s="47"/>
      <c r="EH23" s="47"/>
      <c r="EI23" s="88"/>
      <c r="EJ23" s="47"/>
      <c r="EK23" s="85"/>
      <c r="EL23" s="85"/>
      <c r="EM23" s="59"/>
      <c r="EN23" s="59"/>
      <c r="EO23" s="59"/>
      <c r="EP23" s="60"/>
      <c r="EQ23" s="50"/>
      <c r="ER23" s="61"/>
      <c r="ES23" s="61"/>
      <c r="ET23" s="3"/>
      <c r="EU23" s="34"/>
      <c r="EV23" s="62"/>
      <c r="EW23" s="12"/>
      <c r="EX23" s="12"/>
      <c r="EY23" s="12"/>
      <c r="EZ23" s="12"/>
      <c r="FA23" s="12"/>
      <c r="FB23" s="13"/>
      <c r="FC23" s="14"/>
      <c r="FD23" s="12"/>
      <c r="FE23" s="12"/>
      <c r="FF23" s="12"/>
      <c r="FG23" s="12"/>
      <c r="FH23" s="12"/>
      <c r="FI23" s="12"/>
      <c r="FJ23" s="12"/>
      <c r="FK23" s="12"/>
      <c r="FL23" s="15"/>
      <c r="FM23" s="16"/>
      <c r="FN23" s="17"/>
      <c r="FO23" s="12"/>
      <c r="FP23" s="34"/>
      <c r="FQ23" s="12"/>
      <c r="FR23" s="74"/>
      <c r="FS23" s="74"/>
      <c r="FT23" s="74"/>
      <c r="FU23" s="89"/>
      <c r="FV23" s="12"/>
      <c r="FW23" s="12"/>
      <c r="FX23" s="12"/>
      <c r="FY23" s="12"/>
      <c r="FZ23" s="75"/>
      <c r="GA23" s="12"/>
      <c r="GB23" s="12"/>
      <c r="GC23" s="75"/>
      <c r="GD23" s="74"/>
      <c r="GE23" s="74"/>
      <c r="GF23" s="66"/>
      <c r="GG23" s="66"/>
      <c r="GH23" s="66"/>
      <c r="GI23" s="66"/>
      <c r="GJ23" s="66"/>
      <c r="GK23" s="66"/>
      <c r="GL23" s="64"/>
      <c r="GM23" s="65"/>
      <c r="GN23" s="66"/>
      <c r="GO23" s="66"/>
      <c r="GP23" s="67"/>
      <c r="GQ23" s="14"/>
      <c r="GR23" s="14"/>
      <c r="GS23" s="14"/>
      <c r="GT23" s="14"/>
      <c r="GU23" s="69"/>
      <c r="GV23" s="71"/>
      <c r="GW23" s="71" t="s">
        <v>264</v>
      </c>
      <c r="GX23" s="71" t="s">
        <v>265</v>
      </c>
      <c r="GY23" s="71">
        <v>4.4000000000000004</v>
      </c>
      <c r="GZ23" s="71">
        <v>3.9</v>
      </c>
      <c r="HA23" s="71">
        <v>4.4000000000000004</v>
      </c>
      <c r="HB23" s="71">
        <v>38.5</v>
      </c>
      <c r="HC23" s="71" t="s">
        <v>266</v>
      </c>
      <c r="HD23" s="71" t="s">
        <v>267</v>
      </c>
      <c r="HE23" s="71">
        <v>3</v>
      </c>
      <c r="HF23" s="71">
        <v>226</v>
      </c>
      <c r="HG23" s="71"/>
      <c r="HH23" s="71"/>
      <c r="HI23" s="72"/>
      <c r="HJ23" s="72"/>
      <c r="HK23" s="72"/>
      <c r="HL23" s="69"/>
      <c r="HM23" s="12"/>
      <c r="HN23" s="12"/>
      <c r="HO23" s="12"/>
      <c r="HP23" s="74"/>
      <c r="HQ23" s="74"/>
      <c r="HR23" s="74"/>
      <c r="HS23" s="74"/>
      <c r="HT23" s="75"/>
      <c r="HU23" s="75"/>
      <c r="HV23" s="75"/>
      <c r="HW23" s="75"/>
      <c r="HX23" s="75"/>
      <c r="HY23" s="12"/>
      <c r="HZ23" s="12"/>
      <c r="IA23" s="12"/>
      <c r="IB23" s="12"/>
      <c r="IC23" s="69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69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69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78"/>
      <c r="KC23" s="12"/>
      <c r="KD23" s="78"/>
      <c r="KE23" s="12"/>
      <c r="KF23" s="78"/>
      <c r="KG23" s="12"/>
      <c r="KH23" s="12"/>
      <c r="KI23" s="12"/>
      <c r="KJ23" s="79"/>
      <c r="KK23" s="79"/>
      <c r="KL23" s="38"/>
      <c r="KM23" s="38"/>
      <c r="KN23" s="38"/>
      <c r="KO23" s="38"/>
      <c r="KP23" s="12"/>
      <c r="KQ23" s="12"/>
      <c r="KR23" s="12"/>
      <c r="KS23" s="12"/>
      <c r="KT23" s="12"/>
      <c r="KU23" s="80"/>
      <c r="KV23" s="86"/>
      <c r="KW23" s="82"/>
      <c r="KX23" s="83"/>
      <c r="KY23" s="84"/>
      <c r="KZ23" s="81"/>
      <c r="LA23" s="81"/>
      <c r="LB23" s="81"/>
      <c r="LC23" s="81"/>
      <c r="LD23" s="44"/>
      <c r="LE23" s="45"/>
    </row>
    <row r="24" spans="1:317" s="46" customFormat="1" x14ac:dyDescent="0.25">
      <c r="A24" s="47" t="s">
        <v>327</v>
      </c>
      <c r="B24" s="48" t="s">
        <v>328</v>
      </c>
      <c r="C24" s="49">
        <v>44028.740122164403</v>
      </c>
      <c r="D24" s="50"/>
      <c r="E24" s="50"/>
      <c r="F24" s="50"/>
      <c r="G24" s="50"/>
      <c r="H24" s="50"/>
      <c r="I24" s="50"/>
      <c r="J24" s="50"/>
      <c r="K24" s="50"/>
      <c r="L24" s="50"/>
      <c r="M24" s="4"/>
      <c r="N24" s="50"/>
      <c r="O24" s="50" t="s">
        <v>276</v>
      </c>
      <c r="P24" s="18">
        <v>188</v>
      </c>
      <c r="Q24" s="18">
        <v>83</v>
      </c>
      <c r="R24" s="50" t="s">
        <v>235</v>
      </c>
      <c r="S24" s="50" t="s">
        <v>236</v>
      </c>
      <c r="T24" s="50" t="s">
        <v>237</v>
      </c>
      <c r="U24" s="51" t="s">
        <v>238</v>
      </c>
      <c r="V24" s="52"/>
      <c r="W24" s="52"/>
      <c r="X24" s="50" t="s">
        <v>238</v>
      </c>
      <c r="Y24" s="52"/>
      <c r="Z24" s="50" t="s">
        <v>238</v>
      </c>
      <c r="AA24" s="50" t="s">
        <v>238</v>
      </c>
      <c r="AB24" s="50" t="s">
        <v>238</v>
      </c>
      <c r="AC24" s="52"/>
      <c r="AD24" s="52"/>
      <c r="AE24" s="52"/>
      <c r="AF24" s="50" t="s">
        <v>240</v>
      </c>
      <c r="AG24" s="87">
        <v>44008</v>
      </c>
      <c r="AH24" s="50" t="s">
        <v>238</v>
      </c>
      <c r="AI24" s="52"/>
      <c r="AJ24" s="50" t="s">
        <v>238</v>
      </c>
      <c r="AK24" s="52"/>
      <c r="AL24" s="50" t="s">
        <v>238</v>
      </c>
      <c r="AM24" s="52"/>
      <c r="AN24" s="52"/>
      <c r="AO24" s="52"/>
      <c r="AP24" s="50" t="s">
        <v>238</v>
      </c>
      <c r="AQ24" s="52"/>
      <c r="AR24" s="52"/>
      <c r="AS24" s="52"/>
      <c r="AT24" s="50" t="s">
        <v>238</v>
      </c>
      <c r="AU24" s="52"/>
      <c r="AV24" s="52"/>
      <c r="AW24" s="52"/>
      <c r="AX24" s="50" t="s">
        <v>239</v>
      </c>
      <c r="AY24" s="52"/>
      <c r="AZ24" s="50" t="s">
        <v>238</v>
      </c>
      <c r="BA24" s="52"/>
      <c r="BB24" s="50" t="s">
        <v>238</v>
      </c>
      <c r="BC24" s="52"/>
      <c r="BD24" s="50" t="s">
        <v>238</v>
      </c>
      <c r="BE24" s="52"/>
      <c r="BF24" s="50" t="s">
        <v>238</v>
      </c>
      <c r="BG24" s="52"/>
      <c r="BH24" s="53" t="s">
        <v>238</v>
      </c>
      <c r="BI24" s="52"/>
      <c r="BJ24" s="52"/>
      <c r="BK24" s="50" t="s">
        <v>239</v>
      </c>
      <c r="BL24" s="50" t="s">
        <v>239</v>
      </c>
      <c r="BM24" s="50" t="s">
        <v>238</v>
      </c>
      <c r="BN24" s="50" t="s">
        <v>238</v>
      </c>
      <c r="BO24" s="50" t="s">
        <v>238</v>
      </c>
      <c r="BP24" s="50" t="s">
        <v>240</v>
      </c>
      <c r="BQ24" s="50" t="s">
        <v>329</v>
      </c>
      <c r="BR24" s="50" t="s">
        <v>240</v>
      </c>
      <c r="BS24" s="50" t="s">
        <v>330</v>
      </c>
      <c r="BT24" s="50" t="s">
        <v>238</v>
      </c>
      <c r="BU24" s="52"/>
      <c r="BV24" s="52"/>
      <c r="BW24" s="52"/>
      <c r="BX24" s="50" t="s">
        <v>238</v>
      </c>
      <c r="BY24" s="52"/>
      <c r="BZ24" s="52"/>
      <c r="CA24" s="50" t="s">
        <v>243</v>
      </c>
      <c r="CB24" s="50" t="s">
        <v>238</v>
      </c>
      <c r="CC24" s="54" t="s">
        <v>240</v>
      </c>
      <c r="CD24" s="54" t="s">
        <v>331</v>
      </c>
      <c r="CE24" s="54" t="s">
        <v>240</v>
      </c>
      <c r="CF24" s="50" t="s">
        <v>238</v>
      </c>
      <c r="CG24" s="50" t="s">
        <v>238</v>
      </c>
      <c r="CH24" s="47" t="s">
        <v>238</v>
      </c>
      <c r="CI24" s="52"/>
      <c r="CJ24" s="50" t="s">
        <v>239</v>
      </c>
      <c r="CK24" s="50" t="s">
        <v>244</v>
      </c>
      <c r="CL24" s="50">
        <v>5</v>
      </c>
      <c r="CM24" s="50" t="s">
        <v>238</v>
      </c>
      <c r="CN24" s="50">
        <v>17</v>
      </c>
      <c r="CO24" s="50" t="s">
        <v>240</v>
      </c>
      <c r="CP24" s="50" t="s">
        <v>302</v>
      </c>
      <c r="CQ24" s="50" t="s">
        <v>246</v>
      </c>
      <c r="CR24" s="50" t="s">
        <v>247</v>
      </c>
      <c r="CS24" s="50" t="s">
        <v>247</v>
      </c>
      <c r="CT24" s="50" t="s">
        <v>295</v>
      </c>
      <c r="CU24" s="50" t="s">
        <v>248</v>
      </c>
      <c r="CV24" s="50" t="s">
        <v>249</v>
      </c>
      <c r="CW24" s="50" t="s">
        <v>249</v>
      </c>
      <c r="CX24" s="50" t="s">
        <v>250</v>
      </c>
      <c r="CY24" s="50" t="s">
        <v>249</v>
      </c>
      <c r="CZ24" s="50" t="s">
        <v>295</v>
      </c>
      <c r="DA24" s="50" t="s">
        <v>249</v>
      </c>
      <c r="DB24" s="50" t="s">
        <v>281</v>
      </c>
      <c r="DC24" s="50">
        <v>5</v>
      </c>
      <c r="DD24" s="50">
        <v>5</v>
      </c>
      <c r="DE24" s="50">
        <v>6</v>
      </c>
      <c r="DF24" s="50">
        <v>5</v>
      </c>
      <c r="DG24" s="50" t="s">
        <v>244</v>
      </c>
      <c r="DH24" s="50">
        <v>0</v>
      </c>
      <c r="DI24" s="50">
        <v>3</v>
      </c>
      <c r="DJ24" s="50">
        <v>2</v>
      </c>
      <c r="DK24" s="50">
        <v>0</v>
      </c>
      <c r="DL24" s="50" t="s">
        <v>238</v>
      </c>
      <c r="DM24" s="52"/>
      <c r="DN24" s="52"/>
      <c r="DO24" s="50" t="s">
        <v>320</v>
      </c>
      <c r="DP24" s="50" t="s">
        <v>255</v>
      </c>
      <c r="DQ24" s="50" t="s">
        <v>320</v>
      </c>
      <c r="DR24" s="50">
        <v>8</v>
      </c>
      <c r="DS24" s="56" t="s">
        <v>256</v>
      </c>
      <c r="DT24" s="56" t="s">
        <v>332</v>
      </c>
      <c r="DU24" s="56" t="s">
        <v>256</v>
      </c>
      <c r="DV24" s="56" t="s">
        <v>238</v>
      </c>
      <c r="DW24" s="56" t="s">
        <v>257</v>
      </c>
      <c r="DX24" s="8" t="s">
        <v>244</v>
      </c>
      <c r="DY24" s="57">
        <v>44029</v>
      </c>
      <c r="DZ24" s="57"/>
      <c r="EA24" s="54">
        <v>130</v>
      </c>
      <c r="EB24" s="54">
        <v>80</v>
      </c>
      <c r="EC24" s="54">
        <v>60</v>
      </c>
      <c r="ED24" s="54">
        <v>99</v>
      </c>
      <c r="EE24" s="54">
        <v>22</v>
      </c>
      <c r="EF24" s="58">
        <v>44008</v>
      </c>
      <c r="EG24" s="47">
        <v>235</v>
      </c>
      <c r="EH24" s="47">
        <v>54</v>
      </c>
      <c r="EI24" s="47">
        <v>159</v>
      </c>
      <c r="EJ24" s="47">
        <v>108</v>
      </c>
      <c r="EK24" s="59">
        <v>114</v>
      </c>
      <c r="EL24" s="59">
        <v>102</v>
      </c>
      <c r="EM24" s="59">
        <v>4.28</v>
      </c>
      <c r="EN24" s="59">
        <v>4.95</v>
      </c>
      <c r="EO24" s="59">
        <v>484</v>
      </c>
      <c r="EP24" s="60">
        <v>0.86</v>
      </c>
      <c r="EQ24" s="50" t="s">
        <v>258</v>
      </c>
      <c r="ER24" s="61">
        <v>19</v>
      </c>
      <c r="ES24" s="61">
        <v>6</v>
      </c>
      <c r="ET24" s="3" t="s">
        <v>333</v>
      </c>
      <c r="EU24" s="34" t="s">
        <v>284</v>
      </c>
      <c r="EV24" s="73">
        <v>20941</v>
      </c>
      <c r="EW24" s="12">
        <v>335360802</v>
      </c>
      <c r="EX24" s="12">
        <v>1</v>
      </c>
      <c r="EY24" s="12" t="s">
        <v>261</v>
      </c>
      <c r="EZ24" s="12">
        <v>63</v>
      </c>
      <c r="FA24" s="12" t="s">
        <v>262</v>
      </c>
      <c r="FB24" s="13">
        <v>24.02</v>
      </c>
      <c r="FC24" s="14">
        <v>1.87</v>
      </c>
      <c r="FD24" s="12">
        <v>84</v>
      </c>
      <c r="FE24" s="12" t="s">
        <v>256</v>
      </c>
      <c r="FF24" s="12" t="s">
        <v>238</v>
      </c>
      <c r="FG24" s="12" t="s">
        <v>240</v>
      </c>
      <c r="FH24" s="12" t="s">
        <v>263</v>
      </c>
      <c r="FI24" s="12">
        <v>20</v>
      </c>
      <c r="FJ24" s="12">
        <v>35</v>
      </c>
      <c r="FK24" s="12">
        <v>0</v>
      </c>
      <c r="FL24" s="15">
        <v>4.8369999999999997</v>
      </c>
      <c r="FM24" s="16">
        <v>35</v>
      </c>
      <c r="FN24" s="17">
        <v>0</v>
      </c>
      <c r="FO24" s="12">
        <v>0</v>
      </c>
      <c r="FP24" s="12"/>
      <c r="FQ24" s="12"/>
      <c r="FR24" s="74"/>
      <c r="FS24" s="74"/>
      <c r="FT24" s="74"/>
      <c r="FU24" s="89"/>
      <c r="FV24" s="12"/>
      <c r="FW24" s="12"/>
      <c r="FX24" s="12"/>
      <c r="FY24" s="12"/>
      <c r="FZ24" s="75"/>
      <c r="GA24" s="12"/>
      <c r="GB24" s="12"/>
      <c r="GC24" s="75"/>
      <c r="GD24" s="74"/>
      <c r="GE24" s="74"/>
      <c r="GF24" s="66"/>
      <c r="GG24" s="66"/>
      <c r="GH24" s="66"/>
      <c r="GI24" s="66"/>
      <c r="GJ24" s="66"/>
      <c r="GK24" s="66"/>
      <c r="GL24" s="64" t="s">
        <v>267</v>
      </c>
      <c r="GM24" s="65"/>
      <c r="GN24" s="66"/>
      <c r="GO24" s="66">
        <f>FL24/6</f>
        <v>0.80616666666666659</v>
      </c>
      <c r="GP24" s="67"/>
      <c r="GQ24" s="14">
        <v>0.85</v>
      </c>
      <c r="GR24" s="14">
        <v>0.25</v>
      </c>
      <c r="GS24" s="14"/>
      <c r="GT24" s="14"/>
      <c r="GU24" s="69">
        <v>12</v>
      </c>
      <c r="GV24" s="70">
        <v>44386</v>
      </c>
      <c r="GW24" s="71" t="s">
        <v>267</v>
      </c>
      <c r="GX24" s="71"/>
      <c r="GY24" s="71"/>
      <c r="GZ24" s="71"/>
      <c r="HA24" s="71"/>
      <c r="HB24" s="71"/>
      <c r="HC24" s="71"/>
      <c r="HD24" s="71"/>
      <c r="HE24" s="71"/>
      <c r="HF24" s="71"/>
      <c r="HG24" s="71"/>
      <c r="HH24" s="71"/>
      <c r="HI24" s="71"/>
      <c r="HJ24" s="71"/>
      <c r="HK24" s="71"/>
      <c r="HL24" s="69">
        <v>24</v>
      </c>
      <c r="HM24" s="73">
        <v>44841</v>
      </c>
      <c r="HN24" s="12" t="s">
        <v>267</v>
      </c>
      <c r="HO24" s="12"/>
      <c r="HP24" s="74"/>
      <c r="HQ24" s="74"/>
      <c r="HR24" s="74"/>
      <c r="HS24" s="74"/>
      <c r="HT24" s="75"/>
      <c r="HU24" s="75"/>
      <c r="HV24" s="75"/>
      <c r="HW24" s="75"/>
      <c r="HX24" s="75"/>
      <c r="HY24" s="12"/>
      <c r="HZ24" s="12"/>
      <c r="IA24" s="12"/>
      <c r="IB24" s="12"/>
      <c r="IC24" s="69">
        <v>36</v>
      </c>
      <c r="ID24" s="76">
        <v>45137</v>
      </c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69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69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78"/>
      <c r="KC24" s="12"/>
      <c r="KD24" s="78"/>
      <c r="KE24" s="12"/>
      <c r="KF24" s="78"/>
      <c r="KG24" s="12"/>
      <c r="KH24" s="12"/>
      <c r="KI24" s="12"/>
      <c r="KJ24" s="79"/>
      <c r="KK24" s="79"/>
      <c r="KL24" s="38"/>
      <c r="KM24" s="38"/>
      <c r="KN24" s="38"/>
      <c r="KO24" s="38"/>
      <c r="KP24" s="12">
        <f t="shared" ref="KP24:KP52" si="13">IF(FZ24="",0,IF(FZ24="solid",1,IF(FZ24="part-solid",2,IF(FZ24="non-solid",3))))</f>
        <v>0</v>
      </c>
      <c r="KQ24" s="12">
        <f t="shared" ref="KQ24:KQ52" si="14">FT24</f>
        <v>0</v>
      </c>
      <c r="KR24" s="12">
        <f t="shared" ref="KR24:KR52" si="15">IF(OR(FE24="Bronchite Cronica",FE24="BPCO",FE24="Enfisema"),1,0)</f>
        <v>0</v>
      </c>
      <c r="KS24" s="12">
        <f>IF(CH24 = "Si",1,0)</f>
        <v>0</v>
      </c>
      <c r="KT24" s="12">
        <v>0</v>
      </c>
      <c r="KU24" s="80">
        <f>IF(KT24=0, 0.060818386 *FI24         - 0.00014652216 * POWER((FI24 - 15), 3) * (FI24 &gt; 15)         + 0.00018486938 * POWER((FI24 - 20.185718), 3) * (IF(FI24 &gt; 20,1,0))         - 0.000038347226 * POWER((FI24 - 40), 3) * (IF(FI24 &gt; 40,1,0))         + 0.11425297 * FJ24         - 0.000080091477 * POWER((FJ24 - 27.6577), 3) * (IF(FJ24 &gt; 27,1,0))         + 0.00017069483 * POWER((FJ24 - 40), 3) * (IF(FJ24 &gt; 40,1,0))         - 0.000090603358 * POWER((FJ24 - 50.910335), 3) * (IF(FJ24&gt; 50,1,0))         - 0.085684793 * FK24 + 0.0065499693 * POWER((FK24 - 0), 3)         - 0.0068305845 * POWER((FK24- 0.50513347), 3) * (IF(FK24 &gt; 0,1,0))         + 0.00028061519 * POWER((FK24 - 12.295688), 3) * (IF(FK24 &gt; 12,1,0))         + 0.070322812 * EZ24  - 0.00009382122 * POWER((EZ24 - 53.459001), 3) * (IF(EZ24 &gt; 53,1,0))         + 0.00018282661 * POWER((EZ24 - 61.954825), 3) * (IF(EZ24 &gt; 61,1,0))         - 0.000089005389 * POWER((EZ24 - 70.910335), 3) * (IF(EZ24 &gt; 70,1,0))         + 0.2153936 * (IF(KS24 = 1,1,0)) - 0.05827261 * (IF(EU24 = "F",1,0))         - 9.7960571,"")</f>
        <v>-0.28179244299917272</v>
      </c>
      <c r="KV24" s="81">
        <f>1-POWER(0.98869,EXP(KU24))</f>
        <v>8.5445113916149396E-3</v>
      </c>
      <c r="KW24" s="82">
        <f t="shared" ref="KW24:KW52" si="16">IF(KT24=0, 0.5889073*KU24+0.5625495*(IF(KR24=1,1,0))+0.5642264*SQRT(MAX(0,KQ24))*(IF(KQ24&gt;=0,1,0))*(IF(KP24&gt;0,1,0))-0.6769903*(IF(KP24=1,1,0))-0.2708885*(IF(KP24=2,1,0))+0.7210263*(IF(KP24=3,1,0))-0.5386022,"")</f>
        <v>-0.70455182676704675</v>
      </c>
      <c r="KX24" s="83">
        <f t="shared" ref="KX24:KX52" si="17">1-POWER(0.995,EXP(KW24))</f>
        <v>2.4747828144355832E-3</v>
      </c>
      <c r="KY24" s="84">
        <f t="shared" ref="KY24:KY52" si="18">KX24*100</f>
        <v>0.24747828144355832</v>
      </c>
      <c r="KZ24" s="81"/>
      <c r="LA24" s="81"/>
      <c r="LB24" s="81"/>
      <c r="LC24" s="81"/>
      <c r="LD24" s="44"/>
      <c r="LE24" s="45"/>
    </row>
    <row r="25" spans="1:317" s="46" customFormat="1" x14ac:dyDescent="0.25">
      <c r="A25" s="47" t="s">
        <v>334</v>
      </c>
      <c r="B25" s="48" t="s">
        <v>335</v>
      </c>
      <c r="C25" s="49">
        <v>44028.880621631899</v>
      </c>
      <c r="D25" s="50"/>
      <c r="E25" s="50"/>
      <c r="F25" s="50"/>
      <c r="G25" s="50"/>
      <c r="H25" s="50"/>
      <c r="I25" s="50"/>
      <c r="J25" s="50"/>
      <c r="K25" s="50"/>
      <c r="L25" s="50"/>
      <c r="M25" s="4"/>
      <c r="N25" s="50"/>
      <c r="O25" s="50" t="s">
        <v>234</v>
      </c>
      <c r="P25" s="18">
        <v>176</v>
      </c>
      <c r="Q25" s="18">
        <v>68</v>
      </c>
      <c r="R25" s="50" t="s">
        <v>303</v>
      </c>
      <c r="S25" s="50" t="s">
        <v>236</v>
      </c>
      <c r="T25" s="50" t="s">
        <v>312</v>
      </c>
      <c r="U25" s="51" t="s">
        <v>238</v>
      </c>
      <c r="V25" s="52"/>
      <c r="W25" s="52"/>
      <c r="X25" s="50" t="s">
        <v>238</v>
      </c>
      <c r="Y25" s="52"/>
      <c r="Z25" s="50" t="s">
        <v>240</v>
      </c>
      <c r="AA25" s="50" t="s">
        <v>238</v>
      </c>
      <c r="AB25" s="50" t="s">
        <v>238</v>
      </c>
      <c r="AC25" s="52"/>
      <c r="AD25" s="52"/>
      <c r="AE25" s="52"/>
      <c r="AF25" s="50" t="s">
        <v>240</v>
      </c>
      <c r="AG25" s="87">
        <v>40497</v>
      </c>
      <c r="AH25" s="50" t="s">
        <v>238</v>
      </c>
      <c r="AI25" s="52"/>
      <c r="AJ25" s="50" t="s">
        <v>238</v>
      </c>
      <c r="AK25" s="52"/>
      <c r="AL25" s="50" t="s">
        <v>238</v>
      </c>
      <c r="AM25" s="52"/>
      <c r="AN25" s="52"/>
      <c r="AO25" s="52"/>
      <c r="AP25" s="50" t="s">
        <v>238</v>
      </c>
      <c r="AQ25" s="52"/>
      <c r="AR25" s="52"/>
      <c r="AS25" s="52"/>
      <c r="AT25" s="50" t="s">
        <v>238</v>
      </c>
      <c r="AU25" s="52"/>
      <c r="AV25" s="52"/>
      <c r="AW25" s="52"/>
      <c r="AX25" s="50" t="s">
        <v>239</v>
      </c>
      <c r="AY25" s="52"/>
      <c r="AZ25" s="50" t="s">
        <v>238</v>
      </c>
      <c r="BA25" s="52"/>
      <c r="BB25" s="50" t="s">
        <v>238</v>
      </c>
      <c r="BC25" s="52"/>
      <c r="BD25" s="50" t="s">
        <v>238</v>
      </c>
      <c r="BE25" s="52"/>
      <c r="BF25" s="50" t="s">
        <v>238</v>
      </c>
      <c r="BG25" s="52"/>
      <c r="BH25" s="53" t="s">
        <v>238</v>
      </c>
      <c r="BI25" s="52"/>
      <c r="BJ25" s="52"/>
      <c r="BK25" s="50" t="s">
        <v>239</v>
      </c>
      <c r="BL25" s="50" t="s">
        <v>239</v>
      </c>
      <c r="BM25" s="50" t="s">
        <v>238</v>
      </c>
      <c r="BN25" s="50" t="s">
        <v>238</v>
      </c>
      <c r="BO25" s="50" t="s">
        <v>238</v>
      </c>
      <c r="BP25" s="50" t="s">
        <v>240</v>
      </c>
      <c r="BQ25" s="50" t="s">
        <v>336</v>
      </c>
      <c r="BR25" s="50" t="s">
        <v>238</v>
      </c>
      <c r="BS25" s="52"/>
      <c r="BT25" s="50" t="s">
        <v>238</v>
      </c>
      <c r="BU25" s="52"/>
      <c r="BV25" s="52"/>
      <c r="BW25" s="52"/>
      <c r="BX25" s="50" t="s">
        <v>238</v>
      </c>
      <c r="BY25" s="52"/>
      <c r="BZ25" s="52"/>
      <c r="CA25" s="50" t="s">
        <v>243</v>
      </c>
      <c r="CB25" s="50" t="s">
        <v>238</v>
      </c>
      <c r="CC25" s="54" t="s">
        <v>240</v>
      </c>
      <c r="CD25" s="54" t="s">
        <v>337</v>
      </c>
      <c r="CE25" s="54" t="s">
        <v>240</v>
      </c>
      <c r="CF25" s="50" t="s">
        <v>240</v>
      </c>
      <c r="CG25" s="50" t="s">
        <v>240</v>
      </c>
      <c r="CH25" s="47" t="s">
        <v>238</v>
      </c>
      <c r="CI25" s="52"/>
      <c r="CJ25" s="50" t="s">
        <v>338</v>
      </c>
      <c r="CK25" s="50" t="s">
        <v>238</v>
      </c>
      <c r="CL25" s="52"/>
      <c r="CM25" s="50" t="s">
        <v>238</v>
      </c>
      <c r="CN25" s="50">
        <v>14</v>
      </c>
      <c r="CO25" s="50" t="s">
        <v>238</v>
      </c>
      <c r="CP25" s="50" t="s">
        <v>248</v>
      </c>
      <c r="CQ25" s="50" t="s">
        <v>246</v>
      </c>
      <c r="CR25" s="50" t="s">
        <v>247</v>
      </c>
      <c r="CS25" s="50" t="s">
        <v>247</v>
      </c>
      <c r="CT25" s="50" t="s">
        <v>295</v>
      </c>
      <c r="CU25" s="50" t="s">
        <v>295</v>
      </c>
      <c r="CV25" s="50" t="s">
        <v>295</v>
      </c>
      <c r="CW25" s="50" t="s">
        <v>295</v>
      </c>
      <c r="CX25" s="50" t="s">
        <v>339</v>
      </c>
      <c r="CY25" s="50" t="s">
        <v>251</v>
      </c>
      <c r="CZ25" s="50" t="s">
        <v>251</v>
      </c>
      <c r="DA25" s="50" t="s">
        <v>295</v>
      </c>
      <c r="DB25" s="50" t="s">
        <v>281</v>
      </c>
      <c r="DC25" s="50">
        <v>5</v>
      </c>
      <c r="DD25" s="50">
        <v>5</v>
      </c>
      <c r="DE25" s="50">
        <v>5</v>
      </c>
      <c r="DF25" s="50">
        <v>5</v>
      </c>
      <c r="DG25" s="50" t="s">
        <v>238</v>
      </c>
      <c r="DH25" s="50">
        <v>5</v>
      </c>
      <c r="DI25" s="50">
        <v>110</v>
      </c>
      <c r="DJ25" s="50">
        <v>7</v>
      </c>
      <c r="DK25" s="50">
        <v>14.6</v>
      </c>
      <c r="DL25" s="50" t="s">
        <v>244</v>
      </c>
      <c r="DM25" s="50" t="s">
        <v>340</v>
      </c>
      <c r="DN25" s="50">
        <v>5</v>
      </c>
      <c r="DO25" s="50" t="s">
        <v>341</v>
      </c>
      <c r="DP25" s="50" t="s">
        <v>341</v>
      </c>
      <c r="DQ25" s="50" t="s">
        <v>253</v>
      </c>
      <c r="DR25" s="50">
        <v>7</v>
      </c>
      <c r="DS25" s="56" t="s">
        <v>256</v>
      </c>
      <c r="DT25" s="56" t="s">
        <v>256</v>
      </c>
      <c r="DU25" s="56" t="s">
        <v>256</v>
      </c>
      <c r="DV25" s="56" t="s">
        <v>238</v>
      </c>
      <c r="DW25" s="56" t="s">
        <v>257</v>
      </c>
      <c r="DX25" s="8" t="s">
        <v>244</v>
      </c>
      <c r="DY25" s="57">
        <v>44029</v>
      </c>
      <c r="DZ25" s="57"/>
      <c r="EA25" s="54">
        <v>120</v>
      </c>
      <c r="EB25" s="54">
        <v>70</v>
      </c>
      <c r="EC25" s="54">
        <v>92</v>
      </c>
      <c r="ED25" s="54">
        <v>98</v>
      </c>
      <c r="EE25" s="54">
        <v>26</v>
      </c>
      <c r="EF25" s="58">
        <v>43957</v>
      </c>
      <c r="EG25" s="47">
        <v>225</v>
      </c>
      <c r="EH25" s="47">
        <v>47</v>
      </c>
      <c r="EI25" s="47">
        <v>152</v>
      </c>
      <c r="EJ25" s="47">
        <v>125</v>
      </c>
      <c r="EK25" s="59">
        <v>118</v>
      </c>
      <c r="EL25" s="59">
        <v>116</v>
      </c>
      <c r="EM25" s="59">
        <v>3.34</v>
      </c>
      <c r="EN25" s="59">
        <v>3.86</v>
      </c>
      <c r="EO25" s="59">
        <v>409</v>
      </c>
      <c r="EP25" s="60">
        <v>0.87</v>
      </c>
      <c r="EQ25" s="50" t="s">
        <v>258</v>
      </c>
      <c r="ER25" s="61">
        <v>26</v>
      </c>
      <c r="ES25" s="61">
        <v>9</v>
      </c>
      <c r="ET25" s="3" t="s">
        <v>342</v>
      </c>
      <c r="EU25" s="34" t="s">
        <v>260</v>
      </c>
      <c r="EV25" s="73">
        <v>21563</v>
      </c>
      <c r="EW25" s="12">
        <v>3385380363</v>
      </c>
      <c r="EX25" s="12">
        <v>1</v>
      </c>
      <c r="EY25" s="12" t="s">
        <v>261</v>
      </c>
      <c r="EZ25" s="12">
        <v>61</v>
      </c>
      <c r="FA25" s="12" t="s">
        <v>322</v>
      </c>
      <c r="FB25" s="13">
        <v>22.86</v>
      </c>
      <c r="FC25" s="14">
        <v>1.75</v>
      </c>
      <c r="FD25" s="12">
        <v>70</v>
      </c>
      <c r="FE25" s="12" t="s">
        <v>256</v>
      </c>
      <c r="FF25" s="12" t="s">
        <v>238</v>
      </c>
      <c r="FG25" s="12" t="s">
        <v>240</v>
      </c>
      <c r="FH25" s="12" t="s">
        <v>263</v>
      </c>
      <c r="FI25" s="12">
        <v>25</v>
      </c>
      <c r="FJ25" s="12">
        <v>47</v>
      </c>
      <c r="FK25" s="12">
        <v>2</v>
      </c>
      <c r="FL25" s="15">
        <v>7.4420000000000002</v>
      </c>
      <c r="FM25" s="16">
        <v>58.75</v>
      </c>
      <c r="FN25" s="17">
        <v>1</v>
      </c>
      <c r="FO25" s="12">
        <v>2</v>
      </c>
      <c r="FP25" s="34" t="s">
        <v>264</v>
      </c>
      <c r="FQ25" s="12" t="s">
        <v>265</v>
      </c>
      <c r="FR25" s="74">
        <v>4.8</v>
      </c>
      <c r="FS25" s="74">
        <v>4.5</v>
      </c>
      <c r="FT25" s="74">
        <v>4.8</v>
      </c>
      <c r="FU25" s="89">
        <v>57.8</v>
      </c>
      <c r="FV25" s="12"/>
      <c r="FW25" s="12"/>
      <c r="FX25" s="12"/>
      <c r="FY25" s="12"/>
      <c r="FZ25" s="75" t="s">
        <v>266</v>
      </c>
      <c r="GA25" s="12"/>
      <c r="GB25" s="12"/>
      <c r="GC25" s="75" t="s">
        <v>267</v>
      </c>
      <c r="GD25" s="74">
        <v>3</v>
      </c>
      <c r="GE25" s="74">
        <v>190</v>
      </c>
      <c r="GF25" s="66"/>
      <c r="GG25" s="66"/>
      <c r="GH25" s="66"/>
      <c r="GI25" s="66"/>
      <c r="GJ25" s="66"/>
      <c r="GK25" s="66"/>
      <c r="GL25" s="64" t="s">
        <v>267</v>
      </c>
      <c r="GM25" s="65"/>
      <c r="GN25" s="66"/>
      <c r="GO25" s="66">
        <f>FL25/6</f>
        <v>1.2403333333333333</v>
      </c>
      <c r="GP25" s="67"/>
      <c r="GQ25" s="14">
        <v>2.29</v>
      </c>
      <c r="GR25" s="95">
        <v>5.4166666666666703E-2</v>
      </c>
      <c r="GS25" s="95"/>
      <c r="GT25" s="95"/>
      <c r="GU25" s="69">
        <v>12</v>
      </c>
      <c r="GV25" s="70">
        <v>44407</v>
      </c>
      <c r="GW25" s="71" t="s">
        <v>267</v>
      </c>
      <c r="GX25" s="71"/>
      <c r="GY25" s="71"/>
      <c r="GZ25" s="71"/>
      <c r="HA25" s="71"/>
      <c r="HB25" s="71"/>
      <c r="HC25" s="71"/>
      <c r="HD25" s="71"/>
      <c r="HE25" s="71"/>
      <c r="HF25" s="71"/>
      <c r="HG25" s="71"/>
      <c r="HH25" s="71"/>
      <c r="HI25" s="71"/>
      <c r="HJ25" s="71"/>
      <c r="HK25" s="71"/>
      <c r="HL25" s="69">
        <v>24</v>
      </c>
      <c r="HM25" s="73">
        <v>44834</v>
      </c>
      <c r="HN25" s="12" t="s">
        <v>267</v>
      </c>
      <c r="HO25" s="12"/>
      <c r="HP25" s="74"/>
      <c r="HQ25" s="74"/>
      <c r="HR25" s="74"/>
      <c r="HS25" s="74"/>
      <c r="HT25" s="75"/>
      <c r="HU25" s="75"/>
      <c r="HV25" s="75"/>
      <c r="HW25" s="75"/>
      <c r="HX25" s="75"/>
      <c r="HY25" s="12"/>
      <c r="HZ25" s="12"/>
      <c r="IA25" s="12"/>
      <c r="IB25" s="12"/>
      <c r="IC25" s="69">
        <v>36</v>
      </c>
      <c r="ID25" s="76">
        <v>45137</v>
      </c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69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69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71"/>
      <c r="KC25" s="12"/>
      <c r="KD25" s="78"/>
      <c r="KE25" s="12"/>
      <c r="KF25" s="78"/>
      <c r="KG25" s="12"/>
      <c r="KH25" s="12"/>
      <c r="KI25" s="12"/>
      <c r="KJ25" s="79"/>
      <c r="KK25" s="79"/>
      <c r="KL25" s="38"/>
      <c r="KM25" s="38"/>
      <c r="KN25" s="38"/>
      <c r="KO25" s="38"/>
      <c r="KP25" s="12">
        <f t="shared" si="13"/>
        <v>1</v>
      </c>
      <c r="KQ25" s="12">
        <f t="shared" si="14"/>
        <v>4.8</v>
      </c>
      <c r="KR25" s="12">
        <f t="shared" si="15"/>
        <v>0</v>
      </c>
      <c r="KS25" s="12">
        <f>IF(CH25 = "Si",1,0)</f>
        <v>0</v>
      </c>
      <c r="KT25" s="12">
        <v>0</v>
      </c>
      <c r="KU25" s="80">
        <f>IF(KT25=0, 0.060818386 *FI25         - 0.00014652216 * POWER((FI25 - 15), 3) * (FI25 &gt; 15)         + 0.00018486938 * POWER((FI25 - 20.185718), 3) * (IF(FI25 &gt; 20,1,0))         - 0.000038347226 * POWER((FI25 - 40), 3) * (IF(FI25 &gt; 40,1,0))         + 0.11425297 * FJ25         - 0.000080091477 * POWER((FJ25 - 27.6577), 3) * (IF(FJ25 &gt; 27,1,0))         + 0.00017069483 * POWER((FJ25 - 40), 3) * (IF(FJ25 &gt; 40,1,0))         - 0.000090603358 * POWER((FJ25 - 50.910335), 3) * (IF(FJ25&gt; 50,1,0))         - 0.085684793 * FK25 + 0.0065499693 * POWER((FK25 - 0), 3)         - 0.0068305845 * POWER((FK25- 0.50513347), 3) * (IF(FK25 &gt; 0,1,0))         + 0.00028061519 * POWER((FK25 - 12.295688), 3) * (IF(FK25 &gt; 12,1,0))         + 0.070322812 * EZ25  - 0.00009382122 * POWER((EZ25 - 53.459001), 3) * (IF(EZ25 &gt; 53,1,0))         + 0.00018282661 * POWER((EZ25 - 61.954825), 3) * (IF(EZ25 &gt; 61,1,0))         - 0.000089005389 * POWER((EZ25 - 70.910335), 3) * (IF(EZ25 &gt; 70,1,0))         + 0.2153936 * (IF(KS25 = 1,1,0)) - 0.05827261 * (IF(EU25 = "F",1,0))         - 9.7960571,"")</f>
        <v>0.49676833606275395</v>
      </c>
      <c r="KV25" s="81">
        <f>1-POWER(0.98869,EXP(KU25))</f>
        <v>1.8519155444115643E-2</v>
      </c>
      <c r="KW25" s="82">
        <f t="shared" si="16"/>
        <v>0.31311610679594049</v>
      </c>
      <c r="KX25" s="83">
        <f t="shared" si="17"/>
        <v>6.8321090917379257E-3</v>
      </c>
      <c r="KY25" s="84">
        <f t="shared" si="18"/>
        <v>0.68321090917379257</v>
      </c>
      <c r="KZ25" s="81"/>
      <c r="LA25" s="81"/>
      <c r="LB25" s="81"/>
      <c r="LC25" s="81"/>
      <c r="LD25" s="44"/>
      <c r="LE25" s="45"/>
    </row>
    <row r="26" spans="1:317" s="46" customFormat="1" x14ac:dyDescent="0.25">
      <c r="A26" s="47"/>
      <c r="B26" s="2"/>
      <c r="C26" s="49"/>
      <c r="D26" s="50"/>
      <c r="E26" s="50"/>
      <c r="F26" s="50"/>
      <c r="G26" s="50"/>
      <c r="H26" s="50"/>
      <c r="I26" s="50"/>
      <c r="J26" s="50"/>
      <c r="K26" s="50"/>
      <c r="L26" s="50"/>
      <c r="M26" s="4"/>
      <c r="N26" s="50"/>
      <c r="O26" s="50"/>
      <c r="P26" s="18"/>
      <c r="Q26" s="18"/>
      <c r="R26" s="50"/>
      <c r="S26" s="50"/>
      <c r="T26" s="50"/>
      <c r="U26" s="53"/>
      <c r="V26" s="52"/>
      <c r="W26" s="52"/>
      <c r="X26" s="50"/>
      <c r="Y26" s="52"/>
      <c r="Z26" s="50"/>
      <c r="AA26" s="50"/>
      <c r="AB26" s="50"/>
      <c r="AC26" s="52"/>
      <c r="AD26" s="52"/>
      <c r="AE26" s="52"/>
      <c r="AF26" s="50"/>
      <c r="AG26" s="87"/>
      <c r="AH26" s="50"/>
      <c r="AI26" s="52"/>
      <c r="AJ26" s="50"/>
      <c r="AK26" s="52"/>
      <c r="AL26" s="50"/>
      <c r="AM26" s="52"/>
      <c r="AN26" s="52"/>
      <c r="AO26" s="52"/>
      <c r="AP26" s="50"/>
      <c r="AQ26" s="52"/>
      <c r="AR26" s="52"/>
      <c r="AS26" s="52"/>
      <c r="AT26" s="50"/>
      <c r="AU26" s="52"/>
      <c r="AV26" s="52"/>
      <c r="AW26" s="52"/>
      <c r="AX26" s="50"/>
      <c r="AY26" s="52"/>
      <c r="AZ26" s="50"/>
      <c r="BA26" s="52"/>
      <c r="BB26" s="50"/>
      <c r="BC26" s="52"/>
      <c r="BD26" s="50"/>
      <c r="BE26" s="52"/>
      <c r="BF26" s="50"/>
      <c r="BG26" s="52"/>
      <c r="BH26" s="53"/>
      <c r="BI26" s="52"/>
      <c r="BJ26" s="52"/>
      <c r="BK26" s="50"/>
      <c r="BL26" s="50"/>
      <c r="BM26" s="50"/>
      <c r="BN26" s="50"/>
      <c r="BO26" s="50"/>
      <c r="BP26" s="50"/>
      <c r="BQ26" s="50"/>
      <c r="BR26" s="50"/>
      <c r="BS26" s="52"/>
      <c r="BT26" s="50"/>
      <c r="BU26" s="52"/>
      <c r="BV26" s="52"/>
      <c r="BW26" s="52"/>
      <c r="BX26" s="50"/>
      <c r="BY26" s="52"/>
      <c r="BZ26" s="52"/>
      <c r="CA26" s="50"/>
      <c r="CB26" s="50"/>
      <c r="CC26" s="54"/>
      <c r="CD26" s="54"/>
      <c r="CE26" s="54"/>
      <c r="CF26" s="50"/>
      <c r="CG26" s="50"/>
      <c r="CH26" s="47"/>
      <c r="CI26" s="52"/>
      <c r="CJ26" s="50"/>
      <c r="CK26" s="50"/>
      <c r="CL26" s="52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6"/>
      <c r="DT26" s="56"/>
      <c r="DU26" s="56"/>
      <c r="DV26" s="56"/>
      <c r="DW26" s="56"/>
      <c r="DX26" s="8"/>
      <c r="DY26" s="57"/>
      <c r="DZ26" s="57"/>
      <c r="EA26" s="54"/>
      <c r="EB26" s="54"/>
      <c r="EC26" s="54"/>
      <c r="ED26" s="54"/>
      <c r="EE26" s="54"/>
      <c r="EF26" s="58"/>
      <c r="EG26" s="47"/>
      <c r="EH26" s="47"/>
      <c r="EI26" s="47"/>
      <c r="EJ26" s="47"/>
      <c r="EK26" s="85"/>
      <c r="EL26" s="85"/>
      <c r="EM26" s="59"/>
      <c r="EN26" s="59"/>
      <c r="EO26" s="59"/>
      <c r="EP26" s="60"/>
      <c r="EQ26" s="50"/>
      <c r="ER26" s="61"/>
      <c r="ES26" s="61"/>
      <c r="ET26" s="3"/>
      <c r="EU26" s="34"/>
      <c r="EV26" s="73"/>
      <c r="EW26" s="12"/>
      <c r="EX26" s="12"/>
      <c r="EY26" s="12"/>
      <c r="EZ26" s="12"/>
      <c r="FA26" s="12"/>
      <c r="FB26" s="13"/>
      <c r="FC26" s="14"/>
      <c r="FD26" s="12"/>
      <c r="FE26" s="12"/>
      <c r="FF26" s="12"/>
      <c r="FG26" s="12"/>
      <c r="FH26" s="12"/>
      <c r="FI26" s="12"/>
      <c r="FJ26" s="12"/>
      <c r="FK26" s="12"/>
      <c r="FL26" s="15"/>
      <c r="FM26" s="16"/>
      <c r="FN26" s="17">
        <v>2</v>
      </c>
      <c r="FO26" s="12"/>
      <c r="FP26" s="34" t="s">
        <v>264</v>
      </c>
      <c r="FQ26" s="12" t="s">
        <v>289</v>
      </c>
      <c r="FR26" s="74">
        <v>3.7</v>
      </c>
      <c r="FS26" s="74">
        <v>3.3</v>
      </c>
      <c r="FT26" s="74">
        <v>3.7</v>
      </c>
      <c r="FU26" s="89">
        <v>23.3</v>
      </c>
      <c r="FV26" s="12"/>
      <c r="FW26" s="12"/>
      <c r="FX26" s="12"/>
      <c r="FY26" s="12"/>
      <c r="FZ26" s="75" t="s">
        <v>266</v>
      </c>
      <c r="GA26" s="12"/>
      <c r="GB26" s="12"/>
      <c r="GC26" s="75" t="s">
        <v>267</v>
      </c>
      <c r="GD26" s="74">
        <v>3</v>
      </c>
      <c r="GE26" s="74">
        <v>212</v>
      </c>
      <c r="GF26" s="66"/>
      <c r="GG26" s="66"/>
      <c r="GH26" s="66"/>
      <c r="GI26" s="66"/>
      <c r="GJ26" s="66"/>
      <c r="GK26" s="66"/>
      <c r="GL26" s="64"/>
      <c r="GM26" s="65"/>
      <c r="GN26" s="66"/>
      <c r="GO26" s="66"/>
      <c r="GP26" s="67"/>
      <c r="GQ26" s="14"/>
      <c r="GR26" s="14"/>
      <c r="GS26" s="14"/>
      <c r="GT26" s="14"/>
      <c r="GU26" s="69"/>
      <c r="GV26" s="71"/>
      <c r="GW26" s="71" t="s">
        <v>267</v>
      </c>
      <c r="GX26" s="71" t="s">
        <v>289</v>
      </c>
      <c r="GY26" s="71">
        <v>2.9</v>
      </c>
      <c r="GZ26" s="71">
        <v>2.7</v>
      </c>
      <c r="HA26" s="71">
        <v>2.9</v>
      </c>
      <c r="HB26" s="71">
        <v>13.8</v>
      </c>
      <c r="HC26" s="71" t="s">
        <v>266</v>
      </c>
      <c r="HD26" s="71" t="s">
        <v>267</v>
      </c>
      <c r="HE26" s="71">
        <v>3</v>
      </c>
      <c r="HF26" s="71">
        <v>163</v>
      </c>
      <c r="HG26" s="71"/>
      <c r="HH26" s="71" t="s">
        <v>269</v>
      </c>
      <c r="HI26" s="72"/>
      <c r="HJ26" s="72"/>
      <c r="HK26" s="72"/>
      <c r="HL26" s="69"/>
      <c r="HM26" s="12"/>
      <c r="HN26" s="12" t="s">
        <v>267</v>
      </c>
      <c r="HO26" s="12" t="s">
        <v>289</v>
      </c>
      <c r="HP26" s="74">
        <v>3.2</v>
      </c>
      <c r="HQ26" s="74">
        <v>2.8</v>
      </c>
      <c r="HR26" s="74">
        <v>3.2</v>
      </c>
      <c r="HS26" s="74">
        <v>14.9</v>
      </c>
      <c r="HT26" s="75" t="s">
        <v>266</v>
      </c>
      <c r="HU26" s="75" t="s">
        <v>267</v>
      </c>
      <c r="HV26" s="75"/>
      <c r="HW26" s="75"/>
      <c r="HX26" s="12">
        <v>3865</v>
      </c>
      <c r="HY26" s="12" t="s">
        <v>324</v>
      </c>
      <c r="HZ26" s="12">
        <v>8</v>
      </c>
      <c r="IA26" s="12"/>
      <c r="IB26" s="12"/>
      <c r="IC26" s="69"/>
      <c r="ID26" s="73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69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69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71"/>
      <c r="KC26" s="12"/>
      <c r="KD26" s="78"/>
      <c r="KE26" s="12"/>
      <c r="KF26" s="78"/>
      <c r="KG26" s="12"/>
      <c r="KH26" s="12"/>
      <c r="KI26" s="12"/>
      <c r="KJ26" s="79"/>
      <c r="KK26" s="79"/>
      <c r="KL26" s="38"/>
      <c r="KM26" s="38"/>
      <c r="KN26" s="38"/>
      <c r="KO26" s="38"/>
      <c r="KP26" s="12">
        <f t="shared" si="13"/>
        <v>1</v>
      </c>
      <c r="KQ26" s="12">
        <f t="shared" si="14"/>
        <v>3.7</v>
      </c>
      <c r="KR26" s="12">
        <f t="shared" si="15"/>
        <v>0</v>
      </c>
      <c r="KS26" s="12">
        <f>IF(CH26 = "Si",1,0)</f>
        <v>0</v>
      </c>
      <c r="KT26" s="12">
        <v>0</v>
      </c>
      <c r="KU26" s="80">
        <v>0.496768336062754</v>
      </c>
      <c r="KV26" s="86"/>
      <c r="KW26" s="82">
        <f t="shared" si="16"/>
        <v>0.16226914968962913</v>
      </c>
      <c r="KX26" s="83">
        <f t="shared" si="17"/>
        <v>5.8782900793714621E-3</v>
      </c>
      <c r="KY26" s="84">
        <f t="shared" si="18"/>
        <v>0.58782900793714621</v>
      </c>
      <c r="KZ26" s="81"/>
      <c r="LA26" s="81"/>
      <c r="LB26" s="81"/>
      <c r="LC26" s="81"/>
      <c r="LD26" s="44"/>
      <c r="LE26" s="45"/>
    </row>
    <row r="27" spans="1:317" s="46" customFormat="1" x14ac:dyDescent="0.25">
      <c r="A27" s="47" t="s">
        <v>343</v>
      </c>
      <c r="B27" s="48" t="s">
        <v>344</v>
      </c>
      <c r="C27" s="49">
        <v>44029.523347430601</v>
      </c>
      <c r="D27" s="50"/>
      <c r="E27" s="50"/>
      <c r="F27" s="50"/>
      <c r="G27" s="50"/>
      <c r="H27" s="50"/>
      <c r="I27" s="50"/>
      <c r="J27" s="50"/>
      <c r="K27" s="50"/>
      <c r="L27" s="50"/>
      <c r="M27" s="4"/>
      <c r="N27" s="52"/>
      <c r="O27" s="50" t="s">
        <v>276</v>
      </c>
      <c r="P27" s="18">
        <v>180</v>
      </c>
      <c r="Q27" s="18">
        <v>106</v>
      </c>
      <c r="R27" s="50" t="s">
        <v>277</v>
      </c>
      <c r="S27" s="50" t="s">
        <v>236</v>
      </c>
      <c r="T27" s="50" t="s">
        <v>237</v>
      </c>
      <c r="U27" s="51" t="s">
        <v>238</v>
      </c>
      <c r="V27" s="52"/>
      <c r="W27" s="52"/>
      <c r="X27" s="50" t="s">
        <v>238</v>
      </c>
      <c r="Y27" s="52"/>
      <c r="Z27" s="50" t="s">
        <v>238</v>
      </c>
      <c r="AA27" s="50" t="s">
        <v>240</v>
      </c>
      <c r="AB27" s="50" t="s">
        <v>240</v>
      </c>
      <c r="AC27" s="87">
        <v>40179</v>
      </c>
      <c r="AD27" s="50" t="s">
        <v>240</v>
      </c>
      <c r="AE27" s="50" t="s">
        <v>345</v>
      </c>
      <c r="AF27" s="50" t="s">
        <v>240</v>
      </c>
      <c r="AG27" s="87">
        <v>32874</v>
      </c>
      <c r="AH27" s="50" t="s">
        <v>238</v>
      </c>
      <c r="AI27" s="52"/>
      <c r="AJ27" s="50" t="s">
        <v>238</v>
      </c>
      <c r="AK27" s="52"/>
      <c r="AL27" s="50" t="s">
        <v>238</v>
      </c>
      <c r="AM27" s="52"/>
      <c r="AN27" s="52"/>
      <c r="AO27" s="52"/>
      <c r="AP27" s="50" t="s">
        <v>238</v>
      </c>
      <c r="AQ27" s="52"/>
      <c r="AR27" s="52"/>
      <c r="AS27" s="52"/>
      <c r="AT27" s="50" t="s">
        <v>238</v>
      </c>
      <c r="AU27" s="52"/>
      <c r="AV27" s="52"/>
      <c r="AW27" s="52"/>
      <c r="AX27" s="50" t="s">
        <v>239</v>
      </c>
      <c r="AY27" s="52"/>
      <c r="AZ27" s="50" t="s">
        <v>238</v>
      </c>
      <c r="BA27" s="52"/>
      <c r="BB27" s="50" t="s">
        <v>240</v>
      </c>
      <c r="BC27" s="87">
        <v>43922</v>
      </c>
      <c r="BD27" s="50" t="s">
        <v>238</v>
      </c>
      <c r="BE27" s="52"/>
      <c r="BF27" s="50" t="s">
        <v>238</v>
      </c>
      <c r="BG27" s="52"/>
      <c r="BH27" s="53" t="s">
        <v>238</v>
      </c>
      <c r="BI27" s="52"/>
      <c r="BJ27" s="52"/>
      <c r="BK27" s="50" t="s">
        <v>315</v>
      </c>
      <c r="BL27" s="50" t="s">
        <v>239</v>
      </c>
      <c r="BM27" s="50" t="s">
        <v>240</v>
      </c>
      <c r="BN27" s="50" t="s">
        <v>238</v>
      </c>
      <c r="BO27" s="50" t="s">
        <v>238</v>
      </c>
      <c r="BP27" s="50" t="s">
        <v>240</v>
      </c>
      <c r="BQ27" s="50" t="s">
        <v>346</v>
      </c>
      <c r="BR27" s="50" t="s">
        <v>240</v>
      </c>
      <c r="BS27" s="50" t="s">
        <v>347</v>
      </c>
      <c r="BT27" s="50" t="s">
        <v>240</v>
      </c>
      <c r="BU27" s="50" t="s">
        <v>240</v>
      </c>
      <c r="BV27" s="50" t="s">
        <v>238</v>
      </c>
      <c r="BW27" s="52"/>
      <c r="BX27" s="50" t="s">
        <v>238</v>
      </c>
      <c r="BY27" s="52"/>
      <c r="BZ27" s="52"/>
      <c r="CA27" s="50" t="s">
        <v>348</v>
      </c>
      <c r="CB27" s="50" t="s">
        <v>240</v>
      </c>
      <c r="CC27" s="54" t="s">
        <v>240</v>
      </c>
      <c r="CD27" s="54" t="s">
        <v>331</v>
      </c>
      <c r="CE27" s="54" t="s">
        <v>240</v>
      </c>
      <c r="CF27" s="50" t="s">
        <v>238</v>
      </c>
      <c r="CG27" s="50" t="s">
        <v>238</v>
      </c>
      <c r="CH27" s="47" t="s">
        <v>240</v>
      </c>
      <c r="CI27" s="50">
        <v>1948</v>
      </c>
      <c r="CJ27" s="50" t="s">
        <v>239</v>
      </c>
      <c r="CK27" s="50" t="s">
        <v>244</v>
      </c>
      <c r="CL27" s="50">
        <v>15</v>
      </c>
      <c r="CM27" s="50" t="s">
        <v>238</v>
      </c>
      <c r="CN27" s="50">
        <v>15</v>
      </c>
      <c r="CO27" s="50" t="s">
        <v>240</v>
      </c>
      <c r="CP27" s="50" t="s">
        <v>302</v>
      </c>
      <c r="CQ27" s="50" t="s">
        <v>349</v>
      </c>
      <c r="CR27" s="50" t="s">
        <v>247</v>
      </c>
      <c r="CS27" s="50" t="s">
        <v>319</v>
      </c>
      <c r="CT27" s="50" t="s">
        <v>249</v>
      </c>
      <c r="CU27" s="50" t="s">
        <v>249</v>
      </c>
      <c r="CV27" s="50" t="s">
        <v>248</v>
      </c>
      <c r="CW27" s="50" t="s">
        <v>248</v>
      </c>
      <c r="CX27" s="50" t="s">
        <v>350</v>
      </c>
      <c r="CY27" s="50" t="s">
        <v>251</v>
      </c>
      <c r="CZ27" s="50" t="s">
        <v>251</v>
      </c>
      <c r="DA27" s="50" t="s">
        <v>295</v>
      </c>
      <c r="DB27" s="50" t="s">
        <v>248</v>
      </c>
      <c r="DC27" s="50">
        <v>1</v>
      </c>
      <c r="DD27" s="50">
        <v>1</v>
      </c>
      <c r="DE27" s="50">
        <v>1</v>
      </c>
      <c r="DF27" s="50">
        <v>7</v>
      </c>
      <c r="DG27" s="50" t="s">
        <v>238</v>
      </c>
      <c r="DH27" s="50">
        <v>0</v>
      </c>
      <c r="DI27" s="50">
        <v>120</v>
      </c>
      <c r="DJ27" s="50">
        <v>8</v>
      </c>
      <c r="DK27" s="50">
        <v>10</v>
      </c>
      <c r="DL27" s="50" t="s">
        <v>238</v>
      </c>
      <c r="DM27" s="52"/>
      <c r="DN27" s="52"/>
      <c r="DO27" s="50" t="s">
        <v>254</v>
      </c>
      <c r="DP27" s="50" t="s">
        <v>254</v>
      </c>
      <c r="DQ27" s="50" t="s">
        <v>320</v>
      </c>
      <c r="DR27" s="50">
        <v>4</v>
      </c>
      <c r="DS27" s="56" t="s">
        <v>256</v>
      </c>
      <c r="DT27" s="56" t="s">
        <v>256</v>
      </c>
      <c r="DU27" s="56" t="s">
        <v>256</v>
      </c>
      <c r="DV27" s="56" t="s">
        <v>238</v>
      </c>
      <c r="DW27" s="56" t="s">
        <v>257</v>
      </c>
      <c r="DX27" s="8" t="s">
        <v>244</v>
      </c>
      <c r="DY27" s="57">
        <v>44029</v>
      </c>
      <c r="DZ27" s="57"/>
      <c r="EA27" s="54">
        <v>135</v>
      </c>
      <c r="EB27" s="54">
        <v>80</v>
      </c>
      <c r="EC27" s="54">
        <v>37</v>
      </c>
      <c r="ED27" s="54">
        <v>96</v>
      </c>
      <c r="EE27" s="54">
        <v>15</v>
      </c>
      <c r="EF27" s="96">
        <v>43881</v>
      </c>
      <c r="EG27" s="47">
        <v>225</v>
      </c>
      <c r="EH27" s="47">
        <v>37</v>
      </c>
      <c r="EI27" s="88"/>
      <c r="EJ27" s="47">
        <v>104</v>
      </c>
      <c r="EK27" s="59">
        <v>53</v>
      </c>
      <c r="EL27" s="59">
        <v>62</v>
      </c>
      <c r="EM27" s="59">
        <v>1.7</v>
      </c>
      <c r="EN27" s="59">
        <v>2.59</v>
      </c>
      <c r="EO27" s="59">
        <v>227</v>
      </c>
      <c r="EP27" s="60">
        <v>0.66</v>
      </c>
      <c r="EQ27" s="50" t="s">
        <v>258</v>
      </c>
      <c r="ER27" s="61">
        <v>18</v>
      </c>
      <c r="ES27" s="61">
        <v>8</v>
      </c>
      <c r="ET27" s="3" t="s">
        <v>351</v>
      </c>
      <c r="EU27" s="34" t="s">
        <v>284</v>
      </c>
      <c r="EV27" s="73">
        <v>17744</v>
      </c>
      <c r="EW27" s="12">
        <v>3286839706</v>
      </c>
      <c r="EX27" s="12">
        <v>1</v>
      </c>
      <c r="EY27" s="12" t="s">
        <v>261</v>
      </c>
      <c r="EZ27" s="12">
        <v>71</v>
      </c>
      <c r="FA27" s="12" t="s">
        <v>262</v>
      </c>
      <c r="FB27" s="13">
        <v>33.33</v>
      </c>
      <c r="FC27" s="14">
        <v>1.8</v>
      </c>
      <c r="FD27" s="12">
        <v>108</v>
      </c>
      <c r="FE27" s="12" t="s">
        <v>285</v>
      </c>
      <c r="FF27" s="12" t="s">
        <v>238</v>
      </c>
      <c r="FG27" s="12" t="s">
        <v>240</v>
      </c>
      <c r="FH27" s="12" t="s">
        <v>263</v>
      </c>
      <c r="FI27" s="12">
        <v>25</v>
      </c>
      <c r="FJ27" s="12">
        <v>52</v>
      </c>
      <c r="FK27" s="12">
        <v>0</v>
      </c>
      <c r="FL27" s="15">
        <v>17.866</v>
      </c>
      <c r="FM27" s="16">
        <v>65</v>
      </c>
      <c r="FN27" s="17">
        <v>1</v>
      </c>
      <c r="FO27" s="12">
        <v>3</v>
      </c>
      <c r="FP27" s="34" t="s">
        <v>264</v>
      </c>
      <c r="FQ27" s="12" t="s">
        <v>265</v>
      </c>
      <c r="FR27" s="74">
        <v>5.4</v>
      </c>
      <c r="FS27" s="74">
        <v>4.7</v>
      </c>
      <c r="FT27" s="74">
        <v>5.4</v>
      </c>
      <c r="FU27" s="89">
        <v>83.7</v>
      </c>
      <c r="FV27" s="73"/>
      <c r="FW27" s="73"/>
      <c r="FX27" s="73"/>
      <c r="FY27" s="73"/>
      <c r="FZ27" s="75" t="s">
        <v>266</v>
      </c>
      <c r="GA27" s="73"/>
      <c r="GB27" s="73"/>
      <c r="GC27" s="75" t="s">
        <v>267</v>
      </c>
      <c r="GD27" s="74">
        <v>3</v>
      </c>
      <c r="GE27" s="74">
        <v>68</v>
      </c>
      <c r="GF27" s="66"/>
      <c r="GG27" s="66"/>
      <c r="GH27" s="66"/>
      <c r="GI27" s="66"/>
      <c r="GJ27" s="66"/>
      <c r="GK27" s="66"/>
      <c r="GL27" s="64" t="s">
        <v>267</v>
      </c>
      <c r="GM27" s="65"/>
      <c r="GN27" s="66"/>
      <c r="GO27" s="66">
        <f>FL27/6</f>
        <v>2.9776666666666665</v>
      </c>
      <c r="GP27" s="97">
        <v>44049</v>
      </c>
      <c r="GQ27" s="14">
        <v>0.211805555555556</v>
      </c>
      <c r="GR27" s="95">
        <v>0.14652777777777801</v>
      </c>
      <c r="GS27" s="95"/>
      <c r="GT27" s="95"/>
      <c r="GU27" s="69">
        <v>1</v>
      </c>
      <c r="GV27" s="98">
        <v>44071</v>
      </c>
      <c r="GW27" s="92" t="s">
        <v>352</v>
      </c>
      <c r="GX27" s="98"/>
      <c r="GY27" s="98"/>
      <c r="GZ27" s="98"/>
      <c r="HA27" s="98"/>
      <c r="HB27" s="98"/>
      <c r="HC27" s="98"/>
      <c r="HD27" s="98"/>
      <c r="HE27" s="98"/>
      <c r="HF27" s="98"/>
      <c r="HG27" s="98"/>
      <c r="HH27" s="98"/>
      <c r="HI27" s="72"/>
      <c r="HJ27" s="72"/>
      <c r="HK27" s="72"/>
      <c r="HL27" s="69" t="s">
        <v>353</v>
      </c>
      <c r="HM27" s="12"/>
      <c r="HN27" s="73"/>
      <c r="HO27" s="73"/>
      <c r="HP27" s="99"/>
      <c r="HQ27" s="99"/>
      <c r="HR27" s="99"/>
      <c r="HS27" s="99"/>
      <c r="HT27" s="100"/>
      <c r="HU27" s="100"/>
      <c r="HV27" s="100"/>
      <c r="HW27" s="100"/>
      <c r="HX27" s="100"/>
      <c r="HY27" s="73"/>
      <c r="HZ27" s="73"/>
      <c r="IA27" s="73"/>
      <c r="IB27" s="73"/>
      <c r="IC27" s="101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101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101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98">
        <v>44077</v>
      </c>
      <c r="KC27" s="12" t="s">
        <v>354</v>
      </c>
      <c r="KD27" s="102"/>
      <c r="KE27" s="73"/>
      <c r="KF27" s="102">
        <v>44221</v>
      </c>
      <c r="KG27" s="12" t="s">
        <v>355</v>
      </c>
      <c r="KH27" s="12" t="s">
        <v>356</v>
      </c>
      <c r="KI27" s="12" t="s">
        <v>357</v>
      </c>
      <c r="KJ27" s="79" t="s">
        <v>358</v>
      </c>
      <c r="KK27" s="79"/>
      <c r="KL27" s="38" t="s">
        <v>359</v>
      </c>
      <c r="KM27" s="38" t="s">
        <v>360</v>
      </c>
      <c r="KN27" s="103"/>
      <c r="KO27" s="103"/>
      <c r="KP27" s="12">
        <f t="shared" si="13"/>
        <v>1</v>
      </c>
      <c r="KQ27" s="12">
        <f t="shared" si="14"/>
        <v>5.4</v>
      </c>
      <c r="KR27" s="12">
        <f t="shared" si="15"/>
        <v>1</v>
      </c>
      <c r="KS27" s="12">
        <f>IF(CH27 = "Si",1,0)</f>
        <v>1</v>
      </c>
      <c r="KT27" s="12">
        <v>0</v>
      </c>
      <c r="KU27" s="80">
        <f>IF(KT27=0, 0.060818386 *FI27         - 0.00014652216 * POWER((FI27 - 15), 3) * (FI27 &gt; 15)         + 0.00018486938 * POWER((FI27 - 20.185718), 3) * (IF(FI27 &gt; 20,1,0))         - 0.000038347226 * POWER((FI27 - 40), 3) * (IF(FI27 &gt; 40,1,0))         + 0.11425297 * FJ27         - 0.000080091477 * POWER((FJ27 - 27.6577), 3) * (IF(FJ27 &gt; 27,1,0))         + 0.00017069483 * POWER((FJ27 - 40), 3) * (IF(FJ27 &gt; 40,1,0))         - 0.000090603358 * POWER((FJ27 - 50.910335), 3) * (IF(FJ27&gt; 50,1,0))         - 0.085684793 * FK27 + 0.0065499693 * POWER((FK27 - 0), 3)         - 0.0068305845 * POWER((FK27- 0.50513347), 3) * (IF(FK27 &gt; 0,1,0))         + 0.00028061519 * POWER((FK27 - 12.295688), 3) * (IF(FK27 &gt; 12,1,0))         + 0.070322812 * EZ27  - 0.00009382122 * POWER((EZ27 - 53.459001), 3) * (IF(EZ27 &gt; 53,1,0))         + 0.00018282661 * POWER((EZ27 - 61.954825), 3) * (IF(EZ27 &gt; 61,1,0))         - 0.000089005389 * POWER((EZ27 - 70.910335), 3) * (IF(EZ27 &gt; 70,1,0))         + 0.2153936 * (IF(KS27 = 1,1,0)) - 0.05827261 * (IF(EU27 = "F",1,0))         - 9.7960571,"")</f>
        <v>1.5165147012057272</v>
      </c>
      <c r="KV27" s="81">
        <f>1-POWER(0.98869,EXP(KU27))</f>
        <v>5.0505535447865957E-2</v>
      </c>
      <c r="KW27" s="82">
        <f t="shared" si="16"/>
        <v>1.5511872485117104</v>
      </c>
      <c r="KX27" s="83">
        <f t="shared" si="17"/>
        <v>2.3367155629768321E-2</v>
      </c>
      <c r="KY27" s="84">
        <f t="shared" si="18"/>
        <v>2.3367155629768321</v>
      </c>
      <c r="KZ27" s="81"/>
      <c r="LA27" s="81"/>
      <c r="LB27" s="81"/>
      <c r="LC27" s="81"/>
      <c r="LD27" s="44"/>
      <c r="LE27" s="45"/>
    </row>
    <row r="28" spans="1:317" s="46" customFormat="1" x14ac:dyDescent="0.25">
      <c r="A28" s="47"/>
      <c r="B28" s="2"/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4"/>
      <c r="N28" s="52"/>
      <c r="O28" s="50"/>
      <c r="P28" s="18"/>
      <c r="Q28" s="18"/>
      <c r="R28" s="50"/>
      <c r="S28" s="50"/>
      <c r="T28" s="50"/>
      <c r="U28" s="53"/>
      <c r="V28" s="52"/>
      <c r="W28" s="52"/>
      <c r="X28" s="50"/>
      <c r="Y28" s="52"/>
      <c r="Z28" s="50"/>
      <c r="AA28" s="50"/>
      <c r="AB28" s="50"/>
      <c r="AC28" s="87"/>
      <c r="AD28" s="50"/>
      <c r="AE28" s="50"/>
      <c r="AF28" s="50"/>
      <c r="AG28" s="87"/>
      <c r="AH28" s="50"/>
      <c r="AI28" s="52"/>
      <c r="AJ28" s="50"/>
      <c r="AK28" s="52"/>
      <c r="AL28" s="50"/>
      <c r="AM28" s="52"/>
      <c r="AN28" s="52"/>
      <c r="AO28" s="52"/>
      <c r="AP28" s="50"/>
      <c r="AQ28" s="52"/>
      <c r="AR28" s="52"/>
      <c r="AS28" s="52"/>
      <c r="AT28" s="50"/>
      <c r="AU28" s="52"/>
      <c r="AV28" s="52"/>
      <c r="AW28" s="52"/>
      <c r="AX28" s="50"/>
      <c r="AY28" s="52"/>
      <c r="AZ28" s="50"/>
      <c r="BA28" s="52"/>
      <c r="BB28" s="50"/>
      <c r="BC28" s="87"/>
      <c r="BD28" s="50"/>
      <c r="BE28" s="52"/>
      <c r="BF28" s="50"/>
      <c r="BG28" s="52"/>
      <c r="BH28" s="53"/>
      <c r="BI28" s="52"/>
      <c r="BJ28" s="52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2"/>
      <c r="BX28" s="50"/>
      <c r="BY28" s="52"/>
      <c r="BZ28" s="52"/>
      <c r="CA28" s="50"/>
      <c r="CB28" s="50"/>
      <c r="CC28" s="54"/>
      <c r="CD28" s="54"/>
      <c r="CE28" s="54"/>
      <c r="CF28" s="50"/>
      <c r="CG28" s="50"/>
      <c r="CH28" s="47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2"/>
      <c r="DN28" s="52"/>
      <c r="DO28" s="50"/>
      <c r="DP28" s="50"/>
      <c r="DQ28" s="50"/>
      <c r="DR28" s="50"/>
      <c r="DS28" s="56"/>
      <c r="DT28" s="56"/>
      <c r="DU28" s="56"/>
      <c r="DV28" s="56"/>
      <c r="DW28" s="56"/>
      <c r="DX28" s="8"/>
      <c r="DY28" s="57"/>
      <c r="DZ28" s="57"/>
      <c r="EA28" s="54"/>
      <c r="EB28" s="54"/>
      <c r="EC28" s="54"/>
      <c r="ED28" s="54"/>
      <c r="EE28" s="54"/>
      <c r="EF28" s="96"/>
      <c r="EG28" s="47"/>
      <c r="EH28" s="47"/>
      <c r="EI28" s="88"/>
      <c r="EJ28" s="47"/>
      <c r="EK28" s="85"/>
      <c r="EL28" s="85"/>
      <c r="EM28" s="59"/>
      <c r="EN28" s="59"/>
      <c r="EO28" s="59"/>
      <c r="EP28" s="60"/>
      <c r="EQ28" s="50"/>
      <c r="ER28" s="61"/>
      <c r="ES28" s="61"/>
      <c r="ET28" s="3"/>
      <c r="EU28" s="34"/>
      <c r="EV28" s="73"/>
      <c r="EW28" s="12"/>
      <c r="EX28" s="12"/>
      <c r="EY28" s="12"/>
      <c r="EZ28" s="12"/>
      <c r="FA28" s="12"/>
      <c r="FB28" s="13"/>
      <c r="FC28" s="14"/>
      <c r="FD28" s="12"/>
      <c r="FE28" s="12"/>
      <c r="FF28" s="12"/>
      <c r="FG28" s="12"/>
      <c r="FH28" s="12"/>
      <c r="FI28" s="12"/>
      <c r="FJ28" s="12"/>
      <c r="FK28" s="12"/>
      <c r="FL28" s="15"/>
      <c r="FM28" s="16"/>
      <c r="FN28" s="17">
        <v>2</v>
      </c>
      <c r="FO28" s="12"/>
      <c r="FP28" s="34" t="s">
        <v>264</v>
      </c>
      <c r="FQ28" s="12" t="s">
        <v>326</v>
      </c>
      <c r="FR28" s="74">
        <v>10.4</v>
      </c>
      <c r="FS28" s="74">
        <v>7.7</v>
      </c>
      <c r="FT28" s="74">
        <v>10.4</v>
      </c>
      <c r="FU28" s="89">
        <v>362</v>
      </c>
      <c r="FV28" s="73"/>
      <c r="FW28" s="73"/>
      <c r="FX28" s="73"/>
      <c r="FY28" s="73"/>
      <c r="FZ28" s="75" t="s">
        <v>361</v>
      </c>
      <c r="GA28" s="73"/>
      <c r="GB28" s="73"/>
      <c r="GC28" s="75" t="s">
        <v>267</v>
      </c>
      <c r="GD28" s="74">
        <v>3</v>
      </c>
      <c r="GE28" s="74">
        <v>72</v>
      </c>
      <c r="GF28" s="66"/>
      <c r="GG28" s="66"/>
      <c r="GH28" s="66"/>
      <c r="GI28" s="66"/>
      <c r="GJ28" s="66"/>
      <c r="GK28" s="66"/>
      <c r="GL28" s="64"/>
      <c r="GM28" s="65"/>
      <c r="GN28" s="66"/>
      <c r="GO28" s="66"/>
      <c r="GP28" s="97"/>
      <c r="GQ28" s="14"/>
      <c r="GR28" s="14"/>
      <c r="GS28" s="14"/>
      <c r="GT28" s="14"/>
      <c r="GU28" s="101"/>
      <c r="GV28" s="98"/>
      <c r="GW28" s="98"/>
      <c r="GX28" s="98"/>
      <c r="GY28" s="98"/>
      <c r="GZ28" s="98"/>
      <c r="HA28" s="98"/>
      <c r="HB28" s="98"/>
      <c r="HC28" s="98"/>
      <c r="HD28" s="98"/>
      <c r="HE28" s="98"/>
      <c r="HF28" s="98"/>
      <c r="HG28" s="98"/>
      <c r="HH28" s="98"/>
      <c r="HI28" s="104"/>
      <c r="HJ28" s="104"/>
      <c r="HK28" s="104"/>
      <c r="HL28" s="101"/>
      <c r="HM28" s="73"/>
      <c r="HN28" s="73"/>
      <c r="HO28" s="73"/>
      <c r="HP28" s="99"/>
      <c r="HQ28" s="99"/>
      <c r="HR28" s="99"/>
      <c r="HS28" s="99"/>
      <c r="HT28" s="100"/>
      <c r="HU28" s="100"/>
      <c r="HV28" s="100"/>
      <c r="HW28" s="100"/>
      <c r="HX28" s="100"/>
      <c r="HY28" s="73"/>
      <c r="HZ28" s="73"/>
      <c r="IA28" s="73"/>
      <c r="IB28" s="73"/>
      <c r="IC28" s="101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101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101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98"/>
      <c r="KC28" s="73"/>
      <c r="KD28" s="102"/>
      <c r="KE28" s="73"/>
      <c r="KF28" s="102"/>
      <c r="KG28" s="73"/>
      <c r="KH28" s="73"/>
      <c r="KI28" s="73"/>
      <c r="KJ28" s="105"/>
      <c r="KK28" s="105"/>
      <c r="KL28" s="103"/>
      <c r="KM28" s="103"/>
      <c r="KN28" s="103"/>
      <c r="KO28" s="103"/>
      <c r="KP28" s="12">
        <f t="shared" si="13"/>
        <v>2</v>
      </c>
      <c r="KQ28" s="12">
        <f t="shared" si="14"/>
        <v>10.4</v>
      </c>
      <c r="KR28" s="12">
        <f t="shared" si="15"/>
        <v>0</v>
      </c>
      <c r="KS28" s="12">
        <v>1</v>
      </c>
      <c r="KT28" s="12">
        <v>0</v>
      </c>
      <c r="KU28" s="80">
        <v>1.5165147012057301</v>
      </c>
      <c r="KV28" s="86"/>
      <c r="KW28" s="82">
        <f t="shared" si="16"/>
        <v>1.9031713441752123</v>
      </c>
      <c r="KX28" s="83">
        <f t="shared" si="17"/>
        <v>3.3060912300580392E-2</v>
      </c>
      <c r="KY28" s="84">
        <f t="shared" si="18"/>
        <v>3.3060912300580392</v>
      </c>
      <c r="KZ28" s="81"/>
      <c r="LA28" s="81"/>
      <c r="LB28" s="81"/>
      <c r="LC28" s="81"/>
      <c r="LD28" s="44"/>
      <c r="LE28" s="45"/>
    </row>
    <row r="29" spans="1:317" s="46" customFormat="1" x14ac:dyDescent="0.25">
      <c r="A29" s="47"/>
      <c r="B29" s="2"/>
      <c r="C29" s="49"/>
      <c r="D29" s="50"/>
      <c r="E29" s="50"/>
      <c r="F29" s="50"/>
      <c r="G29" s="50"/>
      <c r="H29" s="50"/>
      <c r="I29" s="50"/>
      <c r="J29" s="50"/>
      <c r="K29" s="50"/>
      <c r="L29" s="50"/>
      <c r="M29" s="4"/>
      <c r="N29" s="52"/>
      <c r="O29" s="50"/>
      <c r="P29" s="18"/>
      <c r="Q29" s="18"/>
      <c r="R29" s="50"/>
      <c r="S29" s="50"/>
      <c r="T29" s="50"/>
      <c r="U29" s="53"/>
      <c r="V29" s="52"/>
      <c r="W29" s="52"/>
      <c r="X29" s="50"/>
      <c r="Y29" s="52"/>
      <c r="Z29" s="50"/>
      <c r="AA29" s="50"/>
      <c r="AB29" s="50"/>
      <c r="AC29" s="87"/>
      <c r="AD29" s="50"/>
      <c r="AE29" s="50"/>
      <c r="AF29" s="50"/>
      <c r="AG29" s="87"/>
      <c r="AH29" s="50"/>
      <c r="AI29" s="52"/>
      <c r="AJ29" s="50"/>
      <c r="AK29" s="52"/>
      <c r="AL29" s="50"/>
      <c r="AM29" s="52"/>
      <c r="AN29" s="52"/>
      <c r="AO29" s="52"/>
      <c r="AP29" s="50"/>
      <c r="AQ29" s="52"/>
      <c r="AR29" s="52"/>
      <c r="AS29" s="52"/>
      <c r="AT29" s="50"/>
      <c r="AU29" s="52"/>
      <c r="AV29" s="52"/>
      <c r="AW29" s="52"/>
      <c r="AX29" s="50"/>
      <c r="AY29" s="52"/>
      <c r="AZ29" s="50"/>
      <c r="BA29" s="52"/>
      <c r="BB29" s="50"/>
      <c r="BC29" s="87"/>
      <c r="BD29" s="50"/>
      <c r="BE29" s="52"/>
      <c r="BF29" s="50"/>
      <c r="BG29" s="52"/>
      <c r="BH29" s="53"/>
      <c r="BI29" s="52"/>
      <c r="BJ29" s="52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2"/>
      <c r="BX29" s="50"/>
      <c r="BY29" s="52"/>
      <c r="BZ29" s="52"/>
      <c r="CA29" s="50"/>
      <c r="CB29" s="50"/>
      <c r="CC29" s="54"/>
      <c r="CD29" s="54"/>
      <c r="CE29" s="54"/>
      <c r="CF29" s="50"/>
      <c r="CG29" s="50"/>
      <c r="CH29" s="47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2"/>
      <c r="DN29" s="52"/>
      <c r="DO29" s="50"/>
      <c r="DP29" s="50"/>
      <c r="DQ29" s="50"/>
      <c r="DR29" s="50"/>
      <c r="DS29" s="56"/>
      <c r="DT29" s="56"/>
      <c r="DU29" s="56"/>
      <c r="DV29" s="56"/>
      <c r="DW29" s="56"/>
      <c r="DX29" s="8"/>
      <c r="DY29" s="57"/>
      <c r="DZ29" s="57"/>
      <c r="EA29" s="54"/>
      <c r="EB29" s="54"/>
      <c r="EC29" s="54"/>
      <c r="ED29" s="54"/>
      <c r="EE29" s="54"/>
      <c r="EF29" s="96"/>
      <c r="EG29" s="47"/>
      <c r="EH29" s="47"/>
      <c r="EI29" s="88"/>
      <c r="EJ29" s="47"/>
      <c r="EK29" s="85"/>
      <c r="EL29" s="85"/>
      <c r="EM29" s="59"/>
      <c r="EN29" s="59"/>
      <c r="EO29" s="59"/>
      <c r="EP29" s="60"/>
      <c r="EQ29" s="50"/>
      <c r="ER29" s="61"/>
      <c r="ES29" s="61"/>
      <c r="ET29" s="3"/>
      <c r="EU29" s="34"/>
      <c r="EV29" s="73"/>
      <c r="EW29" s="12"/>
      <c r="EX29" s="12"/>
      <c r="EY29" s="12"/>
      <c r="EZ29" s="12"/>
      <c r="FA29" s="12"/>
      <c r="FB29" s="13"/>
      <c r="FC29" s="14"/>
      <c r="FD29" s="12"/>
      <c r="FE29" s="12"/>
      <c r="FF29" s="12"/>
      <c r="FG29" s="12"/>
      <c r="FH29" s="12"/>
      <c r="FI29" s="12"/>
      <c r="FJ29" s="12"/>
      <c r="FK29" s="12"/>
      <c r="FL29" s="15"/>
      <c r="FM29" s="16"/>
      <c r="FN29" s="17">
        <v>3</v>
      </c>
      <c r="FO29" s="12"/>
      <c r="FP29" s="34" t="s">
        <v>264</v>
      </c>
      <c r="FQ29" s="12" t="s">
        <v>326</v>
      </c>
      <c r="FR29" s="74">
        <v>3.8</v>
      </c>
      <c r="FS29" s="74">
        <v>3.2</v>
      </c>
      <c r="FT29" s="74">
        <v>3.8</v>
      </c>
      <c r="FU29" s="89">
        <v>23.5</v>
      </c>
      <c r="FV29" s="73"/>
      <c r="FW29" s="73"/>
      <c r="FX29" s="73"/>
      <c r="FY29" s="73"/>
      <c r="FZ29" s="75" t="s">
        <v>266</v>
      </c>
      <c r="GA29" s="73"/>
      <c r="GB29" s="73"/>
      <c r="GC29" s="75" t="s">
        <v>267</v>
      </c>
      <c r="GD29" s="74">
        <v>3</v>
      </c>
      <c r="GE29" s="74">
        <v>89</v>
      </c>
      <c r="GF29" s="66"/>
      <c r="GG29" s="66"/>
      <c r="GH29" s="66"/>
      <c r="GI29" s="66"/>
      <c r="GJ29" s="66"/>
      <c r="GK29" s="66"/>
      <c r="GL29" s="64"/>
      <c r="GM29" s="65"/>
      <c r="GN29" s="66"/>
      <c r="GO29" s="66"/>
      <c r="GP29" s="97"/>
      <c r="GQ29" s="14"/>
      <c r="GR29" s="14"/>
      <c r="GS29" s="14"/>
      <c r="GT29" s="14"/>
      <c r="GU29" s="101"/>
      <c r="GV29" s="98"/>
      <c r="GW29" s="98"/>
      <c r="GX29" s="98"/>
      <c r="GY29" s="98"/>
      <c r="GZ29" s="98"/>
      <c r="HA29" s="98"/>
      <c r="HB29" s="98"/>
      <c r="HC29" s="98"/>
      <c r="HD29" s="98"/>
      <c r="HE29" s="98"/>
      <c r="HF29" s="98"/>
      <c r="HG29" s="98"/>
      <c r="HH29" s="98"/>
      <c r="HI29" s="104"/>
      <c r="HJ29" s="104"/>
      <c r="HK29" s="104"/>
      <c r="HL29" s="101"/>
      <c r="HM29" s="73"/>
      <c r="HN29" s="73"/>
      <c r="HO29" s="73"/>
      <c r="HP29" s="99"/>
      <c r="HQ29" s="99"/>
      <c r="HR29" s="99"/>
      <c r="HS29" s="99"/>
      <c r="HT29" s="100"/>
      <c r="HU29" s="100"/>
      <c r="HV29" s="100"/>
      <c r="HW29" s="100"/>
      <c r="HX29" s="100"/>
      <c r="HY29" s="73"/>
      <c r="HZ29" s="73"/>
      <c r="IA29" s="73"/>
      <c r="IB29" s="73"/>
      <c r="IC29" s="101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  <c r="IO29" s="73"/>
      <c r="IP29" s="73"/>
      <c r="IQ29" s="73"/>
      <c r="IR29" s="73"/>
      <c r="IS29" s="73"/>
      <c r="IT29" s="101"/>
      <c r="IU29" s="73"/>
      <c r="IV29" s="73"/>
      <c r="IW29" s="73"/>
      <c r="IX29" s="73"/>
      <c r="IY29" s="73"/>
      <c r="IZ29" s="73"/>
      <c r="JA29" s="73"/>
      <c r="JB29" s="73"/>
      <c r="JC29" s="73"/>
      <c r="JD29" s="73"/>
      <c r="JE29" s="73"/>
      <c r="JF29" s="73"/>
      <c r="JG29" s="73"/>
      <c r="JH29" s="73"/>
      <c r="JI29" s="73"/>
      <c r="JJ29" s="73"/>
      <c r="JK29" s="101"/>
      <c r="JL29" s="73"/>
      <c r="JM29" s="73"/>
      <c r="JN29" s="73"/>
      <c r="JO29" s="73"/>
      <c r="JP29" s="73"/>
      <c r="JQ29" s="73"/>
      <c r="JR29" s="73"/>
      <c r="JS29" s="73"/>
      <c r="JT29" s="73"/>
      <c r="JU29" s="73"/>
      <c r="JV29" s="73"/>
      <c r="JW29" s="73"/>
      <c r="JX29" s="73"/>
      <c r="JY29" s="73"/>
      <c r="JZ29" s="73"/>
      <c r="KA29" s="73"/>
      <c r="KB29" s="98"/>
      <c r="KC29" s="73"/>
      <c r="KD29" s="102"/>
      <c r="KE29" s="73"/>
      <c r="KF29" s="102"/>
      <c r="KG29" s="73"/>
      <c r="KH29" s="73"/>
      <c r="KI29" s="73"/>
      <c r="KJ29" s="105"/>
      <c r="KK29" s="105"/>
      <c r="KL29" s="103"/>
      <c r="KM29" s="103"/>
      <c r="KN29" s="103"/>
      <c r="KO29" s="103"/>
      <c r="KP29" s="12">
        <f t="shared" si="13"/>
        <v>1</v>
      </c>
      <c r="KQ29" s="12">
        <f t="shared" si="14"/>
        <v>3.8</v>
      </c>
      <c r="KR29" s="12">
        <f t="shared" si="15"/>
        <v>0</v>
      </c>
      <c r="KS29" s="12">
        <v>1</v>
      </c>
      <c r="KT29" s="12">
        <v>0</v>
      </c>
      <c r="KU29" s="80">
        <v>1.5165147012057301</v>
      </c>
      <c r="KV29" s="86"/>
      <c r="KW29" s="82">
        <f t="shared" si="16"/>
        <v>0.77737381503975744</v>
      </c>
      <c r="KX29" s="83">
        <f t="shared" si="17"/>
        <v>1.0846786775121409E-2</v>
      </c>
      <c r="KY29" s="84">
        <f t="shared" si="18"/>
        <v>1.0846786775121409</v>
      </c>
      <c r="KZ29" s="81"/>
      <c r="LA29" s="81"/>
      <c r="LB29" s="81"/>
      <c r="LC29" s="81"/>
      <c r="LD29" s="44"/>
      <c r="LE29" s="45"/>
    </row>
    <row r="30" spans="1:317" s="46" customFormat="1" x14ac:dyDescent="0.25">
      <c r="A30" s="47"/>
      <c r="B30" s="2"/>
      <c r="C30" s="49"/>
      <c r="D30" s="50"/>
      <c r="E30" s="50"/>
      <c r="F30" s="50"/>
      <c r="G30" s="50"/>
      <c r="H30" s="50"/>
      <c r="I30" s="50"/>
      <c r="J30" s="50"/>
      <c r="K30" s="50"/>
      <c r="L30" s="50"/>
      <c r="M30" s="4"/>
      <c r="N30" s="52"/>
      <c r="O30" s="50"/>
      <c r="P30" s="18"/>
      <c r="Q30" s="18"/>
      <c r="R30" s="50"/>
      <c r="S30" s="50"/>
      <c r="T30" s="50"/>
      <c r="U30" s="53"/>
      <c r="V30" s="52"/>
      <c r="W30" s="52"/>
      <c r="X30" s="50"/>
      <c r="Y30" s="52"/>
      <c r="Z30" s="50"/>
      <c r="AA30" s="50"/>
      <c r="AB30" s="50"/>
      <c r="AC30" s="87"/>
      <c r="AD30" s="50"/>
      <c r="AE30" s="50"/>
      <c r="AF30" s="50"/>
      <c r="AG30" s="87"/>
      <c r="AH30" s="50"/>
      <c r="AI30" s="52"/>
      <c r="AJ30" s="50"/>
      <c r="AK30" s="52"/>
      <c r="AL30" s="50"/>
      <c r="AM30" s="52"/>
      <c r="AN30" s="52"/>
      <c r="AO30" s="52"/>
      <c r="AP30" s="50"/>
      <c r="AQ30" s="52"/>
      <c r="AR30" s="52"/>
      <c r="AS30" s="52"/>
      <c r="AT30" s="50"/>
      <c r="AU30" s="52"/>
      <c r="AV30" s="52"/>
      <c r="AW30" s="52"/>
      <c r="AX30" s="50"/>
      <c r="AY30" s="52"/>
      <c r="AZ30" s="50"/>
      <c r="BA30" s="52"/>
      <c r="BB30" s="50"/>
      <c r="BC30" s="87"/>
      <c r="BD30" s="50"/>
      <c r="BE30" s="52"/>
      <c r="BF30" s="50"/>
      <c r="BG30" s="52"/>
      <c r="BH30" s="53"/>
      <c r="BI30" s="52"/>
      <c r="BJ30" s="52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2"/>
      <c r="BX30" s="50"/>
      <c r="BY30" s="52"/>
      <c r="BZ30" s="52"/>
      <c r="CA30" s="50"/>
      <c r="CB30" s="50"/>
      <c r="CC30" s="54"/>
      <c r="CD30" s="54"/>
      <c r="CE30" s="54"/>
      <c r="CF30" s="50"/>
      <c r="CG30" s="50"/>
      <c r="CH30" s="47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2"/>
      <c r="DN30" s="52"/>
      <c r="DO30" s="50"/>
      <c r="DP30" s="50"/>
      <c r="DQ30" s="50"/>
      <c r="DR30" s="50"/>
      <c r="DS30" s="56"/>
      <c r="DT30" s="56"/>
      <c r="DU30" s="56"/>
      <c r="DV30" s="56"/>
      <c r="DW30" s="56"/>
      <c r="DX30" s="8"/>
      <c r="DY30" s="57"/>
      <c r="DZ30" s="57"/>
      <c r="EA30" s="54"/>
      <c r="EB30" s="54"/>
      <c r="EC30" s="54"/>
      <c r="ED30" s="54"/>
      <c r="EE30" s="54"/>
      <c r="EF30" s="96"/>
      <c r="EG30" s="47"/>
      <c r="EH30" s="47"/>
      <c r="EI30" s="88"/>
      <c r="EJ30" s="47"/>
      <c r="EK30" s="85"/>
      <c r="EL30" s="85"/>
      <c r="EM30" s="59"/>
      <c r="EN30" s="59"/>
      <c r="EO30" s="59"/>
      <c r="EP30" s="60"/>
      <c r="EQ30" s="50"/>
      <c r="ER30" s="61"/>
      <c r="ES30" s="61"/>
      <c r="ET30" s="3"/>
      <c r="EU30" s="34"/>
      <c r="EV30" s="73"/>
      <c r="EW30" s="12"/>
      <c r="EX30" s="12"/>
      <c r="EY30" s="12"/>
      <c r="EZ30" s="12"/>
      <c r="FA30" s="12"/>
      <c r="FB30" s="13"/>
      <c r="FC30" s="14"/>
      <c r="FD30" s="12"/>
      <c r="FE30" s="12"/>
      <c r="FF30" s="12"/>
      <c r="FG30" s="12"/>
      <c r="FH30" s="12"/>
      <c r="FI30" s="12"/>
      <c r="FJ30" s="12"/>
      <c r="FK30" s="12"/>
      <c r="FL30" s="15"/>
      <c r="FM30" s="16"/>
      <c r="FN30" s="17"/>
      <c r="FO30" s="12"/>
      <c r="FP30" s="12"/>
      <c r="FQ30" s="12"/>
      <c r="FR30" s="74"/>
      <c r="FS30" s="74"/>
      <c r="FT30" s="74"/>
      <c r="FU30" s="89"/>
      <c r="FV30" s="73"/>
      <c r="FW30" s="73"/>
      <c r="FX30" s="73"/>
      <c r="FY30" s="73"/>
      <c r="FZ30" s="75"/>
      <c r="GA30" s="73"/>
      <c r="GB30" s="73"/>
      <c r="GC30" s="100"/>
      <c r="GD30" s="74"/>
      <c r="GE30" s="74"/>
      <c r="GF30" s="66"/>
      <c r="GG30" s="66"/>
      <c r="GH30" s="66"/>
      <c r="GI30" s="66"/>
      <c r="GJ30" s="66"/>
      <c r="GK30" s="66"/>
      <c r="GL30" s="64"/>
      <c r="GM30" s="65"/>
      <c r="GN30" s="66"/>
      <c r="GO30" s="66"/>
      <c r="GP30" s="97"/>
      <c r="GQ30" s="14"/>
      <c r="GR30" s="14"/>
      <c r="GS30" s="14"/>
      <c r="GT30" s="14"/>
      <c r="GU30" s="101"/>
      <c r="GV30" s="98"/>
      <c r="GW30" s="98"/>
      <c r="GX30" s="98"/>
      <c r="GY30" s="98"/>
      <c r="GZ30" s="98"/>
      <c r="HA30" s="98"/>
      <c r="HB30" s="98"/>
      <c r="HC30" s="98"/>
      <c r="HD30" s="98"/>
      <c r="HE30" s="98"/>
      <c r="HF30" s="98"/>
      <c r="HG30" s="98"/>
      <c r="HH30" s="98"/>
      <c r="HI30" s="104"/>
      <c r="HJ30" s="104"/>
      <c r="HK30" s="104"/>
      <c r="HL30" s="101"/>
      <c r="HM30" s="73"/>
      <c r="HN30" s="73"/>
      <c r="HO30" s="73"/>
      <c r="HP30" s="99"/>
      <c r="HQ30" s="99"/>
      <c r="HR30" s="99"/>
      <c r="HS30" s="99"/>
      <c r="HT30" s="100"/>
      <c r="HU30" s="100"/>
      <c r="HV30" s="100"/>
      <c r="HW30" s="100"/>
      <c r="HX30" s="100"/>
      <c r="HY30" s="73"/>
      <c r="HZ30" s="73"/>
      <c r="IA30" s="73"/>
      <c r="IB30" s="73"/>
      <c r="IC30" s="101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  <c r="IO30" s="73"/>
      <c r="IP30" s="73"/>
      <c r="IQ30" s="73"/>
      <c r="IR30" s="73"/>
      <c r="IS30" s="73"/>
      <c r="IT30" s="101"/>
      <c r="IU30" s="73"/>
      <c r="IV30" s="73"/>
      <c r="IW30" s="73"/>
      <c r="IX30" s="73"/>
      <c r="IY30" s="73"/>
      <c r="IZ30" s="73"/>
      <c r="JA30" s="73"/>
      <c r="JB30" s="73"/>
      <c r="JC30" s="73"/>
      <c r="JD30" s="73"/>
      <c r="JE30" s="73"/>
      <c r="JF30" s="73"/>
      <c r="JG30" s="73"/>
      <c r="JH30" s="73"/>
      <c r="JI30" s="73"/>
      <c r="JJ30" s="73"/>
      <c r="JK30" s="101"/>
      <c r="JL30" s="73"/>
      <c r="JM30" s="73"/>
      <c r="JN30" s="73"/>
      <c r="JO30" s="73"/>
      <c r="JP30" s="73"/>
      <c r="JQ30" s="73"/>
      <c r="JR30" s="73"/>
      <c r="JS30" s="73"/>
      <c r="JT30" s="73"/>
      <c r="JU30" s="73"/>
      <c r="JV30" s="73"/>
      <c r="JW30" s="73"/>
      <c r="JX30" s="73"/>
      <c r="JY30" s="73"/>
      <c r="JZ30" s="73"/>
      <c r="KA30" s="73"/>
      <c r="KB30" s="98"/>
      <c r="KC30" s="73"/>
      <c r="KD30" s="102"/>
      <c r="KE30" s="73"/>
      <c r="KF30" s="102"/>
      <c r="KG30" s="73"/>
      <c r="KH30" s="73"/>
      <c r="KI30" s="73"/>
      <c r="KJ30" s="105"/>
      <c r="KK30" s="105"/>
      <c r="KL30" s="103"/>
      <c r="KM30" s="103"/>
      <c r="KN30" s="103"/>
      <c r="KO30" s="103"/>
      <c r="KP30" s="12">
        <f t="shared" si="13"/>
        <v>0</v>
      </c>
      <c r="KQ30" s="12">
        <f t="shared" si="14"/>
        <v>0</v>
      </c>
      <c r="KR30" s="12">
        <f t="shared" si="15"/>
        <v>0</v>
      </c>
      <c r="KS30" s="12">
        <v>1</v>
      </c>
      <c r="KT30" s="12">
        <v>0</v>
      </c>
      <c r="KU30" s="80">
        <v>1.5165147012057301</v>
      </c>
      <c r="KV30" s="86"/>
      <c r="KW30" s="82">
        <f t="shared" si="16"/>
        <v>0.35448437809737321</v>
      </c>
      <c r="KX30" s="83">
        <f t="shared" si="17"/>
        <v>7.1196394792474305E-3</v>
      </c>
      <c r="KY30" s="84">
        <f t="shared" si="18"/>
        <v>0.71196394792474305</v>
      </c>
      <c r="KZ30" s="81"/>
      <c r="LA30" s="81"/>
      <c r="LB30" s="81"/>
      <c r="LC30" s="81"/>
      <c r="LD30" s="44"/>
      <c r="LE30" s="45"/>
    </row>
    <row r="31" spans="1:317" s="46" customFormat="1" x14ac:dyDescent="0.25">
      <c r="A31" s="47"/>
      <c r="B31" s="2"/>
      <c r="C31" s="49"/>
      <c r="D31" s="50"/>
      <c r="E31" s="50"/>
      <c r="F31" s="50"/>
      <c r="G31" s="50"/>
      <c r="H31" s="50"/>
      <c r="I31" s="50"/>
      <c r="J31" s="50"/>
      <c r="K31" s="50"/>
      <c r="L31" s="50"/>
      <c r="M31" s="4"/>
      <c r="N31" s="52"/>
      <c r="O31" s="50"/>
      <c r="P31" s="18"/>
      <c r="Q31" s="18"/>
      <c r="R31" s="50"/>
      <c r="S31" s="50"/>
      <c r="T31" s="50"/>
      <c r="U31" s="53"/>
      <c r="V31" s="52"/>
      <c r="W31" s="52"/>
      <c r="X31" s="50"/>
      <c r="Y31" s="52"/>
      <c r="Z31" s="50"/>
      <c r="AA31" s="50"/>
      <c r="AB31" s="50"/>
      <c r="AC31" s="87"/>
      <c r="AD31" s="50"/>
      <c r="AE31" s="50"/>
      <c r="AF31" s="50"/>
      <c r="AG31" s="87"/>
      <c r="AH31" s="50"/>
      <c r="AI31" s="52"/>
      <c r="AJ31" s="50"/>
      <c r="AK31" s="52"/>
      <c r="AL31" s="50"/>
      <c r="AM31" s="52"/>
      <c r="AN31" s="52"/>
      <c r="AO31" s="52"/>
      <c r="AP31" s="50"/>
      <c r="AQ31" s="52"/>
      <c r="AR31" s="52"/>
      <c r="AS31" s="52"/>
      <c r="AT31" s="50"/>
      <c r="AU31" s="52"/>
      <c r="AV31" s="52"/>
      <c r="AW31" s="52"/>
      <c r="AX31" s="50"/>
      <c r="AY31" s="52"/>
      <c r="AZ31" s="50"/>
      <c r="BA31" s="52"/>
      <c r="BB31" s="50"/>
      <c r="BC31" s="87"/>
      <c r="BD31" s="50"/>
      <c r="BE31" s="52"/>
      <c r="BF31" s="50"/>
      <c r="BG31" s="52"/>
      <c r="BH31" s="53"/>
      <c r="BI31" s="52"/>
      <c r="BJ31" s="52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2"/>
      <c r="BX31" s="50"/>
      <c r="BY31" s="52"/>
      <c r="BZ31" s="52"/>
      <c r="CA31" s="50"/>
      <c r="CB31" s="50"/>
      <c r="CC31" s="54"/>
      <c r="CD31" s="54"/>
      <c r="CE31" s="54"/>
      <c r="CF31" s="50"/>
      <c r="CG31" s="50"/>
      <c r="CH31" s="47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2"/>
      <c r="DN31" s="52"/>
      <c r="DO31" s="50"/>
      <c r="DP31" s="50"/>
      <c r="DQ31" s="50"/>
      <c r="DR31" s="50"/>
      <c r="DS31" s="56"/>
      <c r="DT31" s="56"/>
      <c r="DU31" s="56"/>
      <c r="DV31" s="56"/>
      <c r="DW31" s="56"/>
      <c r="DX31" s="8"/>
      <c r="DY31" s="57"/>
      <c r="DZ31" s="57"/>
      <c r="EA31" s="54"/>
      <c r="EB31" s="54"/>
      <c r="EC31" s="54"/>
      <c r="ED31" s="54"/>
      <c r="EE31" s="54"/>
      <c r="EF31" s="96"/>
      <c r="EG31" s="47"/>
      <c r="EH31" s="47"/>
      <c r="EI31" s="88"/>
      <c r="EJ31" s="47"/>
      <c r="EK31" s="85"/>
      <c r="EL31" s="85"/>
      <c r="EM31" s="59"/>
      <c r="EN31" s="59"/>
      <c r="EO31" s="59"/>
      <c r="EP31" s="60"/>
      <c r="EQ31" s="50"/>
      <c r="ER31" s="61"/>
      <c r="ES31" s="61"/>
      <c r="ET31" s="3"/>
      <c r="EU31" s="34"/>
      <c r="EV31" s="73"/>
      <c r="EW31" s="12"/>
      <c r="EX31" s="12"/>
      <c r="EY31" s="12"/>
      <c r="EZ31" s="12"/>
      <c r="FA31" s="12"/>
      <c r="FB31" s="13"/>
      <c r="FC31" s="14"/>
      <c r="FD31" s="12"/>
      <c r="FE31" s="12"/>
      <c r="FF31" s="12"/>
      <c r="FG31" s="12"/>
      <c r="FH31" s="12"/>
      <c r="FI31" s="12"/>
      <c r="FJ31" s="12"/>
      <c r="FK31" s="12"/>
      <c r="FL31" s="15"/>
      <c r="FM31" s="16"/>
      <c r="FN31" s="17"/>
      <c r="FO31" s="12"/>
      <c r="FP31" s="12"/>
      <c r="FQ31" s="12"/>
      <c r="FR31" s="74"/>
      <c r="FS31" s="74"/>
      <c r="FT31" s="74"/>
      <c r="FU31" s="89"/>
      <c r="FV31" s="73"/>
      <c r="FW31" s="73"/>
      <c r="FX31" s="73"/>
      <c r="FY31" s="73"/>
      <c r="FZ31" s="75"/>
      <c r="GA31" s="73"/>
      <c r="GB31" s="73"/>
      <c r="GC31" s="100"/>
      <c r="GD31" s="74"/>
      <c r="GE31" s="74"/>
      <c r="GF31" s="66"/>
      <c r="GG31" s="66"/>
      <c r="GH31" s="66"/>
      <c r="GI31" s="66"/>
      <c r="GJ31" s="66"/>
      <c r="GK31" s="66"/>
      <c r="GL31" s="64"/>
      <c r="GM31" s="65"/>
      <c r="GN31" s="66"/>
      <c r="GO31" s="66"/>
      <c r="GP31" s="97"/>
      <c r="GQ31" s="14"/>
      <c r="GR31" s="14"/>
      <c r="GS31" s="14"/>
      <c r="GT31" s="14"/>
      <c r="GU31" s="101"/>
      <c r="GV31" s="98"/>
      <c r="GW31" s="98"/>
      <c r="GX31" s="98"/>
      <c r="GY31" s="98"/>
      <c r="GZ31" s="98"/>
      <c r="HA31" s="98"/>
      <c r="HB31" s="98"/>
      <c r="HC31" s="98"/>
      <c r="HD31" s="98"/>
      <c r="HE31" s="98"/>
      <c r="HF31" s="98"/>
      <c r="HG31" s="98"/>
      <c r="HH31" s="98"/>
      <c r="HI31" s="104"/>
      <c r="HJ31" s="104"/>
      <c r="HK31" s="104"/>
      <c r="HL31" s="101"/>
      <c r="HM31" s="73"/>
      <c r="HN31" s="73"/>
      <c r="HO31" s="73"/>
      <c r="HP31" s="99"/>
      <c r="HQ31" s="99"/>
      <c r="HR31" s="99"/>
      <c r="HS31" s="99"/>
      <c r="HT31" s="100"/>
      <c r="HU31" s="100"/>
      <c r="HV31" s="100"/>
      <c r="HW31" s="100"/>
      <c r="HX31" s="100"/>
      <c r="HY31" s="73"/>
      <c r="HZ31" s="73"/>
      <c r="IA31" s="73"/>
      <c r="IB31" s="73"/>
      <c r="IC31" s="101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101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101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98"/>
      <c r="KC31" s="73"/>
      <c r="KD31" s="102"/>
      <c r="KE31" s="73"/>
      <c r="KF31" s="102"/>
      <c r="KG31" s="73"/>
      <c r="KH31" s="73"/>
      <c r="KI31" s="73"/>
      <c r="KJ31" s="105"/>
      <c r="KK31" s="105"/>
      <c r="KL31" s="103"/>
      <c r="KM31" s="103"/>
      <c r="KN31" s="103"/>
      <c r="KO31" s="103"/>
      <c r="KP31" s="12">
        <f t="shared" si="13"/>
        <v>0</v>
      </c>
      <c r="KQ31" s="12">
        <f t="shared" si="14"/>
        <v>0</v>
      </c>
      <c r="KR31" s="12">
        <f t="shared" si="15"/>
        <v>0</v>
      </c>
      <c r="KS31" s="12">
        <v>1</v>
      </c>
      <c r="KT31" s="12">
        <v>0</v>
      </c>
      <c r="KU31" s="80">
        <v>1.5165147012057301</v>
      </c>
      <c r="KV31" s="86"/>
      <c r="KW31" s="82">
        <f t="shared" si="16"/>
        <v>0.35448437809737321</v>
      </c>
      <c r="KX31" s="83">
        <f t="shared" si="17"/>
        <v>7.1196394792474305E-3</v>
      </c>
      <c r="KY31" s="84">
        <f t="shared" si="18"/>
        <v>0.71196394792474305</v>
      </c>
      <c r="KZ31" s="81"/>
      <c r="LA31" s="81"/>
      <c r="LB31" s="81"/>
      <c r="LC31" s="81"/>
      <c r="LD31" s="44"/>
      <c r="LE31" s="45"/>
    </row>
    <row r="32" spans="1:317" s="46" customFormat="1" x14ac:dyDescent="0.25">
      <c r="A32" s="47"/>
      <c r="B32" s="2"/>
      <c r="C32" s="49"/>
      <c r="D32" s="50"/>
      <c r="E32" s="50"/>
      <c r="F32" s="50"/>
      <c r="G32" s="50"/>
      <c r="H32" s="50"/>
      <c r="I32" s="50"/>
      <c r="J32" s="50"/>
      <c r="K32" s="50"/>
      <c r="L32" s="50"/>
      <c r="M32" s="4"/>
      <c r="N32" s="52"/>
      <c r="O32" s="50"/>
      <c r="P32" s="18"/>
      <c r="Q32" s="18"/>
      <c r="R32" s="50"/>
      <c r="S32" s="50"/>
      <c r="T32" s="50"/>
      <c r="U32" s="53"/>
      <c r="V32" s="52"/>
      <c r="W32" s="52"/>
      <c r="X32" s="50"/>
      <c r="Y32" s="52"/>
      <c r="Z32" s="50"/>
      <c r="AA32" s="50"/>
      <c r="AB32" s="50"/>
      <c r="AC32" s="87"/>
      <c r="AD32" s="50"/>
      <c r="AE32" s="50"/>
      <c r="AF32" s="50"/>
      <c r="AG32" s="87"/>
      <c r="AH32" s="50"/>
      <c r="AI32" s="52"/>
      <c r="AJ32" s="50"/>
      <c r="AK32" s="52"/>
      <c r="AL32" s="50"/>
      <c r="AM32" s="52"/>
      <c r="AN32" s="52"/>
      <c r="AO32" s="52"/>
      <c r="AP32" s="50"/>
      <c r="AQ32" s="52"/>
      <c r="AR32" s="52"/>
      <c r="AS32" s="52"/>
      <c r="AT32" s="50"/>
      <c r="AU32" s="52"/>
      <c r="AV32" s="52"/>
      <c r="AW32" s="52"/>
      <c r="AX32" s="50"/>
      <c r="AY32" s="52"/>
      <c r="AZ32" s="50"/>
      <c r="BA32" s="52"/>
      <c r="BB32" s="50"/>
      <c r="BC32" s="87"/>
      <c r="BD32" s="50"/>
      <c r="BE32" s="52"/>
      <c r="BF32" s="50"/>
      <c r="BG32" s="52"/>
      <c r="BH32" s="53"/>
      <c r="BI32" s="52"/>
      <c r="BJ32" s="52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2"/>
      <c r="BX32" s="50"/>
      <c r="BY32" s="52"/>
      <c r="BZ32" s="52"/>
      <c r="CA32" s="50"/>
      <c r="CB32" s="50"/>
      <c r="CC32" s="54"/>
      <c r="CD32" s="54"/>
      <c r="CE32" s="54"/>
      <c r="CF32" s="50"/>
      <c r="CG32" s="50"/>
      <c r="CH32" s="47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2"/>
      <c r="DN32" s="52"/>
      <c r="DO32" s="50"/>
      <c r="DP32" s="50"/>
      <c r="DQ32" s="50"/>
      <c r="DR32" s="50"/>
      <c r="DS32" s="56"/>
      <c r="DT32" s="56"/>
      <c r="DU32" s="56"/>
      <c r="DV32" s="56"/>
      <c r="DW32" s="56"/>
      <c r="DX32" s="8"/>
      <c r="DY32" s="57"/>
      <c r="DZ32" s="57"/>
      <c r="EA32" s="54"/>
      <c r="EB32" s="54"/>
      <c r="EC32" s="54"/>
      <c r="ED32" s="54"/>
      <c r="EE32" s="54"/>
      <c r="EF32" s="96"/>
      <c r="EG32" s="47"/>
      <c r="EH32" s="47"/>
      <c r="EI32" s="88"/>
      <c r="EJ32" s="47"/>
      <c r="EK32" s="85"/>
      <c r="EL32" s="85"/>
      <c r="EM32" s="59"/>
      <c r="EN32" s="59"/>
      <c r="EO32" s="59"/>
      <c r="EP32" s="60"/>
      <c r="EQ32" s="50"/>
      <c r="ER32" s="61"/>
      <c r="ES32" s="61"/>
      <c r="ET32" s="3"/>
      <c r="EU32" s="34"/>
      <c r="EV32" s="73"/>
      <c r="EW32" s="12"/>
      <c r="EX32" s="12"/>
      <c r="EY32" s="12"/>
      <c r="EZ32" s="12"/>
      <c r="FA32" s="12"/>
      <c r="FB32" s="13"/>
      <c r="FC32" s="14"/>
      <c r="FD32" s="12"/>
      <c r="FE32" s="12"/>
      <c r="FF32" s="12"/>
      <c r="FG32" s="12"/>
      <c r="FH32" s="12"/>
      <c r="FI32" s="12"/>
      <c r="FJ32" s="12"/>
      <c r="FK32" s="12"/>
      <c r="FL32" s="15"/>
      <c r="FM32" s="16"/>
      <c r="FN32" s="17"/>
      <c r="FO32" s="12"/>
      <c r="FP32" s="12"/>
      <c r="FQ32" s="12"/>
      <c r="FR32" s="74"/>
      <c r="FS32" s="74"/>
      <c r="FT32" s="74"/>
      <c r="FU32" s="89"/>
      <c r="FV32" s="73"/>
      <c r="FW32" s="73"/>
      <c r="FX32" s="73"/>
      <c r="FY32" s="73"/>
      <c r="FZ32" s="75"/>
      <c r="GA32" s="73"/>
      <c r="GB32" s="73"/>
      <c r="GC32" s="100"/>
      <c r="GD32" s="74"/>
      <c r="GE32" s="74"/>
      <c r="GF32" s="66"/>
      <c r="GG32" s="66"/>
      <c r="GH32" s="66"/>
      <c r="GI32" s="66"/>
      <c r="GJ32" s="66"/>
      <c r="GK32" s="66"/>
      <c r="GL32" s="64"/>
      <c r="GM32" s="65"/>
      <c r="GN32" s="66"/>
      <c r="GO32" s="66"/>
      <c r="GP32" s="97"/>
      <c r="GQ32" s="14"/>
      <c r="GR32" s="14"/>
      <c r="GS32" s="14"/>
      <c r="GT32" s="14"/>
      <c r="GU32" s="101"/>
      <c r="GV32" s="98"/>
      <c r="GW32" s="98"/>
      <c r="GX32" s="98"/>
      <c r="GY32" s="98"/>
      <c r="GZ32" s="98"/>
      <c r="HA32" s="98"/>
      <c r="HB32" s="98"/>
      <c r="HC32" s="98"/>
      <c r="HD32" s="98"/>
      <c r="HE32" s="98"/>
      <c r="HF32" s="98"/>
      <c r="HG32" s="98"/>
      <c r="HH32" s="98"/>
      <c r="HI32" s="104"/>
      <c r="HJ32" s="104"/>
      <c r="HK32" s="104"/>
      <c r="HL32" s="101"/>
      <c r="HM32" s="73"/>
      <c r="HN32" s="73"/>
      <c r="HO32" s="73"/>
      <c r="HP32" s="99"/>
      <c r="HQ32" s="99"/>
      <c r="HR32" s="99"/>
      <c r="HS32" s="99"/>
      <c r="HT32" s="100"/>
      <c r="HU32" s="100"/>
      <c r="HV32" s="100"/>
      <c r="HW32" s="100"/>
      <c r="HX32" s="100"/>
      <c r="HY32" s="73"/>
      <c r="HZ32" s="73"/>
      <c r="IA32" s="73"/>
      <c r="IB32" s="73"/>
      <c r="IC32" s="101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101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101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98"/>
      <c r="KC32" s="73"/>
      <c r="KD32" s="102"/>
      <c r="KE32" s="73"/>
      <c r="KF32" s="102"/>
      <c r="KG32" s="73"/>
      <c r="KH32" s="73"/>
      <c r="KI32" s="73"/>
      <c r="KJ32" s="105"/>
      <c r="KK32" s="105"/>
      <c r="KL32" s="103"/>
      <c r="KM32" s="103"/>
      <c r="KN32" s="103"/>
      <c r="KO32" s="103"/>
      <c r="KP32" s="12">
        <f t="shared" si="13"/>
        <v>0</v>
      </c>
      <c r="KQ32" s="12">
        <f t="shared" si="14"/>
        <v>0</v>
      </c>
      <c r="KR32" s="12">
        <f t="shared" si="15"/>
        <v>0</v>
      </c>
      <c r="KS32" s="12">
        <v>1</v>
      </c>
      <c r="KT32" s="12">
        <v>0</v>
      </c>
      <c r="KU32" s="80">
        <v>1.5165147012057301</v>
      </c>
      <c r="KV32" s="86"/>
      <c r="KW32" s="82">
        <f t="shared" si="16"/>
        <v>0.35448437809737321</v>
      </c>
      <c r="KX32" s="83">
        <f t="shared" si="17"/>
        <v>7.1196394792474305E-3</v>
      </c>
      <c r="KY32" s="84">
        <f t="shared" si="18"/>
        <v>0.71196394792474305</v>
      </c>
      <c r="KZ32" s="81"/>
      <c r="LA32" s="81"/>
      <c r="LB32" s="81"/>
      <c r="LC32" s="81"/>
      <c r="LD32" s="44"/>
      <c r="LE32" s="45"/>
    </row>
    <row r="33" spans="1:317" s="46" customFormat="1" x14ac:dyDescent="0.25">
      <c r="A33" s="47"/>
      <c r="B33" s="2"/>
      <c r="C33" s="49"/>
      <c r="D33" s="50"/>
      <c r="E33" s="50"/>
      <c r="F33" s="50"/>
      <c r="G33" s="50"/>
      <c r="H33" s="50"/>
      <c r="I33" s="50"/>
      <c r="J33" s="50"/>
      <c r="K33" s="50"/>
      <c r="L33" s="50"/>
      <c r="M33" s="4"/>
      <c r="N33" s="52"/>
      <c r="O33" s="50"/>
      <c r="P33" s="18"/>
      <c r="Q33" s="18"/>
      <c r="R33" s="50"/>
      <c r="S33" s="50"/>
      <c r="T33" s="50"/>
      <c r="U33" s="53"/>
      <c r="V33" s="52"/>
      <c r="W33" s="52"/>
      <c r="X33" s="50"/>
      <c r="Y33" s="52"/>
      <c r="Z33" s="50"/>
      <c r="AA33" s="50"/>
      <c r="AB33" s="50"/>
      <c r="AC33" s="87"/>
      <c r="AD33" s="50"/>
      <c r="AE33" s="50"/>
      <c r="AF33" s="50"/>
      <c r="AG33" s="87"/>
      <c r="AH33" s="50"/>
      <c r="AI33" s="52"/>
      <c r="AJ33" s="50"/>
      <c r="AK33" s="52"/>
      <c r="AL33" s="50"/>
      <c r="AM33" s="52"/>
      <c r="AN33" s="52"/>
      <c r="AO33" s="52"/>
      <c r="AP33" s="50"/>
      <c r="AQ33" s="52"/>
      <c r="AR33" s="52"/>
      <c r="AS33" s="52"/>
      <c r="AT33" s="50"/>
      <c r="AU33" s="52"/>
      <c r="AV33" s="52"/>
      <c r="AW33" s="52"/>
      <c r="AX33" s="50"/>
      <c r="AY33" s="52"/>
      <c r="AZ33" s="50"/>
      <c r="BA33" s="52"/>
      <c r="BB33" s="50"/>
      <c r="BC33" s="87"/>
      <c r="BD33" s="50"/>
      <c r="BE33" s="52"/>
      <c r="BF33" s="50"/>
      <c r="BG33" s="52"/>
      <c r="BH33" s="53"/>
      <c r="BI33" s="52"/>
      <c r="BJ33" s="52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2"/>
      <c r="BX33" s="50"/>
      <c r="BY33" s="52"/>
      <c r="BZ33" s="52"/>
      <c r="CA33" s="50"/>
      <c r="CB33" s="50"/>
      <c r="CC33" s="54"/>
      <c r="CD33" s="54"/>
      <c r="CE33" s="54"/>
      <c r="CF33" s="50"/>
      <c r="CG33" s="50"/>
      <c r="CH33" s="47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2"/>
      <c r="DN33" s="52"/>
      <c r="DO33" s="50"/>
      <c r="DP33" s="50"/>
      <c r="DQ33" s="50"/>
      <c r="DR33" s="50"/>
      <c r="DS33" s="56"/>
      <c r="DT33" s="56"/>
      <c r="DU33" s="56"/>
      <c r="DV33" s="56"/>
      <c r="DW33" s="56"/>
      <c r="DX33" s="8"/>
      <c r="DY33" s="57"/>
      <c r="DZ33" s="57"/>
      <c r="EA33" s="54"/>
      <c r="EB33" s="54"/>
      <c r="EC33" s="54"/>
      <c r="ED33" s="54"/>
      <c r="EE33" s="54"/>
      <c r="EF33" s="96"/>
      <c r="EG33" s="47"/>
      <c r="EH33" s="47"/>
      <c r="EI33" s="88"/>
      <c r="EJ33" s="47"/>
      <c r="EK33" s="85"/>
      <c r="EL33" s="85"/>
      <c r="EM33" s="59"/>
      <c r="EN33" s="59"/>
      <c r="EO33" s="59"/>
      <c r="EP33" s="60"/>
      <c r="EQ33" s="50"/>
      <c r="ER33" s="61"/>
      <c r="ES33" s="61"/>
      <c r="ET33" s="3"/>
      <c r="EU33" s="34"/>
      <c r="EV33" s="73"/>
      <c r="EW33" s="12"/>
      <c r="EX33" s="12"/>
      <c r="EY33" s="12"/>
      <c r="EZ33" s="12"/>
      <c r="FA33" s="12"/>
      <c r="FB33" s="13"/>
      <c r="FC33" s="14"/>
      <c r="FD33" s="12"/>
      <c r="FE33" s="12"/>
      <c r="FF33" s="12"/>
      <c r="FG33" s="12"/>
      <c r="FH33" s="12"/>
      <c r="FI33" s="12"/>
      <c r="FJ33" s="12"/>
      <c r="FK33" s="12"/>
      <c r="FL33" s="15"/>
      <c r="FM33" s="16"/>
      <c r="FN33" s="17"/>
      <c r="FO33" s="12"/>
      <c r="FP33" s="12"/>
      <c r="FQ33" s="12"/>
      <c r="FR33" s="74"/>
      <c r="FS33" s="74"/>
      <c r="FT33" s="74"/>
      <c r="FU33" s="89"/>
      <c r="FV33" s="73"/>
      <c r="FW33" s="73"/>
      <c r="FX33" s="73"/>
      <c r="FY33" s="73"/>
      <c r="FZ33" s="75"/>
      <c r="GA33" s="73"/>
      <c r="GB33" s="73"/>
      <c r="GC33" s="100"/>
      <c r="GD33" s="74"/>
      <c r="GE33" s="74"/>
      <c r="GF33" s="66"/>
      <c r="GG33" s="66"/>
      <c r="GH33" s="66"/>
      <c r="GI33" s="66"/>
      <c r="GJ33" s="66"/>
      <c r="GK33" s="66"/>
      <c r="GL33" s="64"/>
      <c r="GM33" s="65"/>
      <c r="GN33" s="66"/>
      <c r="GO33" s="66"/>
      <c r="GP33" s="97"/>
      <c r="GQ33" s="14"/>
      <c r="GR33" s="14"/>
      <c r="GS33" s="14"/>
      <c r="GT33" s="14"/>
      <c r="GU33" s="101"/>
      <c r="GV33" s="98"/>
      <c r="GW33" s="98"/>
      <c r="GX33" s="98"/>
      <c r="GY33" s="98"/>
      <c r="GZ33" s="98"/>
      <c r="HA33" s="98"/>
      <c r="HB33" s="98"/>
      <c r="HC33" s="98"/>
      <c r="HD33" s="98"/>
      <c r="HE33" s="98"/>
      <c r="HF33" s="98"/>
      <c r="HG33" s="98"/>
      <c r="HH33" s="98"/>
      <c r="HI33" s="104"/>
      <c r="HJ33" s="104"/>
      <c r="HK33" s="104"/>
      <c r="HL33" s="101"/>
      <c r="HM33" s="73"/>
      <c r="HN33" s="73"/>
      <c r="HO33" s="73"/>
      <c r="HP33" s="99"/>
      <c r="HQ33" s="99"/>
      <c r="HR33" s="99"/>
      <c r="HS33" s="99"/>
      <c r="HT33" s="100"/>
      <c r="HU33" s="100"/>
      <c r="HV33" s="100"/>
      <c r="HW33" s="100"/>
      <c r="HX33" s="100"/>
      <c r="HY33" s="73"/>
      <c r="HZ33" s="73"/>
      <c r="IA33" s="73"/>
      <c r="IB33" s="73"/>
      <c r="IC33" s="101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  <c r="IO33" s="73"/>
      <c r="IP33" s="73"/>
      <c r="IQ33" s="73"/>
      <c r="IR33" s="73"/>
      <c r="IS33" s="73"/>
      <c r="IT33" s="101"/>
      <c r="IU33" s="73"/>
      <c r="IV33" s="73"/>
      <c r="IW33" s="73"/>
      <c r="IX33" s="73"/>
      <c r="IY33" s="73"/>
      <c r="IZ33" s="73"/>
      <c r="JA33" s="73"/>
      <c r="JB33" s="73"/>
      <c r="JC33" s="73"/>
      <c r="JD33" s="73"/>
      <c r="JE33" s="73"/>
      <c r="JF33" s="73"/>
      <c r="JG33" s="73"/>
      <c r="JH33" s="73"/>
      <c r="JI33" s="73"/>
      <c r="JJ33" s="73"/>
      <c r="JK33" s="101"/>
      <c r="JL33" s="73"/>
      <c r="JM33" s="73"/>
      <c r="JN33" s="73"/>
      <c r="JO33" s="73"/>
      <c r="JP33" s="73"/>
      <c r="JQ33" s="73"/>
      <c r="JR33" s="73"/>
      <c r="JS33" s="73"/>
      <c r="JT33" s="73"/>
      <c r="JU33" s="73"/>
      <c r="JV33" s="73"/>
      <c r="JW33" s="73"/>
      <c r="JX33" s="73"/>
      <c r="JY33" s="73"/>
      <c r="JZ33" s="73"/>
      <c r="KA33" s="73"/>
      <c r="KB33" s="98"/>
      <c r="KC33" s="73"/>
      <c r="KD33" s="102"/>
      <c r="KE33" s="73"/>
      <c r="KF33" s="102"/>
      <c r="KG33" s="73"/>
      <c r="KH33" s="73"/>
      <c r="KI33" s="73"/>
      <c r="KJ33" s="105"/>
      <c r="KK33" s="105"/>
      <c r="KL33" s="103"/>
      <c r="KM33" s="103"/>
      <c r="KN33" s="103"/>
      <c r="KO33" s="103"/>
      <c r="KP33" s="12">
        <f t="shared" si="13"/>
        <v>0</v>
      </c>
      <c r="KQ33" s="12">
        <f t="shared" si="14"/>
        <v>0</v>
      </c>
      <c r="KR33" s="12">
        <f t="shared" si="15"/>
        <v>0</v>
      </c>
      <c r="KS33" s="12">
        <v>1</v>
      </c>
      <c r="KT33" s="12">
        <v>0</v>
      </c>
      <c r="KU33" s="80">
        <v>1.5165147012057301</v>
      </c>
      <c r="KV33" s="86"/>
      <c r="KW33" s="82">
        <f t="shared" si="16"/>
        <v>0.35448437809737321</v>
      </c>
      <c r="KX33" s="83">
        <f t="shared" si="17"/>
        <v>7.1196394792474305E-3</v>
      </c>
      <c r="KY33" s="84">
        <f t="shared" si="18"/>
        <v>0.71196394792474305</v>
      </c>
      <c r="KZ33" s="81"/>
      <c r="LA33" s="81"/>
      <c r="LB33" s="81"/>
      <c r="LC33" s="81"/>
      <c r="LD33" s="44"/>
      <c r="LE33" s="45"/>
    </row>
    <row r="34" spans="1:317" s="46" customFormat="1" x14ac:dyDescent="0.25">
      <c r="A34" s="47" t="s">
        <v>362</v>
      </c>
      <c r="B34" s="48" t="s">
        <v>363</v>
      </c>
      <c r="C34" s="49">
        <v>44028.4969364352</v>
      </c>
      <c r="D34" s="50"/>
      <c r="E34" s="50"/>
      <c r="F34" s="50"/>
      <c r="G34" s="50"/>
      <c r="H34" s="50"/>
      <c r="I34" s="50"/>
      <c r="J34" s="50"/>
      <c r="K34" s="50"/>
      <c r="L34" s="50"/>
      <c r="M34" s="4"/>
      <c r="N34" s="52"/>
      <c r="O34" s="50" t="s">
        <v>276</v>
      </c>
      <c r="P34" s="18">
        <v>186</v>
      </c>
      <c r="Q34" s="18">
        <v>98</v>
      </c>
      <c r="R34" s="50" t="s">
        <v>364</v>
      </c>
      <c r="S34" s="50" t="s">
        <v>236</v>
      </c>
      <c r="T34" s="50" t="s">
        <v>365</v>
      </c>
      <c r="U34" s="51" t="s">
        <v>238</v>
      </c>
      <c r="V34" s="52"/>
      <c r="W34" s="52"/>
      <c r="X34" s="50" t="s">
        <v>238</v>
      </c>
      <c r="Y34" s="52"/>
      <c r="Z34" s="50" t="s">
        <v>238</v>
      </c>
      <c r="AA34" s="50" t="s">
        <v>238</v>
      </c>
      <c r="AB34" s="50" t="s">
        <v>238</v>
      </c>
      <c r="AC34" s="52"/>
      <c r="AD34" s="52"/>
      <c r="AE34" s="52"/>
      <c r="AF34" s="50" t="s">
        <v>238</v>
      </c>
      <c r="AG34" s="52"/>
      <c r="AH34" s="52"/>
      <c r="AI34" s="52"/>
      <c r="AJ34" s="50" t="s">
        <v>238</v>
      </c>
      <c r="AK34" s="52"/>
      <c r="AL34" s="50" t="s">
        <v>240</v>
      </c>
      <c r="AM34" s="87">
        <v>44029</v>
      </c>
      <c r="AN34" s="50">
        <v>100</v>
      </c>
      <c r="AO34" s="50">
        <v>1</v>
      </c>
      <c r="AP34" s="50" t="s">
        <v>238</v>
      </c>
      <c r="AQ34" s="52"/>
      <c r="AR34" s="52"/>
      <c r="AS34" s="52"/>
      <c r="AT34" s="50" t="s">
        <v>238</v>
      </c>
      <c r="AU34" s="52"/>
      <c r="AV34" s="52"/>
      <c r="AW34" s="52"/>
      <c r="AX34" s="50" t="s">
        <v>239</v>
      </c>
      <c r="AY34" s="52"/>
      <c r="AZ34" s="50" t="s">
        <v>238</v>
      </c>
      <c r="BA34" s="52"/>
      <c r="BB34" s="50" t="s">
        <v>238</v>
      </c>
      <c r="BC34" s="52"/>
      <c r="BD34" s="50" t="s">
        <v>238</v>
      </c>
      <c r="BE34" s="52"/>
      <c r="BF34" s="50" t="s">
        <v>238</v>
      </c>
      <c r="BG34" s="52"/>
      <c r="BH34" s="53" t="s">
        <v>238</v>
      </c>
      <c r="BI34" s="52"/>
      <c r="BJ34" s="52"/>
      <c r="BK34" s="50" t="s">
        <v>239</v>
      </c>
      <c r="BL34" s="50" t="s">
        <v>239</v>
      </c>
      <c r="BM34" s="50" t="s">
        <v>238</v>
      </c>
      <c r="BN34" s="50" t="s">
        <v>238</v>
      </c>
      <c r="BO34" s="50" t="s">
        <v>238</v>
      </c>
      <c r="BP34" s="50" t="s">
        <v>238</v>
      </c>
      <c r="BQ34" s="52"/>
      <c r="BR34" s="50" t="s">
        <v>238</v>
      </c>
      <c r="BS34" s="52"/>
      <c r="BT34" s="50" t="s">
        <v>240</v>
      </c>
      <c r="BU34" s="50" t="s">
        <v>240</v>
      </c>
      <c r="BV34" s="50" t="s">
        <v>238</v>
      </c>
      <c r="BW34" s="52"/>
      <c r="BX34" s="50" t="s">
        <v>238</v>
      </c>
      <c r="BY34" s="52"/>
      <c r="BZ34" s="52"/>
      <c r="CA34" s="50" t="s">
        <v>366</v>
      </c>
      <c r="CB34" s="50" t="s">
        <v>238</v>
      </c>
      <c r="CC34" s="54" t="s">
        <v>240</v>
      </c>
      <c r="CD34" s="54" t="s">
        <v>331</v>
      </c>
      <c r="CE34" s="54" t="s">
        <v>240</v>
      </c>
      <c r="CF34" s="50" t="s">
        <v>238</v>
      </c>
      <c r="CG34" s="50" t="s">
        <v>238</v>
      </c>
      <c r="CH34" s="47" t="s">
        <v>238</v>
      </c>
      <c r="CI34" s="52"/>
      <c r="CJ34" s="50" t="s">
        <v>239</v>
      </c>
      <c r="CK34" s="50" t="s">
        <v>244</v>
      </c>
      <c r="CL34" s="50">
        <v>30</v>
      </c>
      <c r="CM34" s="50" t="s">
        <v>238</v>
      </c>
      <c r="CN34" s="50">
        <v>20</v>
      </c>
      <c r="CO34" s="50" t="s">
        <v>238</v>
      </c>
      <c r="CP34" s="50" t="s">
        <v>302</v>
      </c>
      <c r="CQ34" s="50" t="s">
        <v>349</v>
      </c>
      <c r="CR34" s="50" t="s">
        <v>319</v>
      </c>
      <c r="CS34" s="50" t="s">
        <v>319</v>
      </c>
      <c r="CT34" s="50" t="s">
        <v>295</v>
      </c>
      <c r="CU34" s="50" t="s">
        <v>295</v>
      </c>
      <c r="CV34" s="50" t="s">
        <v>248</v>
      </c>
      <c r="CW34" s="50" t="s">
        <v>295</v>
      </c>
      <c r="CX34" s="50" t="s">
        <v>250</v>
      </c>
      <c r="CY34" s="50" t="s">
        <v>249</v>
      </c>
      <c r="CZ34" s="50" t="s">
        <v>249</v>
      </c>
      <c r="DA34" s="50" t="s">
        <v>249</v>
      </c>
      <c r="DB34" s="50" t="s">
        <v>281</v>
      </c>
      <c r="DC34" s="50">
        <v>6</v>
      </c>
      <c r="DD34" s="50">
        <v>6</v>
      </c>
      <c r="DE34" s="50">
        <v>5</v>
      </c>
      <c r="DF34" s="50">
        <v>6</v>
      </c>
      <c r="DG34" s="50" t="s">
        <v>244</v>
      </c>
      <c r="DH34" s="50">
        <v>2</v>
      </c>
      <c r="DI34" s="50">
        <v>5</v>
      </c>
      <c r="DJ34" s="50">
        <v>10</v>
      </c>
      <c r="DK34" s="50">
        <v>0</v>
      </c>
      <c r="DL34" s="50" t="s">
        <v>238</v>
      </c>
      <c r="DM34" s="52"/>
      <c r="DN34" s="52"/>
      <c r="DO34" s="50" t="s">
        <v>255</v>
      </c>
      <c r="DP34" s="50" t="s">
        <v>255</v>
      </c>
      <c r="DQ34" s="50" t="s">
        <v>255</v>
      </c>
      <c r="DR34" s="50">
        <v>6</v>
      </c>
      <c r="DS34" s="56" t="s">
        <v>367</v>
      </c>
      <c r="DT34" s="56" t="s">
        <v>256</v>
      </c>
      <c r="DU34" s="56" t="s">
        <v>256</v>
      </c>
      <c r="DV34" s="56" t="s">
        <v>238</v>
      </c>
      <c r="DW34" s="56" t="s">
        <v>257</v>
      </c>
      <c r="DX34" s="8" t="s">
        <v>244</v>
      </c>
      <c r="DY34" s="57">
        <v>44029</v>
      </c>
      <c r="DZ34" s="57"/>
      <c r="EA34" s="54">
        <v>130</v>
      </c>
      <c r="EB34" s="54">
        <v>80</v>
      </c>
      <c r="EC34" s="54">
        <v>88</v>
      </c>
      <c r="ED34" s="54">
        <v>96</v>
      </c>
      <c r="EE34" s="54">
        <v>28</v>
      </c>
      <c r="EF34" s="47" t="s">
        <v>282</v>
      </c>
      <c r="EG34" s="88"/>
      <c r="EH34" s="88"/>
      <c r="EI34" s="88"/>
      <c r="EJ34" s="88"/>
      <c r="EK34" s="59">
        <v>79</v>
      </c>
      <c r="EL34" s="59">
        <v>69</v>
      </c>
      <c r="EM34" s="59">
        <v>3.05</v>
      </c>
      <c r="EN34" s="59">
        <v>3.38</v>
      </c>
      <c r="EO34" s="59">
        <v>254</v>
      </c>
      <c r="EP34" s="60">
        <v>0.9</v>
      </c>
      <c r="EQ34" s="50" t="s">
        <v>258</v>
      </c>
      <c r="ER34" s="61">
        <v>19</v>
      </c>
      <c r="ES34" s="61">
        <v>10</v>
      </c>
      <c r="ET34" s="3" t="s">
        <v>368</v>
      </c>
      <c r="EU34" s="34" t="s">
        <v>284</v>
      </c>
      <c r="EV34" s="73">
        <v>23399</v>
      </c>
      <c r="EW34" s="12">
        <v>3349392484</v>
      </c>
      <c r="EX34" s="12">
        <v>1</v>
      </c>
      <c r="EY34" s="12" t="s">
        <v>261</v>
      </c>
      <c r="EZ34" s="12">
        <v>56</v>
      </c>
      <c r="FA34" s="12" t="s">
        <v>369</v>
      </c>
      <c r="FB34" s="13">
        <v>27.75</v>
      </c>
      <c r="FC34" s="14">
        <v>1.86</v>
      </c>
      <c r="FD34" s="12">
        <v>96</v>
      </c>
      <c r="FE34" s="12" t="s">
        <v>256</v>
      </c>
      <c r="FF34" s="12" t="s">
        <v>238</v>
      </c>
      <c r="FG34" s="12" t="s">
        <v>240</v>
      </c>
      <c r="FH34" s="12" t="s">
        <v>263</v>
      </c>
      <c r="FI34" s="12">
        <v>50</v>
      </c>
      <c r="FJ34" s="12">
        <v>35</v>
      </c>
      <c r="FK34" s="12">
        <v>0</v>
      </c>
      <c r="FL34" s="15">
        <v>3.7559999999999998</v>
      </c>
      <c r="FM34" s="16">
        <v>87.5</v>
      </c>
      <c r="FN34" s="17">
        <v>1</v>
      </c>
      <c r="FO34" s="12">
        <v>1</v>
      </c>
      <c r="FP34" s="34" t="s">
        <v>264</v>
      </c>
      <c r="FQ34" s="12" t="s">
        <v>289</v>
      </c>
      <c r="FR34" s="74">
        <v>7.3</v>
      </c>
      <c r="FS34" s="74">
        <v>6.4</v>
      </c>
      <c r="FT34" s="74">
        <v>7.3</v>
      </c>
      <c r="FU34" s="89">
        <v>151.4</v>
      </c>
      <c r="FV34" s="12"/>
      <c r="FW34" s="12"/>
      <c r="FX34" s="12"/>
      <c r="FY34" s="12"/>
      <c r="FZ34" s="75" t="s">
        <v>266</v>
      </c>
      <c r="GA34" s="12"/>
      <c r="GB34" s="12"/>
      <c r="GC34" s="75" t="s">
        <v>267</v>
      </c>
      <c r="GD34" s="74">
        <v>3</v>
      </c>
      <c r="GE34" s="74">
        <v>93</v>
      </c>
      <c r="GF34" s="66"/>
      <c r="GG34" s="66"/>
      <c r="GH34" s="66"/>
      <c r="GI34" s="66"/>
      <c r="GJ34" s="66"/>
      <c r="GK34" s="66"/>
      <c r="GL34" s="64" t="s">
        <v>267</v>
      </c>
      <c r="GM34" s="65"/>
      <c r="GN34" s="66"/>
      <c r="GO34" s="66">
        <f>FL34/6</f>
        <v>0.626</v>
      </c>
      <c r="GP34" s="106">
        <v>44180</v>
      </c>
      <c r="GQ34" s="14">
        <v>0.86</v>
      </c>
      <c r="GR34" s="14">
        <v>0.87</v>
      </c>
      <c r="GS34" s="14"/>
      <c r="GT34" s="14"/>
      <c r="GU34" s="69">
        <v>3</v>
      </c>
      <c r="GV34" s="107">
        <v>44151</v>
      </c>
      <c r="GW34" s="71" t="s">
        <v>267</v>
      </c>
      <c r="GX34" s="71" t="s">
        <v>289</v>
      </c>
      <c r="GY34" s="72">
        <v>7.7</v>
      </c>
      <c r="GZ34" s="72">
        <v>6.4</v>
      </c>
      <c r="HA34" s="72">
        <v>7.7</v>
      </c>
      <c r="HB34" s="72">
        <v>168.2</v>
      </c>
      <c r="HC34" s="71" t="s">
        <v>266</v>
      </c>
      <c r="HD34" s="71" t="s">
        <v>267</v>
      </c>
      <c r="HE34" s="72">
        <v>3</v>
      </c>
      <c r="HF34" s="72">
        <v>113</v>
      </c>
      <c r="HG34" s="71">
        <v>723</v>
      </c>
      <c r="HH34" s="71" t="s">
        <v>269</v>
      </c>
      <c r="HI34" s="72"/>
      <c r="HJ34" s="72"/>
      <c r="HK34" s="72"/>
      <c r="HL34" s="69">
        <v>12</v>
      </c>
      <c r="HM34" s="73">
        <v>44443</v>
      </c>
      <c r="HN34" s="12" t="s">
        <v>267</v>
      </c>
      <c r="HO34" s="12" t="s">
        <v>289</v>
      </c>
      <c r="HP34" s="74">
        <v>7.8</v>
      </c>
      <c r="HQ34" s="74">
        <v>6.4</v>
      </c>
      <c r="HR34" s="74">
        <v>7.8</v>
      </c>
      <c r="HS34" s="74">
        <v>159.1</v>
      </c>
      <c r="HT34" s="75" t="s">
        <v>266</v>
      </c>
      <c r="HU34" s="75" t="s">
        <v>267</v>
      </c>
      <c r="HV34" s="75">
        <v>3</v>
      </c>
      <c r="HW34" s="75">
        <v>154</v>
      </c>
      <c r="HX34" s="100"/>
      <c r="HY34" s="12" t="s">
        <v>308</v>
      </c>
      <c r="HZ34" s="12">
        <v>5.4</v>
      </c>
      <c r="IA34" s="12"/>
      <c r="IB34" s="12"/>
      <c r="IC34" s="69">
        <v>24</v>
      </c>
      <c r="ID34" s="73">
        <v>44834</v>
      </c>
      <c r="IE34" s="12" t="s">
        <v>267</v>
      </c>
      <c r="IF34" s="12" t="s">
        <v>289</v>
      </c>
      <c r="IG34" s="12">
        <v>7.9</v>
      </c>
      <c r="IH34" s="12">
        <v>6.4</v>
      </c>
      <c r="II34" s="12">
        <v>7.9</v>
      </c>
      <c r="IJ34" s="92"/>
      <c r="IK34" s="12" t="s">
        <v>266</v>
      </c>
      <c r="IL34" s="12" t="s">
        <v>267</v>
      </c>
      <c r="IM34" s="12"/>
      <c r="IN34" s="12"/>
      <c r="IO34" s="92"/>
      <c r="IP34" s="92"/>
      <c r="IQ34" s="92"/>
      <c r="IR34" s="92"/>
      <c r="IS34" s="92"/>
      <c r="IT34" s="69">
        <v>36</v>
      </c>
      <c r="IU34" s="76">
        <v>45124</v>
      </c>
      <c r="IV34" s="12"/>
      <c r="IW34" s="12"/>
      <c r="IX34" s="12"/>
      <c r="IY34" s="12"/>
      <c r="IZ34" s="12"/>
      <c r="JA34" s="92"/>
      <c r="JB34" s="12"/>
      <c r="JC34" s="12"/>
      <c r="JD34" s="12"/>
      <c r="JE34" s="12"/>
      <c r="JF34" s="92"/>
      <c r="JG34" s="92"/>
      <c r="JH34" s="92"/>
      <c r="JI34" s="92"/>
      <c r="JJ34" s="92"/>
      <c r="JK34" s="101"/>
      <c r="JL34" s="73"/>
      <c r="JM34" s="73"/>
      <c r="JN34" s="73"/>
      <c r="JO34" s="73"/>
      <c r="JP34" s="73"/>
      <c r="JQ34" s="73"/>
      <c r="JR34" s="73"/>
      <c r="JS34" s="73"/>
      <c r="JT34" s="73"/>
      <c r="JU34" s="73"/>
      <c r="JV34" s="73"/>
      <c r="JW34" s="73"/>
      <c r="JX34" s="73"/>
      <c r="JY34" s="73"/>
      <c r="JZ34" s="73"/>
      <c r="KA34" s="73"/>
      <c r="KB34" s="71"/>
      <c r="KC34" s="12"/>
      <c r="KD34" s="78"/>
      <c r="KE34" s="12"/>
      <c r="KF34" s="78"/>
      <c r="KG34" s="12"/>
      <c r="KH34" s="12"/>
      <c r="KI34" s="12"/>
      <c r="KJ34" s="79"/>
      <c r="KK34" s="79"/>
      <c r="KL34" s="38"/>
      <c r="KM34" s="38"/>
      <c r="KN34" s="38"/>
      <c r="KO34" s="38"/>
      <c r="KP34" s="12">
        <f t="shared" si="13"/>
        <v>1</v>
      </c>
      <c r="KQ34" s="12">
        <f t="shared" si="14"/>
        <v>7.3</v>
      </c>
      <c r="KR34" s="12">
        <f t="shared" si="15"/>
        <v>0</v>
      </c>
      <c r="KS34" s="12">
        <f t="shared" ref="KS34:KS52" si="19">IF(CH34 = "Si",1,0)</f>
        <v>0</v>
      </c>
      <c r="KT34" s="12">
        <v>0</v>
      </c>
      <c r="KU34" s="80">
        <f>IF(KT34=0, 0.060818386 *FI34         - 0.00014652216 * POWER((FI34 - 15), 3) * (FI34 &gt; 15)         + 0.00018486938 * POWER((FI34 - 20.185718), 3) * (IF(FI34 &gt; 20,1,0))         - 0.000038347226 * POWER((FI34 - 40), 3) * (IF(FI34 &gt; 40,1,0))         + 0.11425297 * FJ34         - 0.000080091477 * POWER((FJ34 - 27.6577), 3) * (IF(FJ34 &gt; 27,1,0))         + 0.00017069483 * POWER((FJ34 - 40), 3) * (IF(FJ34 &gt; 40,1,0))         - 0.000090603358 * POWER((FJ34 - 50.910335), 3) * (IF(FJ34&gt; 50,1,0))         - 0.085684793 * FK34 + 0.0065499693 * POWER((FK34 - 0), 3)         - 0.0068305845 * POWER((FK34- 0.50513347), 3) * (IF(FK34 &gt; 0,1,0))         + 0.00028061519 * POWER((FK34 - 12.295688), 3) * (IF(FK34 &gt; 12,1,0))         + 0.070322812 * EZ34  - 0.00009382122 * POWER((EZ34 - 53.459001), 3) * (IF(EZ34 &gt; 53,1,0))         + 0.00018282661 * POWER((EZ34 - 61.954825), 3) * (IF(EZ34 &gt; 61,1,0))         - 0.000089005389 * POWER((EZ34 - 70.910335), 3) * (IF(EZ34 &gt; 70,1,0))         + 0.2153936 * (IF(KS34 = 1,1,0)) - 0.05827261 * (IF(EU34 = "F",1,0))         - 9.7960571,"")</f>
        <v>-0.27258688710347734</v>
      </c>
      <c r="KV34" s="81">
        <f>1-POWER(0.98869,EXP(KU34))</f>
        <v>8.6231898410720209E-3</v>
      </c>
      <c r="KW34" s="82">
        <f t="shared" si="16"/>
        <v>0.14833487792885536</v>
      </c>
      <c r="KX34" s="83">
        <f t="shared" si="17"/>
        <v>5.797184658870802E-3</v>
      </c>
      <c r="KY34" s="84">
        <f t="shared" si="18"/>
        <v>0.5797184658870802</v>
      </c>
      <c r="KZ34" s="81"/>
      <c r="LA34" s="81"/>
      <c r="LB34" s="81"/>
      <c r="LC34" s="81"/>
      <c r="LD34" s="44"/>
      <c r="LE34" s="45"/>
    </row>
    <row r="35" spans="1:317" s="46" customFormat="1" x14ac:dyDescent="0.25">
      <c r="A35" s="47" t="s">
        <v>370</v>
      </c>
      <c r="B35" s="48" t="s">
        <v>371</v>
      </c>
      <c r="C35" s="49">
        <v>44028.826414768497</v>
      </c>
      <c r="D35" s="50"/>
      <c r="E35" s="50"/>
      <c r="F35" s="50"/>
      <c r="G35" s="50"/>
      <c r="H35" s="50"/>
      <c r="I35" s="50"/>
      <c r="J35" s="50"/>
      <c r="K35" s="50"/>
      <c r="L35" s="50"/>
      <c r="M35" s="4"/>
      <c r="N35" s="52"/>
      <c r="O35" s="50" t="s">
        <v>234</v>
      </c>
      <c r="P35" s="18">
        <v>160</v>
      </c>
      <c r="Q35" s="18">
        <v>57</v>
      </c>
      <c r="R35" s="50" t="s">
        <v>372</v>
      </c>
      <c r="S35" s="50" t="s">
        <v>236</v>
      </c>
      <c r="T35" s="50" t="s">
        <v>237</v>
      </c>
      <c r="U35" s="51" t="s">
        <v>238</v>
      </c>
      <c r="V35" s="52"/>
      <c r="W35" s="52"/>
      <c r="X35" s="50" t="s">
        <v>238</v>
      </c>
      <c r="Y35" s="52"/>
      <c r="Z35" s="50" t="s">
        <v>238</v>
      </c>
      <c r="AA35" s="50" t="s">
        <v>238</v>
      </c>
      <c r="AB35" s="50" t="s">
        <v>238</v>
      </c>
      <c r="AC35" s="52"/>
      <c r="AD35" s="52"/>
      <c r="AE35" s="52"/>
      <c r="AF35" s="50" t="s">
        <v>238</v>
      </c>
      <c r="AG35" s="52"/>
      <c r="AH35" s="52"/>
      <c r="AI35" s="52"/>
      <c r="AJ35" s="50" t="s">
        <v>238</v>
      </c>
      <c r="AK35" s="52"/>
      <c r="AL35" s="50" t="s">
        <v>238</v>
      </c>
      <c r="AM35" s="52"/>
      <c r="AN35" s="52"/>
      <c r="AO35" s="52"/>
      <c r="AP35" s="50" t="s">
        <v>238</v>
      </c>
      <c r="AQ35" s="52"/>
      <c r="AR35" s="52"/>
      <c r="AS35" s="52"/>
      <c r="AT35" s="50" t="s">
        <v>238</v>
      </c>
      <c r="AU35" s="52"/>
      <c r="AV35" s="52"/>
      <c r="AW35" s="52"/>
      <c r="AX35" s="50" t="s">
        <v>239</v>
      </c>
      <c r="AY35" s="52"/>
      <c r="AZ35" s="50" t="s">
        <v>238</v>
      </c>
      <c r="BA35" s="52"/>
      <c r="BB35" s="50" t="s">
        <v>238</v>
      </c>
      <c r="BC35" s="52"/>
      <c r="BD35" s="50" t="s">
        <v>238</v>
      </c>
      <c r="BE35" s="52"/>
      <c r="BF35" s="50" t="s">
        <v>238</v>
      </c>
      <c r="BG35" s="52"/>
      <c r="BH35" s="53" t="s">
        <v>238</v>
      </c>
      <c r="BI35" s="52"/>
      <c r="BJ35" s="52"/>
      <c r="BK35" s="50" t="s">
        <v>239</v>
      </c>
      <c r="BL35" s="50" t="s">
        <v>239</v>
      </c>
      <c r="BM35" s="50" t="s">
        <v>238</v>
      </c>
      <c r="BN35" s="50" t="s">
        <v>238</v>
      </c>
      <c r="BO35" s="50" t="s">
        <v>238</v>
      </c>
      <c r="BP35" s="50" t="s">
        <v>238</v>
      </c>
      <c r="BQ35" s="52"/>
      <c r="BR35" s="50" t="s">
        <v>238</v>
      </c>
      <c r="BS35" s="52"/>
      <c r="BT35" s="50" t="s">
        <v>238</v>
      </c>
      <c r="BU35" s="52"/>
      <c r="BV35" s="52"/>
      <c r="BW35" s="52"/>
      <c r="BX35" s="50" t="s">
        <v>238</v>
      </c>
      <c r="BY35" s="52"/>
      <c r="BZ35" s="52"/>
      <c r="CA35" s="50" t="s">
        <v>348</v>
      </c>
      <c r="CB35" s="50" t="s">
        <v>238</v>
      </c>
      <c r="CC35" s="54" t="s">
        <v>238</v>
      </c>
      <c r="CD35" s="55"/>
      <c r="CE35" s="55"/>
      <c r="CF35" s="50" t="s">
        <v>238</v>
      </c>
      <c r="CG35" s="50" t="s">
        <v>238</v>
      </c>
      <c r="CH35" s="47" t="s">
        <v>238</v>
      </c>
      <c r="CI35" s="52"/>
      <c r="CJ35" s="50" t="s">
        <v>239</v>
      </c>
      <c r="CK35" s="50" t="s">
        <v>244</v>
      </c>
      <c r="CL35" s="50">
        <v>50</v>
      </c>
      <c r="CM35" s="50" t="s">
        <v>238</v>
      </c>
      <c r="CN35" s="50">
        <v>17</v>
      </c>
      <c r="CO35" s="50" t="s">
        <v>238</v>
      </c>
      <c r="CP35" s="50" t="s">
        <v>248</v>
      </c>
      <c r="CQ35" s="50" t="s">
        <v>246</v>
      </c>
      <c r="CR35" s="50" t="s">
        <v>247</v>
      </c>
      <c r="CS35" s="50" t="s">
        <v>319</v>
      </c>
      <c r="CT35" s="50" t="s">
        <v>248</v>
      </c>
      <c r="CU35" s="50" t="s">
        <v>248</v>
      </c>
      <c r="CV35" s="50" t="s">
        <v>251</v>
      </c>
      <c r="CW35" s="50" t="s">
        <v>251</v>
      </c>
      <c r="CX35" s="50" t="s">
        <v>250</v>
      </c>
      <c r="CY35" s="50" t="s">
        <v>249</v>
      </c>
      <c r="CZ35" s="50" t="s">
        <v>295</v>
      </c>
      <c r="DA35" s="50" t="s">
        <v>249</v>
      </c>
      <c r="DB35" s="50" t="s">
        <v>252</v>
      </c>
      <c r="DC35" s="50">
        <v>7</v>
      </c>
      <c r="DD35" s="50">
        <v>7</v>
      </c>
      <c r="DE35" s="50">
        <v>7</v>
      </c>
      <c r="DF35" s="50">
        <v>7</v>
      </c>
      <c r="DG35" s="50" t="s">
        <v>238</v>
      </c>
      <c r="DH35" s="50">
        <v>0</v>
      </c>
      <c r="DI35" s="50">
        <v>55</v>
      </c>
      <c r="DJ35" s="50">
        <v>10</v>
      </c>
      <c r="DK35" s="52"/>
      <c r="DL35" s="50" t="s">
        <v>244</v>
      </c>
      <c r="DM35" s="50" t="s">
        <v>373</v>
      </c>
      <c r="DN35" s="50">
        <v>0</v>
      </c>
      <c r="DO35" s="50" t="s">
        <v>255</v>
      </c>
      <c r="DP35" s="50" t="s">
        <v>255</v>
      </c>
      <c r="DQ35" s="50" t="s">
        <v>320</v>
      </c>
      <c r="DR35" s="50">
        <v>7</v>
      </c>
      <c r="DS35" s="56" t="s">
        <v>256</v>
      </c>
      <c r="DT35" s="56" t="s">
        <v>256</v>
      </c>
      <c r="DU35" s="56" t="s">
        <v>256</v>
      </c>
      <c r="DV35" s="56" t="s">
        <v>238</v>
      </c>
      <c r="DW35" s="56" t="s">
        <v>257</v>
      </c>
      <c r="DX35" s="8" t="s">
        <v>244</v>
      </c>
      <c r="DY35" s="57">
        <v>44029</v>
      </c>
      <c r="DZ35" s="57"/>
      <c r="EA35" s="54">
        <v>110</v>
      </c>
      <c r="EB35" s="54">
        <v>70</v>
      </c>
      <c r="EC35" s="54">
        <v>65</v>
      </c>
      <c r="ED35" s="54">
        <v>99</v>
      </c>
      <c r="EE35" s="54">
        <v>19</v>
      </c>
      <c r="EF35" s="47" t="s">
        <v>282</v>
      </c>
      <c r="EG35" s="88"/>
      <c r="EH35" s="88"/>
      <c r="EI35" s="88"/>
      <c r="EJ35" s="88"/>
      <c r="EK35" s="59">
        <v>108</v>
      </c>
      <c r="EL35" s="59">
        <v>98</v>
      </c>
      <c r="EM35" s="59">
        <v>2.4500000000000002</v>
      </c>
      <c r="EN35" s="59">
        <v>2.62</v>
      </c>
      <c r="EO35" s="59">
        <v>358</v>
      </c>
      <c r="EP35" s="60">
        <v>0.94</v>
      </c>
      <c r="EQ35" s="50" t="s">
        <v>258</v>
      </c>
      <c r="ER35" s="61">
        <v>15</v>
      </c>
      <c r="ES35" s="61">
        <v>9</v>
      </c>
      <c r="ET35" s="3" t="s">
        <v>374</v>
      </c>
      <c r="EU35" s="34" t="s">
        <v>260</v>
      </c>
      <c r="EV35" s="73">
        <v>23603</v>
      </c>
      <c r="EW35" s="12">
        <v>3487121527</v>
      </c>
      <c r="EX35" s="12">
        <v>1</v>
      </c>
      <c r="EY35" s="12" t="s">
        <v>261</v>
      </c>
      <c r="EZ35" s="12">
        <v>55</v>
      </c>
      <c r="FA35" s="12" t="s">
        <v>262</v>
      </c>
      <c r="FB35" s="13">
        <v>22.27</v>
      </c>
      <c r="FC35" s="14">
        <v>1.6</v>
      </c>
      <c r="FD35" s="12">
        <v>57</v>
      </c>
      <c r="FE35" s="12" t="s">
        <v>256</v>
      </c>
      <c r="FF35" s="12" t="s">
        <v>238</v>
      </c>
      <c r="FG35" s="12" t="s">
        <v>238</v>
      </c>
      <c r="FH35" s="12" t="s">
        <v>263</v>
      </c>
      <c r="FI35" s="12">
        <v>26</v>
      </c>
      <c r="FJ35" s="12">
        <v>38</v>
      </c>
      <c r="FK35" s="12">
        <v>0</v>
      </c>
      <c r="FL35" s="15">
        <v>2.1120000000000001</v>
      </c>
      <c r="FM35" s="16">
        <v>49.4</v>
      </c>
      <c r="FN35" s="17">
        <v>1</v>
      </c>
      <c r="FO35" s="12">
        <v>1</v>
      </c>
      <c r="FP35" s="34" t="s">
        <v>264</v>
      </c>
      <c r="FQ35" s="12" t="s">
        <v>265</v>
      </c>
      <c r="FR35" s="74">
        <v>4.4000000000000004</v>
      </c>
      <c r="FS35" s="74">
        <v>3.8</v>
      </c>
      <c r="FT35" s="74">
        <v>4.4000000000000004</v>
      </c>
      <c r="FU35" s="89">
        <v>32.5</v>
      </c>
      <c r="FV35" s="12"/>
      <c r="FW35" s="12"/>
      <c r="FX35" s="12"/>
      <c r="FY35" s="12"/>
      <c r="FZ35" s="75" t="s">
        <v>266</v>
      </c>
      <c r="GA35" s="12"/>
      <c r="GB35" s="12"/>
      <c r="GC35" s="75" t="s">
        <v>267</v>
      </c>
      <c r="GD35" s="74">
        <v>3</v>
      </c>
      <c r="GE35" s="74">
        <v>184</v>
      </c>
      <c r="GF35" s="66"/>
      <c r="GG35" s="66"/>
      <c r="GH35" s="66"/>
      <c r="GI35" s="66"/>
      <c r="GJ35" s="66"/>
      <c r="GK35" s="66"/>
      <c r="GL35" s="64" t="s">
        <v>267</v>
      </c>
      <c r="GM35" s="65"/>
      <c r="GN35" s="66"/>
      <c r="GO35" s="66">
        <f>FL35/6</f>
        <v>0.35200000000000004</v>
      </c>
      <c r="GP35" s="67"/>
      <c r="GQ35" s="14">
        <v>0.83</v>
      </c>
      <c r="GR35" s="14">
        <v>0.4</v>
      </c>
      <c r="GS35" s="14"/>
      <c r="GT35" s="14"/>
      <c r="GU35" s="69">
        <v>12</v>
      </c>
      <c r="GV35" s="70">
        <f>EDATE(DY35,GU35)</f>
        <v>44394</v>
      </c>
      <c r="GW35" s="28" t="s">
        <v>267</v>
      </c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2"/>
      <c r="HJ35" s="72"/>
      <c r="HK35" s="72"/>
      <c r="HL35" s="69">
        <v>24</v>
      </c>
      <c r="HM35" s="73">
        <v>44841</v>
      </c>
      <c r="HN35" s="12" t="s">
        <v>267</v>
      </c>
      <c r="HO35" s="12"/>
      <c r="HP35" s="74"/>
      <c r="HQ35" s="74"/>
      <c r="HR35" s="74"/>
      <c r="HS35" s="74"/>
      <c r="HT35" s="75"/>
      <c r="HU35" s="75"/>
      <c r="HV35" s="75"/>
      <c r="HW35" s="75"/>
      <c r="HX35" s="75"/>
      <c r="HY35" s="12"/>
      <c r="HZ35" s="12"/>
      <c r="IA35" s="12"/>
      <c r="IB35" s="12"/>
      <c r="IC35" s="69">
        <v>36</v>
      </c>
      <c r="ID35" s="76">
        <v>45124</v>
      </c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69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69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71"/>
      <c r="KC35" s="12"/>
      <c r="KD35" s="78"/>
      <c r="KE35" s="12"/>
      <c r="KF35" s="78"/>
      <c r="KG35" s="12"/>
      <c r="KH35" s="12"/>
      <c r="KI35" s="12"/>
      <c r="KJ35" s="79"/>
      <c r="KK35" s="79"/>
      <c r="KL35" s="38"/>
      <c r="KM35" s="38"/>
      <c r="KN35" s="38"/>
      <c r="KO35" s="38"/>
      <c r="KP35" s="12">
        <f t="shared" si="13"/>
        <v>1</v>
      </c>
      <c r="KQ35" s="12">
        <f t="shared" si="14"/>
        <v>4.4000000000000004</v>
      </c>
      <c r="KR35" s="12">
        <f t="shared" si="15"/>
        <v>0</v>
      </c>
      <c r="KS35" s="12">
        <f t="shared" si="19"/>
        <v>0</v>
      </c>
      <c r="KT35" s="12">
        <v>0</v>
      </c>
      <c r="KU35" s="80">
        <f>IF(KT35=0, 0.060818386 *FI35         - 0.00014652216 * POWER((FI35 - 15), 3) * (FI35 &gt; 15)         + 0.00018486938 * POWER((FI35 - 20.185718), 3) * (IF(FI35 &gt; 20,1,0))         - 0.000038347226 * POWER((FI35 - 40), 3) * (IF(FI35 &gt; 40,1,0))         + 0.11425297 * FJ35         - 0.000080091477 * POWER((FJ35 - 27.6577), 3) * (IF(FJ35 &gt; 27,1,0))         + 0.00017069483 * POWER((FJ35 - 40), 3) * (IF(FJ35 &gt; 40,1,0))         - 0.000090603358 * POWER((FJ35 - 50.910335), 3) * (IF(FJ35&gt; 50,1,0))         - 0.085684793 * FK35 + 0.0065499693 * POWER((FK35 - 0), 3)         - 0.0068305845 * POWER((FK35- 0.50513347), 3) * (IF(FK35 &gt; 0,1,0))         + 0.00028061519 * POWER((FK35 - 12.295688), 3) * (IF(FK35 &gt; 12,1,0))         + 0.070322812 * EZ35  - 0.00009382122 * POWER((EZ35 - 53.459001), 3) * (IF(EZ35 &gt; 53,1,0))         + 0.00018282661 * POWER((EZ35 - 61.954825), 3) * (IF(EZ35 &gt; 61,1,0))         - 0.000089005389 * POWER((EZ35 - 70.910335), 3) * (IF(EZ35 &gt; 70,1,0))         + 0.2153936 * (IF(KS35 = 1,1,0)) - 0.05827261 * (IF(EU35 = "F",1,0))         - 9.7960571,"")</f>
        <v>-0.31131193628793596</v>
      </c>
      <c r="KV35" s="81">
        <f>1-POWER(0.98869,EXP(KU35))</f>
        <v>8.2970022152009104E-3</v>
      </c>
      <c r="KW35" s="82">
        <f t="shared" si="16"/>
        <v>-0.21539509047471794</v>
      </c>
      <c r="KX35" s="83">
        <f t="shared" si="17"/>
        <v>4.0330709721180247E-3</v>
      </c>
      <c r="KY35" s="84">
        <f t="shared" si="18"/>
        <v>0.40330709721180247</v>
      </c>
      <c r="KZ35" s="81"/>
      <c r="LA35" s="81"/>
      <c r="LB35" s="81"/>
      <c r="LC35" s="81"/>
      <c r="LD35" s="44"/>
      <c r="LE35" s="45"/>
    </row>
    <row r="36" spans="1:317" s="46" customFormat="1" x14ac:dyDescent="0.25">
      <c r="A36" s="47" t="s">
        <v>375</v>
      </c>
      <c r="B36" s="48" t="s">
        <v>376</v>
      </c>
      <c r="C36" s="49">
        <v>44030.491732430601</v>
      </c>
      <c r="D36" s="50"/>
      <c r="E36" s="50"/>
      <c r="F36" s="50"/>
      <c r="G36" s="50"/>
      <c r="H36" s="50"/>
      <c r="I36" s="50"/>
      <c r="J36" s="50"/>
      <c r="K36" s="50"/>
      <c r="L36" s="50"/>
      <c r="M36" s="4"/>
      <c r="N36" s="52"/>
      <c r="O36" s="50" t="s">
        <v>276</v>
      </c>
      <c r="P36" s="18">
        <v>178</v>
      </c>
      <c r="Q36" s="18">
        <v>68</v>
      </c>
      <c r="R36" s="50" t="s">
        <v>235</v>
      </c>
      <c r="S36" s="50" t="s">
        <v>236</v>
      </c>
      <c r="T36" s="50" t="s">
        <v>312</v>
      </c>
      <c r="U36" s="51" t="s">
        <v>238</v>
      </c>
      <c r="V36" s="52"/>
      <c r="W36" s="52"/>
      <c r="X36" s="50" t="s">
        <v>238</v>
      </c>
      <c r="Y36" s="52"/>
      <c r="Z36" s="50" t="s">
        <v>238</v>
      </c>
      <c r="AA36" s="50" t="s">
        <v>238</v>
      </c>
      <c r="AB36" s="50" t="s">
        <v>238</v>
      </c>
      <c r="AC36" s="52"/>
      <c r="AD36" s="52"/>
      <c r="AE36" s="52"/>
      <c r="AF36" s="50" t="s">
        <v>240</v>
      </c>
      <c r="AG36" s="87">
        <v>40229</v>
      </c>
      <c r="AH36" s="50" t="s">
        <v>238</v>
      </c>
      <c r="AI36" s="52"/>
      <c r="AJ36" s="50" t="s">
        <v>238</v>
      </c>
      <c r="AK36" s="52"/>
      <c r="AL36" s="50" t="s">
        <v>238</v>
      </c>
      <c r="AM36" s="52"/>
      <c r="AN36" s="52"/>
      <c r="AO36" s="52"/>
      <c r="AP36" s="50" t="s">
        <v>238</v>
      </c>
      <c r="AQ36" s="52"/>
      <c r="AR36" s="52"/>
      <c r="AS36" s="52"/>
      <c r="AT36" s="50" t="s">
        <v>238</v>
      </c>
      <c r="AU36" s="52"/>
      <c r="AV36" s="52"/>
      <c r="AW36" s="52"/>
      <c r="AX36" s="50" t="s">
        <v>239</v>
      </c>
      <c r="AY36" s="52"/>
      <c r="AZ36" s="50" t="s">
        <v>238</v>
      </c>
      <c r="BA36" s="52"/>
      <c r="BB36" s="50" t="s">
        <v>238</v>
      </c>
      <c r="BC36" s="52"/>
      <c r="BD36" s="50" t="s">
        <v>238</v>
      </c>
      <c r="BE36" s="52"/>
      <c r="BF36" s="50" t="s">
        <v>238</v>
      </c>
      <c r="BG36" s="52"/>
      <c r="BH36" s="53" t="s">
        <v>238</v>
      </c>
      <c r="BI36" s="52"/>
      <c r="BJ36" s="52"/>
      <c r="BK36" s="50" t="s">
        <v>239</v>
      </c>
      <c r="BL36" s="50" t="s">
        <v>239</v>
      </c>
      <c r="BM36" s="50" t="s">
        <v>238</v>
      </c>
      <c r="BN36" s="50" t="s">
        <v>238</v>
      </c>
      <c r="BO36" s="50" t="s">
        <v>238</v>
      </c>
      <c r="BP36" s="50" t="s">
        <v>238</v>
      </c>
      <c r="BQ36" s="52"/>
      <c r="BR36" s="50" t="s">
        <v>238</v>
      </c>
      <c r="BS36" s="52"/>
      <c r="BT36" s="50" t="s">
        <v>238</v>
      </c>
      <c r="BU36" s="52"/>
      <c r="BV36" s="52"/>
      <c r="BW36" s="52"/>
      <c r="BX36" s="50" t="s">
        <v>238</v>
      </c>
      <c r="BY36" s="52"/>
      <c r="BZ36" s="52"/>
      <c r="CA36" s="50" t="s">
        <v>243</v>
      </c>
      <c r="CB36" s="50" t="s">
        <v>238</v>
      </c>
      <c r="CC36" s="54" t="s">
        <v>238</v>
      </c>
      <c r="CD36" s="55"/>
      <c r="CE36" s="55"/>
      <c r="CF36" s="50" t="s">
        <v>238</v>
      </c>
      <c r="CG36" s="50" t="s">
        <v>238</v>
      </c>
      <c r="CH36" s="47" t="s">
        <v>238</v>
      </c>
      <c r="CI36" s="52"/>
      <c r="CJ36" s="50" t="s">
        <v>239</v>
      </c>
      <c r="CK36" s="50" t="s">
        <v>244</v>
      </c>
      <c r="CL36" s="50">
        <v>30</v>
      </c>
      <c r="CM36" s="50" t="s">
        <v>238</v>
      </c>
      <c r="CN36" s="50">
        <v>20</v>
      </c>
      <c r="CO36" s="50" t="s">
        <v>238</v>
      </c>
      <c r="CP36" s="50" t="s">
        <v>294</v>
      </c>
      <c r="CQ36" s="50" t="s">
        <v>246</v>
      </c>
      <c r="CR36" s="50" t="s">
        <v>319</v>
      </c>
      <c r="CS36" s="50" t="s">
        <v>319</v>
      </c>
      <c r="CT36" s="50" t="s">
        <v>248</v>
      </c>
      <c r="CU36" s="50" t="s">
        <v>248</v>
      </c>
      <c r="CV36" s="50" t="s">
        <v>248</v>
      </c>
      <c r="CW36" s="50" t="s">
        <v>248</v>
      </c>
      <c r="CX36" s="50" t="s">
        <v>250</v>
      </c>
      <c r="CY36" s="50" t="s">
        <v>251</v>
      </c>
      <c r="CZ36" s="50" t="s">
        <v>295</v>
      </c>
      <c r="DA36" s="50" t="s">
        <v>249</v>
      </c>
      <c r="DB36" s="50" t="s">
        <v>281</v>
      </c>
      <c r="DC36" s="50">
        <v>4</v>
      </c>
      <c r="DD36" s="50">
        <v>5</v>
      </c>
      <c r="DE36" s="50">
        <v>5</v>
      </c>
      <c r="DF36" s="50">
        <v>5</v>
      </c>
      <c r="DG36" s="50" t="s">
        <v>244</v>
      </c>
      <c r="DH36" s="50">
        <v>0</v>
      </c>
      <c r="DI36" s="50">
        <v>25</v>
      </c>
      <c r="DJ36" s="50">
        <v>5</v>
      </c>
      <c r="DK36" s="50">
        <v>20</v>
      </c>
      <c r="DL36" s="50" t="s">
        <v>238</v>
      </c>
      <c r="DM36" s="52"/>
      <c r="DN36" s="52"/>
      <c r="DO36" s="50" t="s">
        <v>253</v>
      </c>
      <c r="DP36" s="50" t="s">
        <v>255</v>
      </c>
      <c r="DQ36" s="50" t="s">
        <v>253</v>
      </c>
      <c r="DR36" s="50">
        <v>9</v>
      </c>
      <c r="DS36" s="56" t="s">
        <v>256</v>
      </c>
      <c r="DT36" s="56" t="s">
        <v>256</v>
      </c>
      <c r="DU36" s="56" t="s">
        <v>256</v>
      </c>
      <c r="DV36" s="56" t="s">
        <v>238</v>
      </c>
      <c r="DW36" s="56" t="s">
        <v>257</v>
      </c>
      <c r="DX36" s="8" t="s">
        <v>244</v>
      </c>
      <c r="DY36" s="57">
        <v>44032</v>
      </c>
      <c r="DZ36" s="57"/>
      <c r="EA36" s="54">
        <v>140</v>
      </c>
      <c r="EB36" s="54">
        <v>70</v>
      </c>
      <c r="EC36" s="54">
        <v>79</v>
      </c>
      <c r="ED36" s="54">
        <v>99</v>
      </c>
      <c r="EE36" s="54">
        <v>14</v>
      </c>
      <c r="EF36" s="47" t="s">
        <v>282</v>
      </c>
      <c r="EG36" s="88"/>
      <c r="EH36" s="88"/>
      <c r="EI36" s="88"/>
      <c r="EJ36" s="88"/>
      <c r="EK36" s="59">
        <v>109</v>
      </c>
      <c r="EL36" s="59">
        <v>111</v>
      </c>
      <c r="EM36" s="59">
        <v>3.72</v>
      </c>
      <c r="EN36" s="59">
        <v>4.82</v>
      </c>
      <c r="EO36" s="59">
        <v>428</v>
      </c>
      <c r="EP36" s="60">
        <v>0.77</v>
      </c>
      <c r="EQ36" s="50" t="s">
        <v>258</v>
      </c>
      <c r="ER36" s="61">
        <v>21</v>
      </c>
      <c r="ES36" s="61">
        <v>6</v>
      </c>
      <c r="ET36" s="3" t="s">
        <v>377</v>
      </c>
      <c r="EU36" s="34" t="s">
        <v>284</v>
      </c>
      <c r="EV36" s="73">
        <v>21924</v>
      </c>
      <c r="EW36" s="12">
        <v>3334084222</v>
      </c>
      <c r="EX36" s="12">
        <v>1</v>
      </c>
      <c r="EY36" s="12" t="s">
        <v>261</v>
      </c>
      <c r="EZ36" s="12">
        <v>60</v>
      </c>
      <c r="FA36" s="12" t="s">
        <v>262</v>
      </c>
      <c r="FB36" s="13">
        <v>21.15</v>
      </c>
      <c r="FC36" s="14">
        <v>1.78</v>
      </c>
      <c r="FD36" s="12">
        <v>67</v>
      </c>
      <c r="FE36" s="12" t="s">
        <v>256</v>
      </c>
      <c r="FF36" s="12" t="s">
        <v>238</v>
      </c>
      <c r="FG36" s="12" t="s">
        <v>238</v>
      </c>
      <c r="FH36" s="12" t="s">
        <v>263</v>
      </c>
      <c r="FI36" s="12">
        <v>30</v>
      </c>
      <c r="FJ36" s="12">
        <v>42</v>
      </c>
      <c r="FK36" s="12">
        <v>0</v>
      </c>
      <c r="FL36" s="15">
        <v>3.9329999999999998</v>
      </c>
      <c r="FM36" s="16">
        <v>63</v>
      </c>
      <c r="FN36" s="17">
        <v>1</v>
      </c>
      <c r="FO36" s="12">
        <v>5</v>
      </c>
      <c r="FP36" s="34" t="s">
        <v>264</v>
      </c>
      <c r="FQ36" s="12" t="s">
        <v>306</v>
      </c>
      <c r="FR36" s="74">
        <v>3.2</v>
      </c>
      <c r="FS36" s="74">
        <v>2.9</v>
      </c>
      <c r="FT36" s="74">
        <v>3.2</v>
      </c>
      <c r="FU36" s="89">
        <v>15.8</v>
      </c>
      <c r="FV36" s="12"/>
      <c r="FW36" s="12"/>
      <c r="FX36" s="12"/>
      <c r="FY36" s="12"/>
      <c r="FZ36" s="75" t="s">
        <v>266</v>
      </c>
      <c r="GA36" s="12"/>
      <c r="GB36" s="12"/>
      <c r="GC36" s="75" t="s">
        <v>267</v>
      </c>
      <c r="GD36" s="74">
        <v>3</v>
      </c>
      <c r="GE36" s="74">
        <v>96</v>
      </c>
      <c r="GF36" s="66"/>
      <c r="GG36" s="66"/>
      <c r="GH36" s="66"/>
      <c r="GI36" s="66"/>
      <c r="GJ36" s="66"/>
      <c r="GK36" s="66"/>
      <c r="GL36" s="64" t="s">
        <v>267</v>
      </c>
      <c r="GM36" s="65"/>
      <c r="GN36" s="66"/>
      <c r="GO36" s="66">
        <f>FL36/6</f>
        <v>0.65549999999999997</v>
      </c>
      <c r="GP36" s="67"/>
      <c r="GQ36" s="14">
        <v>1.8</v>
      </c>
      <c r="GR36" s="14">
        <v>0.56000000000000005</v>
      </c>
      <c r="GS36" s="14"/>
      <c r="GT36" s="14"/>
      <c r="GU36" s="69">
        <v>12</v>
      </c>
      <c r="GV36" s="28" t="s">
        <v>378</v>
      </c>
      <c r="GW36" s="28" t="s">
        <v>353</v>
      </c>
      <c r="GX36" s="71"/>
      <c r="GY36" s="71"/>
      <c r="GZ36" s="71"/>
      <c r="HA36" s="71"/>
      <c r="HB36" s="71"/>
      <c r="HC36" s="71"/>
      <c r="HD36" s="71"/>
      <c r="HE36" s="71"/>
      <c r="HF36" s="71"/>
      <c r="HG36" s="71"/>
      <c r="HH36" s="71"/>
      <c r="HI36" s="72"/>
      <c r="HJ36" s="72"/>
      <c r="HK36" s="72"/>
      <c r="HL36" s="69"/>
      <c r="HM36" s="12"/>
      <c r="HN36" s="12"/>
      <c r="HO36" s="12"/>
      <c r="HP36" s="74"/>
      <c r="HQ36" s="74"/>
      <c r="HR36" s="74"/>
      <c r="HS36" s="74"/>
      <c r="HT36" s="75"/>
      <c r="HU36" s="75"/>
      <c r="HV36" s="75"/>
      <c r="HW36" s="75"/>
      <c r="HX36" s="75"/>
      <c r="HY36" s="12"/>
      <c r="HZ36" s="12"/>
      <c r="IA36" s="12"/>
      <c r="IB36" s="12"/>
      <c r="IC36" s="69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69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69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71"/>
      <c r="KC36" s="12"/>
      <c r="KD36" s="78"/>
      <c r="KE36" s="12"/>
      <c r="KF36" s="78"/>
      <c r="KG36" s="12"/>
      <c r="KH36" s="12"/>
      <c r="KI36" s="12"/>
      <c r="KJ36" s="79"/>
      <c r="KK36" s="79"/>
      <c r="KL36" s="38"/>
      <c r="KM36" s="38"/>
      <c r="KN36" s="38"/>
      <c r="KO36" s="38"/>
      <c r="KP36" s="12">
        <f t="shared" si="13"/>
        <v>1</v>
      </c>
      <c r="KQ36" s="12">
        <f t="shared" si="14"/>
        <v>3.2</v>
      </c>
      <c r="KR36" s="12">
        <f t="shared" si="15"/>
        <v>0</v>
      </c>
      <c r="KS36" s="12">
        <f t="shared" si="19"/>
        <v>0</v>
      </c>
      <c r="KT36" s="12">
        <v>0</v>
      </c>
      <c r="KU36" s="80">
        <f>IF(KT36=0, 0.060818386 *FI36         - 0.00014652216 * POWER((FI36 - 15), 3) * (FI36 &gt; 15)         + 0.00018486938 * POWER((FI36 - 20.185718), 3) * (IF(FI36 &gt; 20,1,0))         - 0.000038347226 * POWER((FI36 - 40), 3) * (IF(FI36 &gt; 40,1,0))         + 0.11425297 * FJ36         - 0.000080091477 * POWER((FJ36 - 27.6577), 3) * (IF(FJ36 &gt; 27,1,0))         + 0.00017069483 * POWER((FJ36 - 40), 3) * (IF(FJ36 &gt; 40,1,0))         - 0.000090603358 * POWER((FJ36 - 50.910335), 3) * (IF(FJ36&gt; 50,1,0))         - 0.085684793 * FK36 + 0.0065499693 * POWER((FK36 - 0), 3)         - 0.0068305845 * POWER((FK36- 0.50513347), 3) * (IF(FK36 &gt; 0,1,0))         + 0.00028061519 * POWER((FK36 - 12.295688), 3) * (IF(FK36 &gt; 12,1,0))         + 0.070322812 * EZ36  - 0.00009382122 * POWER((EZ36 - 53.459001), 3) * (IF(EZ36 &gt; 53,1,0))         + 0.00018282661 * POWER((EZ36 - 61.954825), 3) * (IF(EZ36 &gt; 61,1,0))         - 0.000089005389 * POWER((EZ36 - 70.910335), 3) * (IF(EZ36 &gt; 70,1,0))         + 0.2153936 * (IF(KS36 = 1,1,0)) - 0.05827261 * (IF(EU36 = "F",1,0))         - 9.7960571,"")</f>
        <v>0.46555576814436428</v>
      </c>
      <c r="KV36" s="81">
        <f>1-POWER(0.98869,EXP(KU36))</f>
        <v>1.7955193345292497E-2</v>
      </c>
      <c r="KW36" s="82">
        <f t="shared" si="16"/>
        <v>6.7895558497313324E-2</v>
      </c>
      <c r="KX36" s="83">
        <f t="shared" si="17"/>
        <v>5.3503262953439323E-3</v>
      </c>
      <c r="KY36" s="84">
        <f t="shared" si="18"/>
        <v>0.53503262953439323</v>
      </c>
      <c r="KZ36" s="81"/>
      <c r="LA36" s="81"/>
      <c r="LB36" s="81"/>
      <c r="LC36" s="81"/>
      <c r="LD36" s="44"/>
      <c r="LE36" s="45"/>
    </row>
    <row r="37" spans="1:317" s="46" customFormat="1" x14ac:dyDescent="0.25">
      <c r="A37" s="47"/>
      <c r="B37" s="2"/>
      <c r="C37" s="49"/>
      <c r="D37" s="50"/>
      <c r="E37" s="50"/>
      <c r="F37" s="50"/>
      <c r="G37" s="50"/>
      <c r="H37" s="50"/>
      <c r="I37" s="50"/>
      <c r="J37" s="50"/>
      <c r="K37" s="50"/>
      <c r="L37" s="50"/>
      <c r="M37" s="4"/>
      <c r="N37" s="52"/>
      <c r="O37" s="50"/>
      <c r="P37" s="18"/>
      <c r="Q37" s="18"/>
      <c r="R37" s="50"/>
      <c r="S37" s="50"/>
      <c r="T37" s="50"/>
      <c r="U37" s="53"/>
      <c r="V37" s="52"/>
      <c r="W37" s="52"/>
      <c r="X37" s="50"/>
      <c r="Y37" s="52"/>
      <c r="Z37" s="50"/>
      <c r="AA37" s="50"/>
      <c r="AB37" s="50"/>
      <c r="AC37" s="52"/>
      <c r="AD37" s="52"/>
      <c r="AE37" s="52"/>
      <c r="AF37" s="50"/>
      <c r="AG37" s="87"/>
      <c r="AH37" s="50"/>
      <c r="AI37" s="52"/>
      <c r="AJ37" s="50"/>
      <c r="AK37" s="52"/>
      <c r="AL37" s="50"/>
      <c r="AM37" s="52"/>
      <c r="AN37" s="52"/>
      <c r="AO37" s="52"/>
      <c r="AP37" s="50"/>
      <c r="AQ37" s="52"/>
      <c r="AR37" s="52"/>
      <c r="AS37" s="52"/>
      <c r="AT37" s="50"/>
      <c r="AU37" s="52"/>
      <c r="AV37" s="52"/>
      <c r="AW37" s="52"/>
      <c r="AX37" s="50"/>
      <c r="AY37" s="52"/>
      <c r="AZ37" s="50"/>
      <c r="BA37" s="52"/>
      <c r="BB37" s="50"/>
      <c r="BC37" s="52"/>
      <c r="BD37" s="50"/>
      <c r="BE37" s="52"/>
      <c r="BF37" s="50"/>
      <c r="BG37" s="52"/>
      <c r="BH37" s="53"/>
      <c r="BI37" s="52"/>
      <c r="BJ37" s="52"/>
      <c r="BK37" s="50"/>
      <c r="BL37" s="50"/>
      <c r="BM37" s="50"/>
      <c r="BN37" s="50"/>
      <c r="BO37" s="50"/>
      <c r="BP37" s="50"/>
      <c r="BQ37" s="52"/>
      <c r="BR37" s="50"/>
      <c r="BS37" s="52"/>
      <c r="BT37" s="50"/>
      <c r="BU37" s="52"/>
      <c r="BV37" s="52"/>
      <c r="BW37" s="52"/>
      <c r="BX37" s="50"/>
      <c r="BY37" s="52"/>
      <c r="BZ37" s="52"/>
      <c r="CA37" s="50"/>
      <c r="CB37" s="50"/>
      <c r="CC37" s="54"/>
      <c r="CD37" s="55"/>
      <c r="CE37" s="55"/>
      <c r="CF37" s="50"/>
      <c r="CG37" s="50"/>
      <c r="CH37" s="47"/>
      <c r="CI37" s="52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2"/>
      <c r="DN37" s="52"/>
      <c r="DO37" s="50"/>
      <c r="DP37" s="50"/>
      <c r="DQ37" s="50"/>
      <c r="DR37" s="50"/>
      <c r="DS37" s="56"/>
      <c r="DT37" s="56"/>
      <c r="DU37" s="56"/>
      <c r="DV37" s="56"/>
      <c r="DW37" s="56"/>
      <c r="DX37" s="8"/>
      <c r="DY37" s="57"/>
      <c r="DZ37" s="57"/>
      <c r="EA37" s="54"/>
      <c r="EB37" s="54"/>
      <c r="EC37" s="54"/>
      <c r="ED37" s="54"/>
      <c r="EE37" s="54"/>
      <c r="EF37" s="47"/>
      <c r="EG37" s="88"/>
      <c r="EH37" s="88"/>
      <c r="EI37" s="88"/>
      <c r="EJ37" s="88"/>
      <c r="EK37" s="85"/>
      <c r="EL37" s="85"/>
      <c r="EM37" s="59"/>
      <c r="EN37" s="59"/>
      <c r="EO37" s="59"/>
      <c r="EP37" s="60"/>
      <c r="EQ37" s="50"/>
      <c r="ER37" s="61"/>
      <c r="ES37" s="61"/>
      <c r="ET37" s="3"/>
      <c r="EU37" s="34"/>
      <c r="EV37" s="73"/>
      <c r="EW37" s="12"/>
      <c r="EX37" s="12"/>
      <c r="EY37" s="12"/>
      <c r="EZ37" s="12"/>
      <c r="FA37" s="12"/>
      <c r="FB37" s="13"/>
      <c r="FC37" s="14"/>
      <c r="FD37" s="12"/>
      <c r="FE37" s="12"/>
      <c r="FF37" s="12"/>
      <c r="FG37" s="12"/>
      <c r="FH37" s="12"/>
      <c r="FI37" s="12"/>
      <c r="FJ37" s="12"/>
      <c r="FK37" s="12"/>
      <c r="FL37" s="15"/>
      <c r="FM37" s="16"/>
      <c r="FN37" s="17">
        <v>2</v>
      </c>
      <c r="FO37" s="12"/>
      <c r="FP37" s="34" t="s">
        <v>264</v>
      </c>
      <c r="FQ37" s="12" t="s">
        <v>306</v>
      </c>
      <c r="FR37" s="74">
        <v>3</v>
      </c>
      <c r="FS37" s="74">
        <v>2.7</v>
      </c>
      <c r="FT37" s="74">
        <v>3</v>
      </c>
      <c r="FU37" s="89">
        <v>12.7</v>
      </c>
      <c r="FV37" s="12"/>
      <c r="FW37" s="12"/>
      <c r="FX37" s="12"/>
      <c r="FY37" s="12"/>
      <c r="FZ37" s="75" t="s">
        <v>266</v>
      </c>
      <c r="GA37" s="12"/>
      <c r="GB37" s="12"/>
      <c r="GC37" s="75" t="s">
        <v>267</v>
      </c>
      <c r="GD37" s="74">
        <v>3</v>
      </c>
      <c r="GE37" s="74">
        <v>126</v>
      </c>
      <c r="GF37" s="66"/>
      <c r="GG37" s="66"/>
      <c r="GH37" s="66"/>
      <c r="GI37" s="66"/>
      <c r="GJ37" s="66"/>
      <c r="GK37" s="66"/>
      <c r="GL37" s="64"/>
      <c r="GM37" s="65"/>
      <c r="GN37" s="66"/>
      <c r="GO37" s="66"/>
      <c r="GP37" s="67"/>
      <c r="GQ37" s="14"/>
      <c r="GR37" s="14"/>
      <c r="GS37" s="14"/>
      <c r="GT37" s="14"/>
      <c r="GU37" s="69"/>
      <c r="GV37" s="71"/>
      <c r="GW37" s="71"/>
      <c r="GX37" s="71"/>
      <c r="GY37" s="71"/>
      <c r="GZ37" s="71"/>
      <c r="HA37" s="71"/>
      <c r="HB37" s="71"/>
      <c r="HC37" s="71"/>
      <c r="HD37" s="71"/>
      <c r="HE37" s="71"/>
      <c r="HF37" s="71"/>
      <c r="HG37" s="71"/>
      <c r="HH37" s="71"/>
      <c r="HI37" s="72"/>
      <c r="HJ37" s="72"/>
      <c r="HK37" s="72"/>
      <c r="HL37" s="69"/>
      <c r="HM37" s="12"/>
      <c r="HN37" s="12"/>
      <c r="HO37" s="12"/>
      <c r="HP37" s="74"/>
      <c r="HQ37" s="74"/>
      <c r="HR37" s="74"/>
      <c r="HS37" s="74"/>
      <c r="HT37" s="75"/>
      <c r="HU37" s="75"/>
      <c r="HV37" s="75"/>
      <c r="HW37" s="75"/>
      <c r="HX37" s="75"/>
      <c r="HY37" s="12"/>
      <c r="HZ37" s="12"/>
      <c r="IA37" s="12"/>
      <c r="IB37" s="12"/>
      <c r="IC37" s="69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69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69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71"/>
      <c r="KC37" s="12"/>
      <c r="KD37" s="78"/>
      <c r="KE37" s="12"/>
      <c r="KF37" s="78"/>
      <c r="KG37" s="12"/>
      <c r="KH37" s="12"/>
      <c r="KI37" s="12"/>
      <c r="KJ37" s="79"/>
      <c r="KK37" s="79"/>
      <c r="KL37" s="38"/>
      <c r="KM37" s="38"/>
      <c r="KN37" s="38"/>
      <c r="KO37" s="38"/>
      <c r="KP37" s="12">
        <f t="shared" si="13"/>
        <v>1</v>
      </c>
      <c r="KQ37" s="12">
        <f t="shared" si="14"/>
        <v>3</v>
      </c>
      <c r="KR37" s="12">
        <f t="shared" si="15"/>
        <v>0</v>
      </c>
      <c r="KS37" s="12">
        <f t="shared" si="19"/>
        <v>0</v>
      </c>
      <c r="KT37" s="12">
        <v>0</v>
      </c>
      <c r="KU37" s="80">
        <v>0.465555768144364</v>
      </c>
      <c r="KV37" s="86"/>
      <c r="KW37" s="82">
        <f t="shared" si="16"/>
        <v>3.5845482189003741E-2</v>
      </c>
      <c r="KX37" s="83">
        <f t="shared" si="17"/>
        <v>5.1820047790409607E-3</v>
      </c>
      <c r="KY37" s="84">
        <f t="shared" si="18"/>
        <v>0.51820047790409607</v>
      </c>
      <c r="KZ37" s="81"/>
      <c r="LA37" s="81"/>
      <c r="LB37" s="81"/>
      <c r="LC37" s="81"/>
      <c r="LD37" s="44"/>
      <c r="LE37" s="45"/>
    </row>
    <row r="38" spans="1:317" s="46" customFormat="1" x14ac:dyDescent="0.25">
      <c r="A38" s="47"/>
      <c r="B38" s="2"/>
      <c r="C38" s="49"/>
      <c r="D38" s="50"/>
      <c r="E38" s="50"/>
      <c r="F38" s="50"/>
      <c r="G38" s="50"/>
      <c r="H38" s="50"/>
      <c r="I38" s="50"/>
      <c r="J38" s="50"/>
      <c r="K38" s="50"/>
      <c r="L38" s="50"/>
      <c r="M38" s="4"/>
      <c r="N38" s="52"/>
      <c r="O38" s="50"/>
      <c r="P38" s="18"/>
      <c r="Q38" s="18"/>
      <c r="R38" s="50"/>
      <c r="S38" s="50"/>
      <c r="T38" s="50"/>
      <c r="U38" s="53"/>
      <c r="V38" s="52"/>
      <c r="W38" s="52"/>
      <c r="X38" s="50"/>
      <c r="Y38" s="52"/>
      <c r="Z38" s="50"/>
      <c r="AA38" s="50"/>
      <c r="AB38" s="50"/>
      <c r="AC38" s="52"/>
      <c r="AD38" s="52"/>
      <c r="AE38" s="52"/>
      <c r="AF38" s="50"/>
      <c r="AG38" s="87"/>
      <c r="AH38" s="50"/>
      <c r="AI38" s="52"/>
      <c r="AJ38" s="50"/>
      <c r="AK38" s="52"/>
      <c r="AL38" s="50"/>
      <c r="AM38" s="52"/>
      <c r="AN38" s="52"/>
      <c r="AO38" s="52"/>
      <c r="AP38" s="50"/>
      <c r="AQ38" s="52"/>
      <c r="AR38" s="52"/>
      <c r="AS38" s="52"/>
      <c r="AT38" s="50"/>
      <c r="AU38" s="52"/>
      <c r="AV38" s="52"/>
      <c r="AW38" s="52"/>
      <c r="AX38" s="50"/>
      <c r="AY38" s="52"/>
      <c r="AZ38" s="50"/>
      <c r="BA38" s="52"/>
      <c r="BB38" s="50"/>
      <c r="BC38" s="52"/>
      <c r="BD38" s="50"/>
      <c r="BE38" s="52"/>
      <c r="BF38" s="50"/>
      <c r="BG38" s="52"/>
      <c r="BH38" s="53"/>
      <c r="BI38" s="52"/>
      <c r="BJ38" s="52"/>
      <c r="BK38" s="50"/>
      <c r="BL38" s="50"/>
      <c r="BM38" s="50"/>
      <c r="BN38" s="50"/>
      <c r="BO38" s="50"/>
      <c r="BP38" s="50"/>
      <c r="BQ38" s="52"/>
      <c r="BR38" s="50"/>
      <c r="BS38" s="52"/>
      <c r="BT38" s="50"/>
      <c r="BU38" s="52"/>
      <c r="BV38" s="52"/>
      <c r="BW38" s="52"/>
      <c r="BX38" s="50"/>
      <c r="BY38" s="52"/>
      <c r="BZ38" s="52"/>
      <c r="CA38" s="50"/>
      <c r="CB38" s="50"/>
      <c r="CC38" s="54"/>
      <c r="CD38" s="55"/>
      <c r="CE38" s="55"/>
      <c r="CF38" s="50"/>
      <c r="CG38" s="50"/>
      <c r="CH38" s="47"/>
      <c r="CI38" s="52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2"/>
      <c r="DN38" s="52"/>
      <c r="DO38" s="50"/>
      <c r="DP38" s="50"/>
      <c r="DQ38" s="50"/>
      <c r="DR38" s="50"/>
      <c r="DS38" s="56"/>
      <c r="DT38" s="56"/>
      <c r="DU38" s="56"/>
      <c r="DV38" s="56"/>
      <c r="DW38" s="56"/>
      <c r="DX38" s="8"/>
      <c r="DY38" s="57"/>
      <c r="DZ38" s="57"/>
      <c r="EA38" s="54"/>
      <c r="EB38" s="54"/>
      <c r="EC38" s="54"/>
      <c r="ED38" s="54"/>
      <c r="EE38" s="54"/>
      <c r="EF38" s="47"/>
      <c r="EG38" s="88"/>
      <c r="EH38" s="88"/>
      <c r="EI38" s="88"/>
      <c r="EJ38" s="88"/>
      <c r="EK38" s="85"/>
      <c r="EL38" s="85"/>
      <c r="EM38" s="59"/>
      <c r="EN38" s="59"/>
      <c r="EO38" s="59"/>
      <c r="EP38" s="60"/>
      <c r="EQ38" s="50"/>
      <c r="ER38" s="61"/>
      <c r="ES38" s="61"/>
      <c r="ET38" s="3"/>
      <c r="EU38" s="34"/>
      <c r="EV38" s="73"/>
      <c r="EW38" s="12"/>
      <c r="EX38" s="12"/>
      <c r="EY38" s="12"/>
      <c r="EZ38" s="12"/>
      <c r="FA38" s="12"/>
      <c r="FB38" s="13"/>
      <c r="FC38" s="14"/>
      <c r="FD38" s="12"/>
      <c r="FE38" s="12"/>
      <c r="FF38" s="12"/>
      <c r="FG38" s="12"/>
      <c r="FH38" s="12"/>
      <c r="FI38" s="12"/>
      <c r="FJ38" s="12"/>
      <c r="FK38" s="12"/>
      <c r="FL38" s="15"/>
      <c r="FM38" s="16"/>
      <c r="FN38" s="17">
        <v>3</v>
      </c>
      <c r="FO38" s="12"/>
      <c r="FP38" s="34" t="s">
        <v>264</v>
      </c>
      <c r="FQ38" s="12" t="s">
        <v>326</v>
      </c>
      <c r="FR38" s="74">
        <v>3</v>
      </c>
      <c r="FS38" s="74">
        <v>2.6</v>
      </c>
      <c r="FT38" s="74">
        <v>3</v>
      </c>
      <c r="FU38" s="89">
        <v>10.9</v>
      </c>
      <c r="FV38" s="12"/>
      <c r="FW38" s="12"/>
      <c r="FX38" s="12"/>
      <c r="FY38" s="12"/>
      <c r="FZ38" s="75" t="s">
        <v>266</v>
      </c>
      <c r="GA38" s="12"/>
      <c r="GB38" s="12"/>
      <c r="GC38" s="75" t="s">
        <v>267</v>
      </c>
      <c r="GD38" s="74">
        <v>3</v>
      </c>
      <c r="GE38" s="74">
        <v>169</v>
      </c>
      <c r="GF38" s="66"/>
      <c r="GG38" s="66"/>
      <c r="GH38" s="66"/>
      <c r="GI38" s="66"/>
      <c r="GJ38" s="66"/>
      <c r="GK38" s="66"/>
      <c r="GL38" s="64"/>
      <c r="GM38" s="65"/>
      <c r="GN38" s="66"/>
      <c r="GO38" s="66"/>
      <c r="GP38" s="67"/>
      <c r="GQ38" s="14"/>
      <c r="GR38" s="14"/>
      <c r="GS38" s="14"/>
      <c r="GT38" s="14"/>
      <c r="GU38" s="69"/>
      <c r="GV38" s="71"/>
      <c r="GW38" s="71"/>
      <c r="GX38" s="71"/>
      <c r="GY38" s="71"/>
      <c r="GZ38" s="71"/>
      <c r="HA38" s="71"/>
      <c r="HB38" s="71"/>
      <c r="HC38" s="71"/>
      <c r="HD38" s="71"/>
      <c r="HE38" s="71"/>
      <c r="HF38" s="71"/>
      <c r="HG38" s="71"/>
      <c r="HH38" s="71"/>
      <c r="HI38" s="72"/>
      <c r="HJ38" s="72"/>
      <c r="HK38" s="72"/>
      <c r="HL38" s="69"/>
      <c r="HM38" s="12"/>
      <c r="HN38" s="12"/>
      <c r="HO38" s="12"/>
      <c r="HP38" s="74"/>
      <c r="HQ38" s="74"/>
      <c r="HR38" s="74"/>
      <c r="HS38" s="74"/>
      <c r="HT38" s="75"/>
      <c r="HU38" s="75"/>
      <c r="HV38" s="75"/>
      <c r="HW38" s="75"/>
      <c r="HX38" s="75"/>
      <c r="HY38" s="12"/>
      <c r="HZ38" s="12"/>
      <c r="IA38" s="12"/>
      <c r="IB38" s="12"/>
      <c r="IC38" s="69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69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69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71"/>
      <c r="KC38" s="12"/>
      <c r="KD38" s="78"/>
      <c r="KE38" s="12"/>
      <c r="KF38" s="78"/>
      <c r="KG38" s="12"/>
      <c r="KH38" s="12"/>
      <c r="KI38" s="12"/>
      <c r="KJ38" s="79"/>
      <c r="KK38" s="79"/>
      <c r="KL38" s="38"/>
      <c r="KM38" s="38"/>
      <c r="KN38" s="38"/>
      <c r="KO38" s="38"/>
      <c r="KP38" s="12">
        <f t="shared" si="13"/>
        <v>1</v>
      </c>
      <c r="KQ38" s="12">
        <f t="shared" si="14"/>
        <v>3</v>
      </c>
      <c r="KR38" s="12">
        <f t="shared" si="15"/>
        <v>0</v>
      </c>
      <c r="KS38" s="12">
        <f t="shared" si="19"/>
        <v>0</v>
      </c>
      <c r="KT38" s="12">
        <v>0</v>
      </c>
      <c r="KU38" s="80">
        <v>0.465555768144364</v>
      </c>
      <c r="KV38" s="86"/>
      <c r="KW38" s="82">
        <f t="shared" si="16"/>
        <v>3.5845482189003741E-2</v>
      </c>
      <c r="KX38" s="83">
        <f t="shared" si="17"/>
        <v>5.1820047790409607E-3</v>
      </c>
      <c r="KY38" s="84">
        <f t="shared" si="18"/>
        <v>0.51820047790409607</v>
      </c>
      <c r="KZ38" s="81"/>
      <c r="LA38" s="81"/>
      <c r="LB38" s="81"/>
      <c r="LC38" s="81"/>
      <c r="LD38" s="44"/>
      <c r="LE38" s="45"/>
    </row>
    <row r="39" spans="1:317" s="46" customFormat="1" x14ac:dyDescent="0.25">
      <c r="A39" s="47"/>
      <c r="B39" s="2"/>
      <c r="C39" s="49"/>
      <c r="D39" s="50"/>
      <c r="E39" s="50"/>
      <c r="F39" s="50"/>
      <c r="G39" s="50"/>
      <c r="H39" s="50"/>
      <c r="I39" s="50"/>
      <c r="J39" s="50"/>
      <c r="K39" s="50"/>
      <c r="L39" s="50"/>
      <c r="M39" s="4"/>
      <c r="N39" s="52"/>
      <c r="O39" s="50"/>
      <c r="P39" s="18"/>
      <c r="Q39" s="18"/>
      <c r="R39" s="50"/>
      <c r="S39" s="50"/>
      <c r="T39" s="50"/>
      <c r="U39" s="53"/>
      <c r="V39" s="52"/>
      <c r="W39" s="52"/>
      <c r="X39" s="50"/>
      <c r="Y39" s="52"/>
      <c r="Z39" s="50"/>
      <c r="AA39" s="50"/>
      <c r="AB39" s="50"/>
      <c r="AC39" s="52"/>
      <c r="AD39" s="52"/>
      <c r="AE39" s="52"/>
      <c r="AF39" s="50"/>
      <c r="AG39" s="87"/>
      <c r="AH39" s="50"/>
      <c r="AI39" s="52"/>
      <c r="AJ39" s="50"/>
      <c r="AK39" s="52"/>
      <c r="AL39" s="50"/>
      <c r="AM39" s="52"/>
      <c r="AN39" s="52"/>
      <c r="AO39" s="52"/>
      <c r="AP39" s="50"/>
      <c r="AQ39" s="52"/>
      <c r="AR39" s="52"/>
      <c r="AS39" s="52"/>
      <c r="AT39" s="50"/>
      <c r="AU39" s="52"/>
      <c r="AV39" s="52"/>
      <c r="AW39" s="52"/>
      <c r="AX39" s="50"/>
      <c r="AY39" s="52"/>
      <c r="AZ39" s="50"/>
      <c r="BA39" s="52"/>
      <c r="BB39" s="50"/>
      <c r="BC39" s="52"/>
      <c r="BD39" s="50"/>
      <c r="BE39" s="52"/>
      <c r="BF39" s="50"/>
      <c r="BG39" s="52"/>
      <c r="BH39" s="53"/>
      <c r="BI39" s="52"/>
      <c r="BJ39" s="52"/>
      <c r="BK39" s="50"/>
      <c r="BL39" s="50"/>
      <c r="BM39" s="50"/>
      <c r="BN39" s="50"/>
      <c r="BO39" s="50"/>
      <c r="BP39" s="50"/>
      <c r="BQ39" s="52"/>
      <c r="BR39" s="50"/>
      <c r="BS39" s="52"/>
      <c r="BT39" s="50"/>
      <c r="BU39" s="52"/>
      <c r="BV39" s="52"/>
      <c r="BW39" s="52"/>
      <c r="BX39" s="50"/>
      <c r="BY39" s="52"/>
      <c r="BZ39" s="52"/>
      <c r="CA39" s="50"/>
      <c r="CB39" s="50"/>
      <c r="CC39" s="54"/>
      <c r="CD39" s="55"/>
      <c r="CE39" s="55"/>
      <c r="CF39" s="50"/>
      <c r="CG39" s="50"/>
      <c r="CH39" s="47"/>
      <c r="CI39" s="52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2"/>
      <c r="DN39" s="52"/>
      <c r="DO39" s="50"/>
      <c r="DP39" s="50"/>
      <c r="DQ39" s="50"/>
      <c r="DR39" s="50"/>
      <c r="DS39" s="56"/>
      <c r="DT39" s="56"/>
      <c r="DU39" s="56"/>
      <c r="DV39" s="56"/>
      <c r="DW39" s="56"/>
      <c r="DX39" s="8"/>
      <c r="DY39" s="57"/>
      <c r="DZ39" s="57"/>
      <c r="EA39" s="54"/>
      <c r="EB39" s="54"/>
      <c r="EC39" s="54"/>
      <c r="ED39" s="54"/>
      <c r="EE39" s="54"/>
      <c r="EF39" s="47"/>
      <c r="EG39" s="88"/>
      <c r="EH39" s="88"/>
      <c r="EI39" s="88"/>
      <c r="EJ39" s="88"/>
      <c r="EK39" s="85"/>
      <c r="EL39" s="85"/>
      <c r="EM39" s="59"/>
      <c r="EN39" s="59"/>
      <c r="EO39" s="59"/>
      <c r="EP39" s="60"/>
      <c r="EQ39" s="50"/>
      <c r="ER39" s="61"/>
      <c r="ES39" s="61"/>
      <c r="ET39" s="3"/>
      <c r="EU39" s="34"/>
      <c r="EV39" s="73"/>
      <c r="EW39" s="12"/>
      <c r="EX39" s="12"/>
      <c r="EY39" s="12"/>
      <c r="EZ39" s="12"/>
      <c r="FA39" s="12"/>
      <c r="FB39" s="13"/>
      <c r="FC39" s="14"/>
      <c r="FD39" s="12"/>
      <c r="FE39" s="12"/>
      <c r="FF39" s="12"/>
      <c r="FG39" s="12"/>
      <c r="FH39" s="12"/>
      <c r="FI39" s="12"/>
      <c r="FJ39" s="12"/>
      <c r="FK39" s="12"/>
      <c r="FL39" s="15"/>
      <c r="FM39" s="16"/>
      <c r="FN39" s="17">
        <v>4</v>
      </c>
      <c r="FO39" s="12"/>
      <c r="FP39" s="34" t="s">
        <v>264</v>
      </c>
      <c r="FQ39" s="12" t="s">
        <v>265</v>
      </c>
      <c r="FR39" s="74">
        <v>3.5</v>
      </c>
      <c r="FS39" s="74">
        <v>3.5</v>
      </c>
      <c r="FT39" s="74">
        <v>3.5</v>
      </c>
      <c r="FU39" s="89">
        <v>20.5</v>
      </c>
      <c r="FV39" s="12"/>
      <c r="FW39" s="12"/>
      <c r="FX39" s="12"/>
      <c r="FY39" s="12"/>
      <c r="FZ39" s="75" t="s">
        <v>266</v>
      </c>
      <c r="GA39" s="12"/>
      <c r="GB39" s="12"/>
      <c r="GC39" s="75" t="s">
        <v>267</v>
      </c>
      <c r="GD39" s="74">
        <v>3</v>
      </c>
      <c r="GE39" s="74">
        <v>146</v>
      </c>
      <c r="GF39" s="66"/>
      <c r="GG39" s="66"/>
      <c r="GH39" s="66"/>
      <c r="GI39" s="66"/>
      <c r="GJ39" s="66"/>
      <c r="GK39" s="66"/>
      <c r="GL39" s="64"/>
      <c r="GM39" s="65"/>
      <c r="GN39" s="66"/>
      <c r="GO39" s="66"/>
      <c r="GP39" s="67"/>
      <c r="GQ39" s="14"/>
      <c r="GR39" s="14"/>
      <c r="GS39" s="14"/>
      <c r="GT39" s="14"/>
      <c r="GU39" s="69"/>
      <c r="GV39" s="71"/>
      <c r="GW39" s="71"/>
      <c r="GX39" s="71"/>
      <c r="GY39" s="71"/>
      <c r="GZ39" s="71"/>
      <c r="HA39" s="71"/>
      <c r="HB39" s="71"/>
      <c r="HC39" s="71"/>
      <c r="HD39" s="71"/>
      <c r="HE39" s="71"/>
      <c r="HF39" s="71"/>
      <c r="HG39" s="71"/>
      <c r="HH39" s="71"/>
      <c r="HI39" s="72"/>
      <c r="HJ39" s="72"/>
      <c r="HK39" s="72"/>
      <c r="HL39" s="69"/>
      <c r="HM39" s="12"/>
      <c r="HN39" s="12"/>
      <c r="HO39" s="12"/>
      <c r="HP39" s="74"/>
      <c r="HQ39" s="74"/>
      <c r="HR39" s="74"/>
      <c r="HS39" s="74"/>
      <c r="HT39" s="75"/>
      <c r="HU39" s="75"/>
      <c r="HV39" s="75"/>
      <c r="HW39" s="75"/>
      <c r="HX39" s="75"/>
      <c r="HY39" s="12"/>
      <c r="HZ39" s="12"/>
      <c r="IA39" s="12"/>
      <c r="IB39" s="12"/>
      <c r="IC39" s="69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69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69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71"/>
      <c r="KC39" s="12"/>
      <c r="KD39" s="78"/>
      <c r="KE39" s="12"/>
      <c r="KF39" s="78"/>
      <c r="KG39" s="12"/>
      <c r="KH39" s="12"/>
      <c r="KI39" s="12"/>
      <c r="KJ39" s="79"/>
      <c r="KK39" s="79"/>
      <c r="KL39" s="38"/>
      <c r="KM39" s="38"/>
      <c r="KN39" s="38"/>
      <c r="KO39" s="38"/>
      <c r="KP39" s="12">
        <f t="shared" si="13"/>
        <v>1</v>
      </c>
      <c r="KQ39" s="12">
        <f t="shared" si="14"/>
        <v>3.5</v>
      </c>
      <c r="KR39" s="12">
        <f t="shared" si="15"/>
        <v>0</v>
      </c>
      <c r="KS39" s="12">
        <f t="shared" si="19"/>
        <v>0</v>
      </c>
      <c r="KT39" s="12">
        <v>0</v>
      </c>
      <c r="KU39" s="80">
        <v>0.465555768144364</v>
      </c>
      <c r="KV39" s="86"/>
      <c r="KW39" s="82">
        <f t="shared" si="16"/>
        <v>0.11414762910375753</v>
      </c>
      <c r="KX39" s="83">
        <f t="shared" si="17"/>
        <v>5.6028912423038424E-3</v>
      </c>
      <c r="KY39" s="84">
        <f t="shared" si="18"/>
        <v>0.56028912423038424</v>
      </c>
      <c r="KZ39" s="81"/>
      <c r="LA39" s="81"/>
      <c r="LB39" s="81"/>
      <c r="LC39" s="81"/>
      <c r="LD39" s="44"/>
      <c r="LE39" s="45"/>
    </row>
    <row r="40" spans="1:317" s="46" customFormat="1" x14ac:dyDescent="0.25">
      <c r="A40" s="47"/>
      <c r="B40" s="2"/>
      <c r="C40" s="49"/>
      <c r="D40" s="50"/>
      <c r="E40" s="50"/>
      <c r="F40" s="50"/>
      <c r="G40" s="50"/>
      <c r="H40" s="50"/>
      <c r="I40" s="50"/>
      <c r="J40" s="50"/>
      <c r="K40" s="50"/>
      <c r="L40" s="50"/>
      <c r="M40" s="4"/>
      <c r="N40" s="52"/>
      <c r="O40" s="50"/>
      <c r="P40" s="18"/>
      <c r="Q40" s="18"/>
      <c r="R40" s="50"/>
      <c r="S40" s="50"/>
      <c r="T40" s="50"/>
      <c r="U40" s="53"/>
      <c r="V40" s="52"/>
      <c r="W40" s="52"/>
      <c r="X40" s="50"/>
      <c r="Y40" s="52"/>
      <c r="Z40" s="50"/>
      <c r="AA40" s="50"/>
      <c r="AB40" s="50"/>
      <c r="AC40" s="52"/>
      <c r="AD40" s="52"/>
      <c r="AE40" s="52"/>
      <c r="AF40" s="50"/>
      <c r="AG40" s="87"/>
      <c r="AH40" s="50"/>
      <c r="AI40" s="52"/>
      <c r="AJ40" s="50"/>
      <c r="AK40" s="52"/>
      <c r="AL40" s="50"/>
      <c r="AM40" s="52"/>
      <c r="AN40" s="52"/>
      <c r="AO40" s="52"/>
      <c r="AP40" s="50"/>
      <c r="AQ40" s="52"/>
      <c r="AR40" s="52"/>
      <c r="AS40" s="52"/>
      <c r="AT40" s="50"/>
      <c r="AU40" s="52"/>
      <c r="AV40" s="52"/>
      <c r="AW40" s="52"/>
      <c r="AX40" s="50"/>
      <c r="AY40" s="52"/>
      <c r="AZ40" s="50"/>
      <c r="BA40" s="52"/>
      <c r="BB40" s="50"/>
      <c r="BC40" s="52"/>
      <c r="BD40" s="50"/>
      <c r="BE40" s="52"/>
      <c r="BF40" s="50"/>
      <c r="BG40" s="52"/>
      <c r="BH40" s="53"/>
      <c r="BI40" s="52"/>
      <c r="BJ40" s="52"/>
      <c r="BK40" s="50"/>
      <c r="BL40" s="50"/>
      <c r="BM40" s="50"/>
      <c r="BN40" s="50"/>
      <c r="BO40" s="50"/>
      <c r="BP40" s="50"/>
      <c r="BQ40" s="52"/>
      <c r="BR40" s="50"/>
      <c r="BS40" s="52"/>
      <c r="BT40" s="50"/>
      <c r="BU40" s="52"/>
      <c r="BV40" s="52"/>
      <c r="BW40" s="52"/>
      <c r="BX40" s="50"/>
      <c r="BY40" s="52"/>
      <c r="BZ40" s="52"/>
      <c r="CA40" s="50"/>
      <c r="CB40" s="50"/>
      <c r="CC40" s="54"/>
      <c r="CD40" s="55"/>
      <c r="CE40" s="55"/>
      <c r="CF40" s="50"/>
      <c r="CG40" s="50"/>
      <c r="CH40" s="47"/>
      <c r="CI40" s="52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2"/>
      <c r="DN40" s="52"/>
      <c r="DO40" s="50"/>
      <c r="DP40" s="50"/>
      <c r="DQ40" s="50"/>
      <c r="DR40" s="50"/>
      <c r="DS40" s="56"/>
      <c r="DT40" s="56"/>
      <c r="DU40" s="56"/>
      <c r="DV40" s="56"/>
      <c r="DW40" s="56"/>
      <c r="DX40" s="8"/>
      <c r="DY40" s="57"/>
      <c r="DZ40" s="57"/>
      <c r="EA40" s="54"/>
      <c r="EB40" s="54"/>
      <c r="EC40" s="54"/>
      <c r="ED40" s="54"/>
      <c r="EE40" s="54"/>
      <c r="EF40" s="47"/>
      <c r="EG40" s="88"/>
      <c r="EH40" s="88"/>
      <c r="EI40" s="88"/>
      <c r="EJ40" s="88"/>
      <c r="EK40" s="85"/>
      <c r="EL40" s="85"/>
      <c r="EM40" s="59"/>
      <c r="EN40" s="59"/>
      <c r="EO40" s="59"/>
      <c r="EP40" s="60"/>
      <c r="EQ40" s="50"/>
      <c r="ER40" s="61"/>
      <c r="ES40" s="61"/>
      <c r="ET40" s="3"/>
      <c r="EU40" s="34"/>
      <c r="EV40" s="73"/>
      <c r="EW40" s="12"/>
      <c r="EX40" s="12"/>
      <c r="EY40" s="12"/>
      <c r="EZ40" s="12"/>
      <c r="FA40" s="12"/>
      <c r="FB40" s="13"/>
      <c r="FC40" s="14"/>
      <c r="FD40" s="12"/>
      <c r="FE40" s="12"/>
      <c r="FF40" s="12"/>
      <c r="FG40" s="12"/>
      <c r="FH40" s="12"/>
      <c r="FI40" s="12"/>
      <c r="FJ40" s="12"/>
      <c r="FK40" s="12"/>
      <c r="FL40" s="15"/>
      <c r="FM40" s="16"/>
      <c r="FN40" s="17">
        <v>5</v>
      </c>
      <c r="FO40" s="12"/>
      <c r="FP40" s="34" t="s">
        <v>264</v>
      </c>
      <c r="FQ40" s="12" t="s">
        <v>265</v>
      </c>
      <c r="FR40" s="74">
        <v>3.4</v>
      </c>
      <c r="FS40" s="74">
        <v>2.7</v>
      </c>
      <c r="FT40" s="74">
        <v>3.4</v>
      </c>
      <c r="FU40" s="89">
        <v>16</v>
      </c>
      <c r="FV40" s="12"/>
      <c r="FW40" s="12"/>
      <c r="FX40" s="12"/>
      <c r="FY40" s="12"/>
      <c r="FZ40" s="75" t="s">
        <v>266</v>
      </c>
      <c r="GA40" s="12"/>
      <c r="GB40" s="12"/>
      <c r="GC40" s="75" t="s">
        <v>267</v>
      </c>
      <c r="GD40" s="74">
        <v>3</v>
      </c>
      <c r="GE40" s="74">
        <v>259</v>
      </c>
      <c r="GF40" s="66"/>
      <c r="GG40" s="66"/>
      <c r="GH40" s="66"/>
      <c r="GI40" s="66"/>
      <c r="GJ40" s="66"/>
      <c r="GK40" s="66"/>
      <c r="GL40" s="64"/>
      <c r="GM40" s="65"/>
      <c r="GN40" s="66"/>
      <c r="GO40" s="66"/>
      <c r="GP40" s="67"/>
      <c r="GQ40" s="14"/>
      <c r="GR40" s="14"/>
      <c r="GS40" s="14"/>
      <c r="GT40" s="14"/>
      <c r="GU40" s="69"/>
      <c r="GV40" s="71"/>
      <c r="GW40" s="71"/>
      <c r="GX40" s="71"/>
      <c r="GY40" s="71"/>
      <c r="GZ40" s="71"/>
      <c r="HA40" s="71"/>
      <c r="HB40" s="71"/>
      <c r="HC40" s="71"/>
      <c r="HD40" s="71"/>
      <c r="HE40" s="71"/>
      <c r="HF40" s="71"/>
      <c r="HG40" s="71"/>
      <c r="HH40" s="71"/>
      <c r="HI40" s="72"/>
      <c r="HJ40" s="72"/>
      <c r="HK40" s="72"/>
      <c r="HL40" s="69"/>
      <c r="HM40" s="12"/>
      <c r="HN40" s="12"/>
      <c r="HO40" s="12"/>
      <c r="HP40" s="74"/>
      <c r="HQ40" s="74"/>
      <c r="HR40" s="74"/>
      <c r="HS40" s="74"/>
      <c r="HT40" s="75"/>
      <c r="HU40" s="75"/>
      <c r="HV40" s="75"/>
      <c r="HW40" s="75"/>
      <c r="HX40" s="75"/>
      <c r="HY40" s="12"/>
      <c r="HZ40" s="12"/>
      <c r="IA40" s="12"/>
      <c r="IB40" s="12"/>
      <c r="IC40" s="69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69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69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71"/>
      <c r="KC40" s="12"/>
      <c r="KD40" s="78"/>
      <c r="KE40" s="12"/>
      <c r="KF40" s="78"/>
      <c r="KG40" s="12"/>
      <c r="KH40" s="12"/>
      <c r="KI40" s="12"/>
      <c r="KJ40" s="79"/>
      <c r="KK40" s="79"/>
      <c r="KL40" s="38"/>
      <c r="KM40" s="38"/>
      <c r="KN40" s="38"/>
      <c r="KO40" s="38"/>
      <c r="KP40" s="12">
        <f t="shared" si="13"/>
        <v>1</v>
      </c>
      <c r="KQ40" s="12">
        <f t="shared" si="14"/>
        <v>3.4</v>
      </c>
      <c r="KR40" s="12">
        <f t="shared" si="15"/>
        <v>0</v>
      </c>
      <c r="KS40" s="12">
        <f t="shared" si="19"/>
        <v>0</v>
      </c>
      <c r="KT40" s="12">
        <v>0</v>
      </c>
      <c r="KU40" s="80">
        <v>0.465555768144364</v>
      </c>
      <c r="KV40" s="86"/>
      <c r="KW40" s="82">
        <f t="shared" si="16"/>
        <v>9.8958766172987156E-2</v>
      </c>
      <c r="KX40" s="83">
        <f t="shared" si="17"/>
        <v>5.5186662156300192E-3</v>
      </c>
      <c r="KY40" s="84">
        <f t="shared" si="18"/>
        <v>0.55186662156300192</v>
      </c>
      <c r="KZ40" s="81"/>
      <c r="LA40" s="81"/>
      <c r="LB40" s="81"/>
      <c r="LC40" s="81"/>
      <c r="LD40" s="44"/>
      <c r="LE40" s="45"/>
    </row>
    <row r="41" spans="1:317" s="46" customFormat="1" x14ac:dyDescent="0.25">
      <c r="A41" s="47"/>
      <c r="B41" s="2"/>
      <c r="C41" s="49"/>
      <c r="D41" s="50"/>
      <c r="E41" s="50"/>
      <c r="F41" s="50"/>
      <c r="G41" s="50"/>
      <c r="H41" s="50"/>
      <c r="I41" s="50"/>
      <c r="J41" s="50"/>
      <c r="K41" s="50"/>
      <c r="L41" s="50"/>
      <c r="M41" s="4"/>
      <c r="N41" s="52"/>
      <c r="O41" s="50"/>
      <c r="P41" s="18"/>
      <c r="Q41" s="18"/>
      <c r="R41" s="50"/>
      <c r="S41" s="50"/>
      <c r="T41" s="50"/>
      <c r="U41" s="53"/>
      <c r="V41" s="52"/>
      <c r="W41" s="52"/>
      <c r="X41" s="50"/>
      <c r="Y41" s="52"/>
      <c r="Z41" s="50"/>
      <c r="AA41" s="50"/>
      <c r="AB41" s="50"/>
      <c r="AC41" s="52"/>
      <c r="AD41" s="52"/>
      <c r="AE41" s="52"/>
      <c r="AF41" s="50"/>
      <c r="AG41" s="87"/>
      <c r="AH41" s="50"/>
      <c r="AI41" s="52"/>
      <c r="AJ41" s="50"/>
      <c r="AK41" s="52"/>
      <c r="AL41" s="50"/>
      <c r="AM41" s="52"/>
      <c r="AN41" s="52"/>
      <c r="AO41" s="52"/>
      <c r="AP41" s="50"/>
      <c r="AQ41" s="52"/>
      <c r="AR41" s="52"/>
      <c r="AS41" s="52"/>
      <c r="AT41" s="50"/>
      <c r="AU41" s="52"/>
      <c r="AV41" s="52"/>
      <c r="AW41" s="52"/>
      <c r="AX41" s="50"/>
      <c r="AY41" s="52"/>
      <c r="AZ41" s="50"/>
      <c r="BA41" s="52"/>
      <c r="BB41" s="50"/>
      <c r="BC41" s="52"/>
      <c r="BD41" s="50"/>
      <c r="BE41" s="52"/>
      <c r="BF41" s="50"/>
      <c r="BG41" s="52"/>
      <c r="BH41" s="53"/>
      <c r="BI41" s="52"/>
      <c r="BJ41" s="52"/>
      <c r="BK41" s="50"/>
      <c r="BL41" s="50"/>
      <c r="BM41" s="50"/>
      <c r="BN41" s="50"/>
      <c r="BO41" s="50"/>
      <c r="BP41" s="50"/>
      <c r="BQ41" s="52"/>
      <c r="BR41" s="50"/>
      <c r="BS41" s="52"/>
      <c r="BT41" s="50"/>
      <c r="BU41" s="52"/>
      <c r="BV41" s="52"/>
      <c r="BW41" s="52"/>
      <c r="BX41" s="50"/>
      <c r="BY41" s="52"/>
      <c r="BZ41" s="52"/>
      <c r="CA41" s="50"/>
      <c r="CB41" s="50"/>
      <c r="CC41" s="54"/>
      <c r="CD41" s="55"/>
      <c r="CE41" s="55"/>
      <c r="CF41" s="50"/>
      <c r="CG41" s="50"/>
      <c r="CH41" s="47"/>
      <c r="CI41" s="52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2"/>
      <c r="DN41" s="52"/>
      <c r="DO41" s="50"/>
      <c r="DP41" s="50"/>
      <c r="DQ41" s="50"/>
      <c r="DR41" s="50"/>
      <c r="DS41" s="56"/>
      <c r="DT41" s="56"/>
      <c r="DU41" s="56"/>
      <c r="DV41" s="56"/>
      <c r="DW41" s="56"/>
      <c r="DX41" s="8"/>
      <c r="DY41" s="57"/>
      <c r="DZ41" s="57"/>
      <c r="EA41" s="54"/>
      <c r="EB41" s="54"/>
      <c r="EC41" s="54"/>
      <c r="ED41" s="54"/>
      <c r="EE41" s="54"/>
      <c r="EF41" s="47"/>
      <c r="EG41" s="88"/>
      <c r="EH41" s="88"/>
      <c r="EI41" s="88"/>
      <c r="EJ41" s="88"/>
      <c r="EK41" s="85"/>
      <c r="EL41" s="85"/>
      <c r="EM41" s="59"/>
      <c r="EN41" s="59"/>
      <c r="EO41" s="59"/>
      <c r="EP41" s="60"/>
      <c r="EQ41" s="50"/>
      <c r="ER41" s="61"/>
      <c r="ES41" s="61"/>
      <c r="ET41" s="3"/>
      <c r="EU41" s="34"/>
      <c r="EV41" s="73"/>
      <c r="EW41" s="12"/>
      <c r="EX41" s="12"/>
      <c r="EY41" s="12"/>
      <c r="EZ41" s="12"/>
      <c r="FA41" s="12"/>
      <c r="FB41" s="13"/>
      <c r="FC41" s="14"/>
      <c r="FD41" s="12"/>
      <c r="FE41" s="12"/>
      <c r="FF41" s="12"/>
      <c r="FG41" s="12"/>
      <c r="FH41" s="12"/>
      <c r="FI41" s="12"/>
      <c r="FJ41" s="12"/>
      <c r="FK41" s="12"/>
      <c r="FL41" s="15"/>
      <c r="FM41" s="16"/>
      <c r="FN41" s="17">
        <v>6</v>
      </c>
      <c r="FO41" s="12"/>
      <c r="FP41" s="34" t="s">
        <v>264</v>
      </c>
      <c r="FQ41" s="12" t="s">
        <v>265</v>
      </c>
      <c r="FR41" s="74">
        <v>2</v>
      </c>
      <c r="FS41" s="74">
        <v>2</v>
      </c>
      <c r="FT41" s="74">
        <v>2</v>
      </c>
      <c r="FU41" s="89">
        <v>4.9000000000000004</v>
      </c>
      <c r="FV41" s="12"/>
      <c r="FW41" s="12"/>
      <c r="FX41" s="12"/>
      <c r="FY41" s="12"/>
      <c r="FZ41" s="75" t="s">
        <v>266</v>
      </c>
      <c r="GA41" s="12"/>
      <c r="GB41" s="12"/>
      <c r="GC41" s="75" t="s">
        <v>267</v>
      </c>
      <c r="GD41" s="74">
        <v>3</v>
      </c>
      <c r="GE41" s="74">
        <v>248</v>
      </c>
      <c r="GF41" s="66"/>
      <c r="GG41" s="66"/>
      <c r="GH41" s="66"/>
      <c r="GI41" s="66"/>
      <c r="GJ41" s="66"/>
      <c r="GK41" s="66"/>
      <c r="GL41" s="64"/>
      <c r="GM41" s="65"/>
      <c r="GN41" s="66"/>
      <c r="GO41" s="66"/>
      <c r="GP41" s="67"/>
      <c r="GQ41" s="14"/>
      <c r="GR41" s="14"/>
      <c r="GS41" s="14"/>
      <c r="GT41" s="14"/>
      <c r="GU41" s="69"/>
      <c r="GV41" s="71"/>
      <c r="GW41" s="71"/>
      <c r="GX41" s="71"/>
      <c r="GY41" s="71"/>
      <c r="GZ41" s="71"/>
      <c r="HA41" s="71"/>
      <c r="HB41" s="71"/>
      <c r="HC41" s="71"/>
      <c r="HD41" s="71"/>
      <c r="HE41" s="71"/>
      <c r="HF41" s="71"/>
      <c r="HG41" s="71"/>
      <c r="HH41" s="71"/>
      <c r="HI41" s="72"/>
      <c r="HJ41" s="72"/>
      <c r="HK41" s="72"/>
      <c r="HL41" s="69"/>
      <c r="HM41" s="12"/>
      <c r="HN41" s="12"/>
      <c r="HO41" s="12"/>
      <c r="HP41" s="74"/>
      <c r="HQ41" s="74"/>
      <c r="HR41" s="74"/>
      <c r="HS41" s="74"/>
      <c r="HT41" s="75"/>
      <c r="HU41" s="75"/>
      <c r="HV41" s="75"/>
      <c r="HW41" s="75"/>
      <c r="HX41" s="75"/>
      <c r="HY41" s="12"/>
      <c r="HZ41" s="12"/>
      <c r="IA41" s="12"/>
      <c r="IB41" s="12"/>
      <c r="IC41" s="69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69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69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71"/>
      <c r="KC41" s="12"/>
      <c r="KD41" s="78"/>
      <c r="KE41" s="12"/>
      <c r="KF41" s="78"/>
      <c r="KG41" s="12"/>
      <c r="KH41" s="12"/>
      <c r="KI41" s="12"/>
      <c r="KJ41" s="79"/>
      <c r="KK41" s="79"/>
      <c r="KL41" s="38"/>
      <c r="KM41" s="38"/>
      <c r="KN41" s="38"/>
      <c r="KO41" s="38"/>
      <c r="KP41" s="12">
        <f t="shared" si="13"/>
        <v>1</v>
      </c>
      <c r="KQ41" s="12">
        <f t="shared" si="14"/>
        <v>2</v>
      </c>
      <c r="KR41" s="12">
        <f t="shared" si="15"/>
        <v>0</v>
      </c>
      <c r="KS41" s="12">
        <f t="shared" si="19"/>
        <v>0</v>
      </c>
      <c r="KT41" s="12">
        <v>0</v>
      </c>
      <c r="KU41" s="80">
        <v>0.465555768144364</v>
      </c>
      <c r="KV41" s="86"/>
      <c r="KW41" s="82">
        <f t="shared" si="16"/>
        <v>-0.14348668245372975</v>
      </c>
      <c r="KX41" s="83">
        <f t="shared" si="17"/>
        <v>4.333111937693257E-3</v>
      </c>
      <c r="KY41" s="84">
        <f t="shared" si="18"/>
        <v>0.4333111937693257</v>
      </c>
      <c r="KZ41" s="81"/>
      <c r="LA41" s="81"/>
      <c r="LB41" s="81"/>
      <c r="LC41" s="81"/>
      <c r="LD41" s="44"/>
      <c r="LE41" s="45"/>
    </row>
    <row r="42" spans="1:317" s="46" customFormat="1" x14ac:dyDescent="0.25">
      <c r="A42" s="47" t="s">
        <v>379</v>
      </c>
      <c r="B42" s="48" t="s">
        <v>380</v>
      </c>
      <c r="C42" s="49">
        <v>44029.7538265162</v>
      </c>
      <c r="D42" s="50"/>
      <c r="E42" s="50"/>
      <c r="F42" s="50"/>
      <c r="G42" s="50"/>
      <c r="H42" s="50"/>
      <c r="I42" s="50"/>
      <c r="J42" s="50"/>
      <c r="K42" s="50"/>
      <c r="L42" s="50"/>
      <c r="M42" s="4"/>
      <c r="N42" s="52"/>
      <c r="O42" s="50" t="s">
        <v>234</v>
      </c>
      <c r="P42" s="18">
        <v>160</v>
      </c>
      <c r="Q42" s="18">
        <v>57</v>
      </c>
      <c r="R42" s="50" t="s">
        <v>277</v>
      </c>
      <c r="S42" s="50" t="s">
        <v>236</v>
      </c>
      <c r="T42" s="50" t="s">
        <v>292</v>
      </c>
      <c r="U42" s="51" t="s">
        <v>240</v>
      </c>
      <c r="V42" s="87">
        <v>35247</v>
      </c>
      <c r="W42" s="50" t="s">
        <v>381</v>
      </c>
      <c r="X42" s="50" t="s">
        <v>238</v>
      </c>
      <c r="Y42" s="52"/>
      <c r="Z42" s="50" t="s">
        <v>238</v>
      </c>
      <c r="AA42" s="50" t="s">
        <v>238</v>
      </c>
      <c r="AB42" s="50" t="s">
        <v>238</v>
      </c>
      <c r="AC42" s="52"/>
      <c r="AD42" s="52"/>
      <c r="AE42" s="52"/>
      <c r="AF42" s="50" t="s">
        <v>240</v>
      </c>
      <c r="AG42" s="87">
        <v>42896</v>
      </c>
      <c r="AH42" s="50" t="s">
        <v>240</v>
      </c>
      <c r="AI42" s="50" t="s">
        <v>382</v>
      </c>
      <c r="AJ42" s="50" t="s">
        <v>238</v>
      </c>
      <c r="AK42" s="52"/>
      <c r="AL42" s="50" t="s">
        <v>238</v>
      </c>
      <c r="AM42" s="52"/>
      <c r="AN42" s="52"/>
      <c r="AO42" s="52"/>
      <c r="AP42" s="50" t="s">
        <v>238</v>
      </c>
      <c r="AQ42" s="52"/>
      <c r="AR42" s="52"/>
      <c r="AS42" s="52"/>
      <c r="AT42" s="50" t="s">
        <v>238</v>
      </c>
      <c r="AU42" s="52"/>
      <c r="AV42" s="52"/>
      <c r="AW42" s="52"/>
      <c r="AX42" s="50" t="s">
        <v>239</v>
      </c>
      <c r="AY42" s="52"/>
      <c r="AZ42" s="50" t="s">
        <v>238</v>
      </c>
      <c r="BA42" s="52"/>
      <c r="BB42" s="50" t="s">
        <v>238</v>
      </c>
      <c r="BC42" s="52"/>
      <c r="BD42" s="50" t="s">
        <v>238</v>
      </c>
      <c r="BE42" s="52"/>
      <c r="BF42" s="50" t="s">
        <v>238</v>
      </c>
      <c r="BG42" s="52"/>
      <c r="BH42" s="53" t="s">
        <v>238</v>
      </c>
      <c r="BI42" s="52"/>
      <c r="BJ42" s="52"/>
      <c r="BK42" s="50" t="s">
        <v>239</v>
      </c>
      <c r="BL42" s="50" t="s">
        <v>239</v>
      </c>
      <c r="BM42" s="50" t="s">
        <v>238</v>
      </c>
      <c r="BN42" s="50" t="s">
        <v>238</v>
      </c>
      <c r="BO42" s="50" t="s">
        <v>238</v>
      </c>
      <c r="BP42" s="50" t="s">
        <v>240</v>
      </c>
      <c r="BQ42" s="50" t="s">
        <v>383</v>
      </c>
      <c r="BR42" s="50" t="s">
        <v>238</v>
      </c>
      <c r="BS42" s="52"/>
      <c r="BT42" s="50" t="s">
        <v>238</v>
      </c>
      <c r="BU42" s="52"/>
      <c r="BV42" s="52"/>
      <c r="BW42" s="52"/>
      <c r="BX42" s="50" t="s">
        <v>240</v>
      </c>
      <c r="BY42" s="50" t="s">
        <v>238</v>
      </c>
      <c r="BZ42" s="52"/>
      <c r="CA42" s="50" t="s">
        <v>243</v>
      </c>
      <c r="CB42" s="50" t="s">
        <v>238</v>
      </c>
      <c r="CC42" s="54" t="s">
        <v>240</v>
      </c>
      <c r="CD42" s="54" t="s">
        <v>331</v>
      </c>
      <c r="CE42" s="54" t="s">
        <v>240</v>
      </c>
      <c r="CF42" s="50" t="s">
        <v>238</v>
      </c>
      <c r="CG42" s="50" t="s">
        <v>238</v>
      </c>
      <c r="CH42" s="47" t="s">
        <v>240</v>
      </c>
      <c r="CI42" s="50">
        <v>1992</v>
      </c>
      <c r="CJ42" s="50" t="s">
        <v>384</v>
      </c>
      <c r="CK42" s="50" t="s">
        <v>244</v>
      </c>
      <c r="CL42" s="50">
        <v>50</v>
      </c>
      <c r="CM42" s="50" t="s">
        <v>240</v>
      </c>
      <c r="CN42" s="50">
        <v>19</v>
      </c>
      <c r="CO42" s="50" t="s">
        <v>240</v>
      </c>
      <c r="CP42" s="50" t="s">
        <v>248</v>
      </c>
      <c r="CQ42" s="50" t="s">
        <v>349</v>
      </c>
      <c r="CR42" s="50" t="s">
        <v>385</v>
      </c>
      <c r="CS42" s="50" t="s">
        <v>385</v>
      </c>
      <c r="CT42" s="50" t="s">
        <v>249</v>
      </c>
      <c r="CU42" s="50" t="s">
        <v>295</v>
      </c>
      <c r="CV42" s="50" t="s">
        <v>249</v>
      </c>
      <c r="CW42" s="50" t="s">
        <v>249</v>
      </c>
      <c r="CX42" s="50" t="s">
        <v>350</v>
      </c>
      <c r="CY42" s="50" t="s">
        <v>249</v>
      </c>
      <c r="CZ42" s="50" t="s">
        <v>249</v>
      </c>
      <c r="DA42" s="50" t="s">
        <v>249</v>
      </c>
      <c r="DB42" s="50" t="s">
        <v>252</v>
      </c>
      <c r="DC42" s="50">
        <v>6</v>
      </c>
      <c r="DD42" s="50">
        <v>7</v>
      </c>
      <c r="DE42" s="50">
        <v>6</v>
      </c>
      <c r="DF42" s="50">
        <v>7</v>
      </c>
      <c r="DG42" s="50" t="s">
        <v>238</v>
      </c>
      <c r="DH42" s="50">
        <v>0</v>
      </c>
      <c r="DI42" s="50">
        <v>29</v>
      </c>
      <c r="DJ42" s="50">
        <v>0</v>
      </c>
      <c r="DK42" s="50">
        <v>0</v>
      </c>
      <c r="DL42" s="50" t="s">
        <v>238</v>
      </c>
      <c r="DM42" s="52"/>
      <c r="DN42" s="52"/>
      <c r="DO42" s="50" t="s">
        <v>320</v>
      </c>
      <c r="DP42" s="50" t="s">
        <v>253</v>
      </c>
      <c r="DQ42" s="50" t="s">
        <v>320</v>
      </c>
      <c r="DR42" s="50">
        <v>8</v>
      </c>
      <c r="DS42" s="56" t="s">
        <v>256</v>
      </c>
      <c r="DT42" s="56" t="s">
        <v>256</v>
      </c>
      <c r="DU42" s="56" t="s">
        <v>256</v>
      </c>
      <c r="DV42" s="56" t="s">
        <v>238</v>
      </c>
      <c r="DW42" s="56" t="s">
        <v>257</v>
      </c>
      <c r="DX42" s="8" t="s">
        <v>244</v>
      </c>
      <c r="DY42" s="57">
        <v>44032</v>
      </c>
      <c r="DZ42" s="57"/>
      <c r="EA42" s="54">
        <v>110</v>
      </c>
      <c r="EB42" s="54">
        <v>70</v>
      </c>
      <c r="EC42" s="54">
        <v>72</v>
      </c>
      <c r="ED42" s="54">
        <v>99</v>
      </c>
      <c r="EE42" s="54">
        <v>2</v>
      </c>
      <c r="EF42" s="58">
        <v>43988</v>
      </c>
      <c r="EG42" s="47">
        <v>187</v>
      </c>
      <c r="EH42" s="47">
        <v>56</v>
      </c>
      <c r="EI42" s="47">
        <v>121</v>
      </c>
      <c r="EJ42" s="47">
        <v>98</v>
      </c>
      <c r="EK42" s="59">
        <v>99</v>
      </c>
      <c r="EL42" s="59">
        <v>102</v>
      </c>
      <c r="EM42" s="59">
        <v>2.12</v>
      </c>
      <c r="EN42" s="59">
        <v>2.61</v>
      </c>
      <c r="EO42" s="59">
        <v>323</v>
      </c>
      <c r="EP42" s="60">
        <v>0.81</v>
      </c>
      <c r="EQ42" s="50" t="s">
        <v>258</v>
      </c>
      <c r="ER42" s="61">
        <v>16</v>
      </c>
      <c r="ES42" s="61">
        <v>6</v>
      </c>
      <c r="ET42" s="3" t="s">
        <v>386</v>
      </c>
      <c r="EU42" s="34" t="s">
        <v>260</v>
      </c>
      <c r="EV42" s="73">
        <v>20708</v>
      </c>
      <c r="EW42" s="12">
        <v>3392978417</v>
      </c>
      <c r="EX42" s="12">
        <v>1</v>
      </c>
      <c r="EY42" s="12" t="s">
        <v>261</v>
      </c>
      <c r="EZ42" s="12">
        <v>63</v>
      </c>
      <c r="FA42" s="12" t="s">
        <v>262</v>
      </c>
      <c r="FB42" s="13">
        <v>23.83</v>
      </c>
      <c r="FC42" s="14">
        <v>1.6</v>
      </c>
      <c r="FD42" s="12">
        <v>61</v>
      </c>
      <c r="FE42" s="12" t="s">
        <v>285</v>
      </c>
      <c r="FF42" s="12" t="s">
        <v>240</v>
      </c>
      <c r="FG42" s="12" t="s">
        <v>240</v>
      </c>
      <c r="FH42" s="12" t="s">
        <v>263</v>
      </c>
      <c r="FI42" s="12">
        <v>15</v>
      </c>
      <c r="FJ42" s="12">
        <v>47</v>
      </c>
      <c r="FK42" s="12">
        <v>0</v>
      </c>
      <c r="FL42" s="15">
        <v>11.077999999999999</v>
      </c>
      <c r="FM42" s="16">
        <v>35.25</v>
      </c>
      <c r="FN42" s="17">
        <v>0</v>
      </c>
      <c r="FO42" s="12">
        <v>0</v>
      </c>
      <c r="FP42" s="12"/>
      <c r="FQ42" s="12"/>
      <c r="FR42" s="74"/>
      <c r="FS42" s="74"/>
      <c r="FT42" s="74"/>
      <c r="FU42" s="89"/>
      <c r="FV42" s="12"/>
      <c r="FW42" s="12"/>
      <c r="FX42" s="12"/>
      <c r="FY42" s="12"/>
      <c r="FZ42" s="75"/>
      <c r="GA42" s="12"/>
      <c r="GB42" s="12"/>
      <c r="GC42" s="75"/>
      <c r="GD42" s="74"/>
      <c r="GE42" s="74"/>
      <c r="GF42" s="66"/>
      <c r="GG42" s="66"/>
      <c r="GH42" s="66"/>
      <c r="GI42" s="66"/>
      <c r="GJ42" s="66"/>
      <c r="GK42" s="66"/>
      <c r="GL42" s="64" t="s">
        <v>267</v>
      </c>
      <c r="GM42" s="65"/>
      <c r="GN42" s="66"/>
      <c r="GO42" s="66">
        <f>FL42/6</f>
        <v>1.8463333333333332</v>
      </c>
      <c r="GP42" s="67"/>
      <c r="GQ42" s="14">
        <v>1.81</v>
      </c>
      <c r="GR42" s="14">
        <v>0.39</v>
      </c>
      <c r="GS42" s="14"/>
      <c r="GT42" s="14"/>
      <c r="GU42" s="69">
        <v>24</v>
      </c>
      <c r="GV42" s="108">
        <v>44862</v>
      </c>
      <c r="GW42" s="71" t="s">
        <v>267</v>
      </c>
      <c r="GX42" s="71"/>
      <c r="GY42" s="71"/>
      <c r="GZ42" s="71"/>
      <c r="HA42" s="71"/>
      <c r="HB42" s="71"/>
      <c r="HC42" s="71"/>
      <c r="HD42" s="71"/>
      <c r="HE42" s="71"/>
      <c r="HF42" s="71"/>
      <c r="HG42" s="71"/>
      <c r="HH42" s="71"/>
      <c r="HI42" s="72"/>
      <c r="HJ42" s="72"/>
      <c r="HK42" s="72"/>
      <c r="HL42" s="69">
        <v>48</v>
      </c>
      <c r="HM42" s="109">
        <v>45493</v>
      </c>
      <c r="HN42" s="12"/>
      <c r="HO42" s="12"/>
      <c r="HP42" s="74"/>
      <c r="HQ42" s="74"/>
      <c r="HR42" s="74"/>
      <c r="HS42" s="74"/>
      <c r="HT42" s="75"/>
      <c r="HU42" s="75"/>
      <c r="HV42" s="75"/>
      <c r="HW42" s="75"/>
      <c r="HX42" s="75"/>
      <c r="HY42" s="12"/>
      <c r="HZ42" s="12"/>
      <c r="IA42" s="12"/>
      <c r="IB42" s="12"/>
      <c r="IC42" s="69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69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69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71"/>
      <c r="KC42" s="12"/>
      <c r="KD42" s="78"/>
      <c r="KE42" s="12"/>
      <c r="KF42" s="78"/>
      <c r="KG42" s="12"/>
      <c r="KH42" s="12"/>
      <c r="KI42" s="12"/>
      <c r="KJ42" s="79"/>
      <c r="KK42" s="79"/>
      <c r="KL42" s="38"/>
      <c r="KM42" s="38"/>
      <c r="KN42" s="38"/>
      <c r="KO42" s="38"/>
      <c r="KP42" s="12">
        <f t="shared" si="13"/>
        <v>0</v>
      </c>
      <c r="KQ42" s="12">
        <f t="shared" si="14"/>
        <v>0</v>
      </c>
      <c r="KR42" s="12">
        <f t="shared" si="15"/>
        <v>1</v>
      </c>
      <c r="KS42" s="12">
        <f t="shared" si="19"/>
        <v>1</v>
      </c>
      <c r="KT42" s="12">
        <v>0</v>
      </c>
      <c r="KU42" s="80">
        <f>IF(KT42=0, 0.060818386 *FI42         - 0.00014652216 * POWER((FI42 - 15), 3) * (FI42 &gt; 15)         + 0.00018486938 * POWER((FI42 - 20.185718), 3) * (IF(FI42 &gt; 20,1,0))         - 0.000038347226 * POWER((FI42 - 40), 3) * (IF(FI42 &gt; 40,1,0))         + 0.11425297 * FJ42         - 0.000080091477 * POWER((FJ42 - 27.6577), 3) * (IF(FJ42 &gt; 27,1,0))         + 0.00017069483 * POWER((FJ42 - 40), 3) * (IF(FJ42 &gt; 40,1,0))         - 0.000090603358 * POWER((FJ42 - 50.910335), 3) * (IF(FJ42&gt; 50,1,0))         - 0.085684793 * FK42 + 0.0065499693 * POWER((FK42 - 0), 3)         - 0.0068305845 * POWER((FK42- 0.50513347), 3) * (IF(FK42 &gt; 0,1,0))         + 0.00028061519 * POWER((FK42 - 12.295688), 3) * (IF(FK42 &gt; 12,1,0))         + 0.070322812 * EZ42  - 0.00009382122 * POWER((EZ42 - 53.459001), 3) * (IF(EZ42 &gt; 53,1,0))         + 0.00018282661 * POWER((EZ42 - 61.954825), 3) * (IF(EZ42 &gt; 61,1,0))         - 0.000089005389 * POWER((EZ42 - 70.910335), 3) * (IF(EZ42 &gt; 70,1,0))         + 0.2153936 * (IF(KS42 = 1,1,0)) - 0.05827261 * (IF(EU42 = "F",1,0))         - 9.7960571,"")</f>
        <v>0.47126122357283862</v>
      </c>
      <c r="KV42" s="81">
        <f>1-POWER(0.98869,EXP(KU42))</f>
        <v>1.805699553420137E-2</v>
      </c>
      <c r="KW42" s="82">
        <f t="shared" si="16"/>
        <v>0.30147647476897677</v>
      </c>
      <c r="KX42" s="83">
        <f t="shared" si="17"/>
        <v>6.7533144486452423E-3</v>
      </c>
      <c r="KY42" s="84">
        <f t="shared" si="18"/>
        <v>0.67533144486452423</v>
      </c>
      <c r="KZ42" s="81"/>
      <c r="LA42" s="81"/>
      <c r="LB42" s="81"/>
      <c r="LC42" s="81"/>
      <c r="LD42" s="44"/>
      <c r="LE42" s="45"/>
    </row>
    <row r="43" spans="1:317" s="46" customFormat="1" x14ac:dyDescent="0.25">
      <c r="A43" s="47" t="s">
        <v>387</v>
      </c>
      <c r="B43" s="48" t="s">
        <v>388</v>
      </c>
      <c r="C43" s="49">
        <v>44034.526344548598</v>
      </c>
      <c r="D43" s="50"/>
      <c r="E43" s="50"/>
      <c r="F43" s="50"/>
      <c r="G43" s="50"/>
      <c r="H43" s="50"/>
      <c r="I43" s="50"/>
      <c r="J43" s="50"/>
      <c r="K43" s="50"/>
      <c r="L43" s="50"/>
      <c r="M43" s="4"/>
      <c r="N43" s="50"/>
      <c r="O43" s="50" t="s">
        <v>234</v>
      </c>
      <c r="P43" s="18">
        <v>160</v>
      </c>
      <c r="Q43" s="18">
        <v>80</v>
      </c>
      <c r="R43" s="50" t="s">
        <v>277</v>
      </c>
      <c r="S43" s="50" t="s">
        <v>236</v>
      </c>
      <c r="T43" s="50" t="s">
        <v>237</v>
      </c>
      <c r="U43" s="51" t="s">
        <v>238</v>
      </c>
      <c r="V43" s="52"/>
      <c r="W43" s="52"/>
      <c r="X43" s="50" t="s">
        <v>238</v>
      </c>
      <c r="Y43" s="52"/>
      <c r="Z43" s="50" t="s">
        <v>238</v>
      </c>
      <c r="AA43" s="50" t="s">
        <v>240</v>
      </c>
      <c r="AB43" s="50" t="s">
        <v>240</v>
      </c>
      <c r="AC43" s="87">
        <v>39715</v>
      </c>
      <c r="AD43" s="50" t="s">
        <v>240</v>
      </c>
      <c r="AE43" s="50" t="s">
        <v>389</v>
      </c>
      <c r="AF43" s="50" t="s">
        <v>238</v>
      </c>
      <c r="AG43" s="52"/>
      <c r="AH43" s="52"/>
      <c r="AI43" s="52"/>
      <c r="AJ43" s="50" t="s">
        <v>238</v>
      </c>
      <c r="AK43" s="52"/>
      <c r="AL43" s="50" t="s">
        <v>238</v>
      </c>
      <c r="AM43" s="52"/>
      <c r="AN43" s="52"/>
      <c r="AO43" s="52"/>
      <c r="AP43" s="50" t="s">
        <v>238</v>
      </c>
      <c r="AQ43" s="52"/>
      <c r="AR43" s="52"/>
      <c r="AS43" s="52"/>
      <c r="AT43" s="50" t="s">
        <v>238</v>
      </c>
      <c r="AU43" s="52"/>
      <c r="AV43" s="52"/>
      <c r="AW43" s="52"/>
      <c r="AX43" s="50" t="s">
        <v>239</v>
      </c>
      <c r="AY43" s="52"/>
      <c r="AZ43" s="50" t="s">
        <v>238</v>
      </c>
      <c r="BA43" s="52"/>
      <c r="BB43" s="50" t="s">
        <v>238</v>
      </c>
      <c r="BC43" s="52"/>
      <c r="BD43" s="50" t="s">
        <v>238</v>
      </c>
      <c r="BE43" s="52"/>
      <c r="BF43" s="50" t="s">
        <v>238</v>
      </c>
      <c r="BG43" s="52"/>
      <c r="BH43" s="53" t="s">
        <v>238</v>
      </c>
      <c r="BI43" s="52"/>
      <c r="BJ43" s="52"/>
      <c r="BK43" s="50" t="s">
        <v>239</v>
      </c>
      <c r="BL43" s="50" t="s">
        <v>239</v>
      </c>
      <c r="BM43" s="50" t="s">
        <v>238</v>
      </c>
      <c r="BN43" s="50" t="s">
        <v>238</v>
      </c>
      <c r="BO43" s="50" t="s">
        <v>238</v>
      </c>
      <c r="BP43" s="50" t="s">
        <v>240</v>
      </c>
      <c r="BQ43" s="50" t="s">
        <v>390</v>
      </c>
      <c r="BR43" s="50" t="s">
        <v>240</v>
      </c>
      <c r="BS43" s="50" t="s">
        <v>391</v>
      </c>
      <c r="BT43" s="50" t="s">
        <v>238</v>
      </c>
      <c r="BU43" s="52"/>
      <c r="BV43" s="52"/>
      <c r="BW43" s="52"/>
      <c r="BX43" s="50" t="s">
        <v>238</v>
      </c>
      <c r="BY43" s="52"/>
      <c r="BZ43" s="52"/>
      <c r="CA43" s="50" t="s">
        <v>392</v>
      </c>
      <c r="CB43" s="50" t="s">
        <v>240</v>
      </c>
      <c r="CC43" s="54" t="s">
        <v>240</v>
      </c>
      <c r="CD43" s="54" t="s">
        <v>331</v>
      </c>
      <c r="CE43" s="54" t="s">
        <v>240</v>
      </c>
      <c r="CF43" s="50" t="s">
        <v>238</v>
      </c>
      <c r="CG43" s="50" t="s">
        <v>238</v>
      </c>
      <c r="CH43" s="47" t="s">
        <v>238</v>
      </c>
      <c r="CI43" s="52"/>
      <c r="CJ43" s="52"/>
      <c r="CK43" s="50" t="s">
        <v>244</v>
      </c>
      <c r="CL43" s="50">
        <v>20</v>
      </c>
      <c r="CM43" s="50" t="s">
        <v>238</v>
      </c>
      <c r="CN43" s="50">
        <v>15</v>
      </c>
      <c r="CO43" s="50" t="s">
        <v>240</v>
      </c>
      <c r="CP43" s="50" t="s">
        <v>393</v>
      </c>
      <c r="CQ43" s="50" t="s">
        <v>349</v>
      </c>
      <c r="CR43" s="50" t="s">
        <v>319</v>
      </c>
      <c r="CS43" s="50" t="s">
        <v>319</v>
      </c>
      <c r="CT43" s="50" t="s">
        <v>249</v>
      </c>
      <c r="CU43" s="50" t="s">
        <v>251</v>
      </c>
      <c r="CV43" s="50" t="s">
        <v>249</v>
      </c>
      <c r="CW43" s="50" t="s">
        <v>249</v>
      </c>
      <c r="CX43" s="50" t="s">
        <v>339</v>
      </c>
      <c r="CY43" s="50" t="s">
        <v>251</v>
      </c>
      <c r="CZ43" s="50" t="s">
        <v>249</v>
      </c>
      <c r="DA43" s="50" t="s">
        <v>295</v>
      </c>
      <c r="DB43" s="50" t="s">
        <v>252</v>
      </c>
      <c r="DC43" s="50">
        <v>1</v>
      </c>
      <c r="DD43" s="50">
        <v>1</v>
      </c>
      <c r="DE43" s="50">
        <v>2</v>
      </c>
      <c r="DF43" s="50">
        <v>2</v>
      </c>
      <c r="DG43" s="50" t="s">
        <v>244</v>
      </c>
      <c r="DH43" s="50">
        <v>0</v>
      </c>
      <c r="DI43" s="50">
        <v>24</v>
      </c>
      <c r="DJ43" s="50">
        <v>6</v>
      </c>
      <c r="DK43" s="50" t="s">
        <v>394</v>
      </c>
      <c r="DL43" s="50" t="s">
        <v>238</v>
      </c>
      <c r="DM43" s="52"/>
      <c r="DN43" s="52"/>
      <c r="DO43" s="50" t="s">
        <v>320</v>
      </c>
      <c r="DP43" s="50" t="s">
        <v>253</v>
      </c>
      <c r="DQ43" s="50" t="s">
        <v>320</v>
      </c>
      <c r="DR43" s="50">
        <v>4</v>
      </c>
      <c r="DS43" s="56" t="s">
        <v>256</v>
      </c>
      <c r="DT43" s="56" t="s">
        <v>256</v>
      </c>
      <c r="DU43" s="56" t="s">
        <v>256</v>
      </c>
      <c r="DV43" s="56" t="s">
        <v>238</v>
      </c>
      <c r="DW43" s="56" t="s">
        <v>257</v>
      </c>
      <c r="DX43" s="8" t="s">
        <v>244</v>
      </c>
      <c r="DY43" s="57">
        <v>44036</v>
      </c>
      <c r="DZ43" s="57"/>
      <c r="EA43" s="54">
        <v>140</v>
      </c>
      <c r="EB43" s="54">
        <v>70</v>
      </c>
      <c r="EC43" s="54">
        <v>72</v>
      </c>
      <c r="ED43" s="54">
        <v>98</v>
      </c>
      <c r="EE43" s="54">
        <v>0</v>
      </c>
      <c r="EF43" s="47" t="s">
        <v>282</v>
      </c>
      <c r="EG43" s="88"/>
      <c r="EH43" s="88"/>
      <c r="EI43" s="88"/>
      <c r="EJ43" s="88"/>
      <c r="EK43" s="59">
        <v>85</v>
      </c>
      <c r="EL43" s="59">
        <v>83</v>
      </c>
      <c r="EM43" s="59">
        <v>1.93</v>
      </c>
      <c r="EN43" s="59">
        <v>2.46</v>
      </c>
      <c r="EO43" s="59">
        <v>251</v>
      </c>
      <c r="EP43" s="60">
        <v>0.78</v>
      </c>
      <c r="EQ43" s="50" t="s">
        <v>258</v>
      </c>
      <c r="ER43" s="110"/>
      <c r="ES43" s="110"/>
      <c r="ET43" s="3" t="s">
        <v>395</v>
      </c>
      <c r="EU43" s="34" t="s">
        <v>260</v>
      </c>
      <c r="EV43" s="73">
        <v>17282</v>
      </c>
      <c r="EW43" s="12">
        <v>3486600424</v>
      </c>
      <c r="EX43" s="12">
        <v>1</v>
      </c>
      <c r="EY43" s="12" t="s">
        <v>261</v>
      </c>
      <c r="EZ43" s="12">
        <v>73</v>
      </c>
      <c r="FA43" s="12" t="s">
        <v>262</v>
      </c>
      <c r="FB43" s="13">
        <v>30.86</v>
      </c>
      <c r="FC43" s="14">
        <v>1.6</v>
      </c>
      <c r="FD43" s="12">
        <v>79</v>
      </c>
      <c r="FE43" s="12" t="s">
        <v>285</v>
      </c>
      <c r="FF43" s="12" t="s">
        <v>238</v>
      </c>
      <c r="FG43" s="12" t="s">
        <v>240</v>
      </c>
      <c r="FH43" s="12" t="s">
        <v>396</v>
      </c>
      <c r="FI43" s="12">
        <v>20</v>
      </c>
      <c r="FJ43" s="12">
        <v>30</v>
      </c>
      <c r="FK43" s="12">
        <v>28</v>
      </c>
      <c r="FL43" s="15">
        <v>3.5110000000000001</v>
      </c>
      <c r="FM43" s="16">
        <v>30</v>
      </c>
      <c r="FN43" s="17">
        <v>1</v>
      </c>
      <c r="FO43" s="12">
        <v>2</v>
      </c>
      <c r="FP43" s="34" t="s">
        <v>264</v>
      </c>
      <c r="FQ43" s="12" t="s">
        <v>326</v>
      </c>
      <c r="FR43" s="74">
        <v>7</v>
      </c>
      <c r="FS43" s="74">
        <v>5.8</v>
      </c>
      <c r="FT43" s="74">
        <v>7</v>
      </c>
      <c r="FU43" s="89">
        <v>93.8</v>
      </c>
      <c r="FV43" s="12"/>
      <c r="FW43" s="12"/>
      <c r="FX43" s="12"/>
      <c r="FY43" s="12"/>
      <c r="FZ43" s="75" t="s">
        <v>266</v>
      </c>
      <c r="GA43" s="12"/>
      <c r="GB43" s="12"/>
      <c r="GC43" s="75" t="s">
        <v>267</v>
      </c>
      <c r="GD43" s="74">
        <v>3</v>
      </c>
      <c r="GE43" s="74">
        <v>117</v>
      </c>
      <c r="GF43" s="66"/>
      <c r="GG43" s="66"/>
      <c r="GH43" s="66"/>
      <c r="GI43" s="66"/>
      <c r="GJ43" s="66"/>
      <c r="GK43" s="66"/>
      <c r="GL43" s="64" t="s">
        <v>267</v>
      </c>
      <c r="GM43" s="65"/>
      <c r="GN43" s="66"/>
      <c r="GO43" s="66">
        <f>FL43/6</f>
        <v>0.58516666666666672</v>
      </c>
      <c r="GP43" s="67"/>
      <c r="GQ43" s="14">
        <v>4.65277777777778E-2</v>
      </c>
      <c r="GR43" s="12">
        <v>0.67</v>
      </c>
      <c r="GS43" s="12"/>
      <c r="GT43" s="12"/>
      <c r="GU43" s="69">
        <v>12</v>
      </c>
      <c r="GV43" s="111">
        <f>EDATE(DY43,GU43)</f>
        <v>44401</v>
      </c>
      <c r="GW43" s="112" t="s">
        <v>397</v>
      </c>
      <c r="GX43" s="71"/>
      <c r="GY43" s="71"/>
      <c r="GZ43" s="71"/>
      <c r="HA43" s="71"/>
      <c r="HB43" s="71"/>
      <c r="HC43" s="71"/>
      <c r="HD43" s="71"/>
      <c r="HE43" s="71"/>
      <c r="HF43" s="71"/>
      <c r="HG43" s="71"/>
      <c r="HH43" s="71"/>
      <c r="HI43" s="72"/>
      <c r="HJ43" s="72"/>
      <c r="HK43" s="72"/>
      <c r="HL43" s="69">
        <v>24</v>
      </c>
      <c r="HM43" s="73">
        <v>44813</v>
      </c>
      <c r="HN43" s="12" t="s">
        <v>267</v>
      </c>
      <c r="HO43" s="12" t="s">
        <v>326</v>
      </c>
      <c r="HP43" s="74">
        <v>6.8</v>
      </c>
      <c r="HQ43" s="74">
        <v>4.8</v>
      </c>
      <c r="HR43" s="74">
        <v>6.8</v>
      </c>
      <c r="HS43" s="74">
        <v>66.400000000000006</v>
      </c>
      <c r="HT43" s="75" t="s">
        <v>266</v>
      </c>
      <c r="HU43" s="75" t="s">
        <v>267</v>
      </c>
      <c r="HV43" s="75">
        <v>3</v>
      </c>
      <c r="HW43" s="75">
        <v>83</v>
      </c>
      <c r="HX43" s="75"/>
      <c r="HY43" s="12" t="s">
        <v>308</v>
      </c>
      <c r="HZ43" s="12">
        <v>29.2</v>
      </c>
      <c r="IA43" s="12"/>
      <c r="IB43" s="12"/>
      <c r="IC43" s="69">
        <v>36</v>
      </c>
      <c r="ID43" s="76">
        <v>45134</v>
      </c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69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69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71"/>
      <c r="KC43" s="12"/>
      <c r="KD43" s="78"/>
      <c r="KE43" s="12"/>
      <c r="KF43" s="78"/>
      <c r="KG43" s="12"/>
      <c r="KH43" s="12"/>
      <c r="KI43" s="12"/>
      <c r="KJ43" s="79"/>
      <c r="KK43" s="79"/>
      <c r="KL43" s="38"/>
      <c r="KM43" s="38"/>
      <c r="KN43" s="38"/>
      <c r="KO43" s="38"/>
      <c r="KP43" s="12">
        <f t="shared" si="13"/>
        <v>1</v>
      </c>
      <c r="KQ43" s="12">
        <f t="shared" si="14"/>
        <v>7</v>
      </c>
      <c r="KR43" s="12">
        <f t="shared" si="15"/>
        <v>1</v>
      </c>
      <c r="KS43" s="12">
        <f t="shared" si="19"/>
        <v>0</v>
      </c>
      <c r="KT43" s="12">
        <v>0</v>
      </c>
      <c r="KU43" s="80">
        <f>IF(KT43=0, 0.060818386 *FI43         - 0.00014652216 * POWER((FI43 - 15), 3) * (FI43 &gt; 15)         + 0.00018486938 * POWER((FI43 - 20.185718), 3) * (IF(FI43 &gt; 20,1,0))         - 0.000038347226 * POWER((FI43 - 40), 3) * (IF(FI43 &gt; 40,1,0))         + 0.11425297 * FJ43         - 0.000080091477 * POWER((FJ43 - 27.6577), 3) * (IF(FJ43 &gt; 27,1,0))         + 0.00017069483 * POWER((FJ43 - 40), 3) * (IF(FJ43 &gt; 40,1,0))         - 0.000090603358 * POWER((FJ43 - 50.910335), 3) * (IF(FJ43&gt; 50,1,0))         - 0.085684793 * FK43 + 0.0065499693 * POWER((FK43 - 0), 3)         - 0.0068305845 * POWER((FK43- 0.50513347), 3) * (IF(FK43 &gt; 0,1,0))         + 0.00028061519 * POWER((FK43 - 12.295688), 3) * (IF(FK43 &gt; 12,1,0))         + 0.070322812 * EZ43  - 0.00009382122 * POWER((EZ43 - 53.459001), 3) * (IF(EZ43 &gt; 53,1,0))         + 0.00018282661 * POWER((EZ43 - 61.954825), 3) * (IF(EZ43 &gt; 61,1,0))         - 0.000089005389 * POWER((EZ43 - 70.910335), 3) * (IF(EZ43 &gt; 70,1,0))         + 0.2153936 * (IF(KS43 = 1,1,0)) - 0.05827261 * (IF(EU43 = "F",1,0))         - 9.7960571,"")</f>
        <v>-5.3357901975060074E-2</v>
      </c>
      <c r="KV43" s="81">
        <f>1-POWER(0.98869,EXP(KU43))</f>
        <v>1.0725502822153121E-2</v>
      </c>
      <c r="KW43" s="82">
        <f t="shared" si="16"/>
        <v>0.80833687955145683</v>
      </c>
      <c r="KX43" s="83">
        <f t="shared" si="17"/>
        <v>1.1185975253392932E-2</v>
      </c>
      <c r="KY43" s="84">
        <f t="shared" si="18"/>
        <v>1.1185975253392932</v>
      </c>
      <c r="KZ43" s="81"/>
      <c r="LA43" s="81"/>
      <c r="LB43" s="81"/>
      <c r="LC43" s="81"/>
      <c r="LD43" s="44"/>
      <c r="LE43" s="45"/>
    </row>
    <row r="44" spans="1:317" s="46" customFormat="1" x14ac:dyDescent="0.25">
      <c r="A44" s="47"/>
      <c r="B44" s="2"/>
      <c r="C44" s="49"/>
      <c r="D44" s="50"/>
      <c r="E44" s="50"/>
      <c r="F44" s="50"/>
      <c r="G44" s="50"/>
      <c r="H44" s="50"/>
      <c r="I44" s="50"/>
      <c r="J44" s="50"/>
      <c r="K44" s="50"/>
      <c r="L44" s="50"/>
      <c r="M44" s="4"/>
      <c r="N44" s="50"/>
      <c r="O44" s="50"/>
      <c r="P44" s="18"/>
      <c r="Q44" s="18"/>
      <c r="R44" s="50"/>
      <c r="S44" s="50"/>
      <c r="T44" s="50"/>
      <c r="U44" s="53"/>
      <c r="V44" s="52"/>
      <c r="W44" s="52"/>
      <c r="X44" s="50"/>
      <c r="Y44" s="52"/>
      <c r="Z44" s="50"/>
      <c r="AA44" s="50"/>
      <c r="AB44" s="50"/>
      <c r="AC44" s="87"/>
      <c r="AD44" s="50"/>
      <c r="AE44" s="50"/>
      <c r="AF44" s="50"/>
      <c r="AG44" s="52"/>
      <c r="AH44" s="52"/>
      <c r="AI44" s="52"/>
      <c r="AJ44" s="50"/>
      <c r="AK44" s="52"/>
      <c r="AL44" s="50"/>
      <c r="AM44" s="52"/>
      <c r="AN44" s="52"/>
      <c r="AO44" s="52"/>
      <c r="AP44" s="50"/>
      <c r="AQ44" s="52"/>
      <c r="AR44" s="52"/>
      <c r="AS44" s="52"/>
      <c r="AT44" s="50"/>
      <c r="AU44" s="52"/>
      <c r="AV44" s="52"/>
      <c r="AW44" s="52"/>
      <c r="AX44" s="50"/>
      <c r="AY44" s="52"/>
      <c r="AZ44" s="50"/>
      <c r="BA44" s="52"/>
      <c r="BB44" s="50"/>
      <c r="BC44" s="52"/>
      <c r="BD44" s="50"/>
      <c r="BE44" s="52"/>
      <c r="BF44" s="50"/>
      <c r="BG44" s="52"/>
      <c r="BH44" s="53"/>
      <c r="BI44" s="52"/>
      <c r="BJ44" s="52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2"/>
      <c r="BV44" s="52"/>
      <c r="BW44" s="52"/>
      <c r="BX44" s="50"/>
      <c r="BY44" s="52"/>
      <c r="BZ44" s="52"/>
      <c r="CA44" s="50"/>
      <c r="CB44" s="50"/>
      <c r="CC44" s="54"/>
      <c r="CD44" s="54"/>
      <c r="CE44" s="54"/>
      <c r="CF44" s="50"/>
      <c r="CG44" s="50"/>
      <c r="CH44" s="47"/>
      <c r="CI44" s="52"/>
      <c r="CJ44" s="52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  <c r="DG44" s="50"/>
      <c r="DH44" s="50"/>
      <c r="DI44" s="50"/>
      <c r="DJ44" s="50"/>
      <c r="DK44" s="50"/>
      <c r="DL44" s="50"/>
      <c r="DM44" s="52"/>
      <c r="DN44" s="52"/>
      <c r="DO44" s="50"/>
      <c r="DP44" s="50"/>
      <c r="DQ44" s="50"/>
      <c r="DR44" s="50"/>
      <c r="DS44" s="56"/>
      <c r="DT44" s="56"/>
      <c r="DU44" s="56"/>
      <c r="DV44" s="56"/>
      <c r="DW44" s="56"/>
      <c r="DX44" s="8"/>
      <c r="DY44" s="57"/>
      <c r="DZ44" s="57"/>
      <c r="EA44" s="54"/>
      <c r="EB44" s="54"/>
      <c r="EC44" s="54"/>
      <c r="ED44" s="54"/>
      <c r="EE44" s="54"/>
      <c r="EF44" s="47"/>
      <c r="EG44" s="88"/>
      <c r="EH44" s="88"/>
      <c r="EI44" s="88"/>
      <c r="EJ44" s="88"/>
      <c r="EK44" s="85"/>
      <c r="EL44" s="85"/>
      <c r="EM44" s="59"/>
      <c r="EN44" s="59"/>
      <c r="EO44" s="59"/>
      <c r="EP44" s="60"/>
      <c r="EQ44" s="50"/>
      <c r="ER44" s="110"/>
      <c r="ES44" s="110"/>
      <c r="ET44" s="3"/>
      <c r="EU44" s="34"/>
      <c r="EV44" s="73"/>
      <c r="EW44" s="12"/>
      <c r="EX44" s="12"/>
      <c r="EY44" s="12"/>
      <c r="EZ44" s="12"/>
      <c r="FA44" s="12"/>
      <c r="FB44" s="13"/>
      <c r="FC44" s="14"/>
      <c r="FD44" s="12"/>
      <c r="FE44" s="12"/>
      <c r="FF44" s="12"/>
      <c r="FG44" s="12"/>
      <c r="FH44" s="12"/>
      <c r="FI44" s="12"/>
      <c r="FJ44" s="12"/>
      <c r="FK44" s="12"/>
      <c r="FL44" s="15"/>
      <c r="FM44" s="16"/>
      <c r="FN44" s="17">
        <v>2</v>
      </c>
      <c r="FO44" s="12"/>
      <c r="FP44" s="34" t="s">
        <v>264</v>
      </c>
      <c r="FQ44" s="12" t="s">
        <v>286</v>
      </c>
      <c r="FR44" s="74">
        <v>3.6</v>
      </c>
      <c r="FS44" s="74">
        <v>3.2</v>
      </c>
      <c r="FT44" s="74">
        <v>3.6</v>
      </c>
      <c r="FU44" s="89">
        <v>24.8</v>
      </c>
      <c r="FV44" s="12"/>
      <c r="FW44" s="12"/>
      <c r="FX44" s="12"/>
      <c r="FY44" s="12"/>
      <c r="FZ44" s="75" t="s">
        <v>266</v>
      </c>
      <c r="GA44" s="12"/>
      <c r="GB44" s="12"/>
      <c r="GC44" s="75" t="s">
        <v>267</v>
      </c>
      <c r="GD44" s="74">
        <v>3</v>
      </c>
      <c r="GE44" s="74">
        <v>135</v>
      </c>
      <c r="GF44" s="66"/>
      <c r="GG44" s="66"/>
      <c r="GH44" s="66"/>
      <c r="GI44" s="66"/>
      <c r="GJ44" s="66"/>
      <c r="GK44" s="66"/>
      <c r="GL44" s="64"/>
      <c r="GM44" s="65"/>
      <c r="GN44" s="66"/>
      <c r="GO44" s="66"/>
      <c r="GP44" s="67"/>
      <c r="GQ44" s="14"/>
      <c r="GR44" s="14"/>
      <c r="GS44" s="14"/>
      <c r="GT44" s="14"/>
      <c r="GU44" s="69"/>
      <c r="GV44" s="71"/>
      <c r="GW44" s="71"/>
      <c r="GX44" s="71"/>
      <c r="GY44" s="71"/>
      <c r="GZ44" s="71"/>
      <c r="HA44" s="71"/>
      <c r="HB44" s="71"/>
      <c r="HC44" s="71"/>
      <c r="HD44" s="71"/>
      <c r="HE44" s="71"/>
      <c r="HF44" s="71"/>
      <c r="HG44" s="71"/>
      <c r="HH44" s="71"/>
      <c r="HI44" s="72"/>
      <c r="HJ44" s="72"/>
      <c r="HK44" s="72"/>
      <c r="HL44" s="69"/>
      <c r="HM44" s="12"/>
      <c r="HN44" s="12"/>
      <c r="HO44" s="12"/>
      <c r="HP44" s="74"/>
      <c r="HQ44" s="74"/>
      <c r="HR44" s="74"/>
      <c r="HS44" s="74"/>
      <c r="HT44" s="75"/>
      <c r="HU44" s="75"/>
      <c r="HV44" s="75"/>
      <c r="HW44" s="75"/>
      <c r="HX44" s="75"/>
      <c r="HY44" s="12"/>
      <c r="HZ44" s="12"/>
      <c r="IA44" s="12"/>
      <c r="IB44" s="12"/>
      <c r="IC44" s="69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69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69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71"/>
      <c r="KC44" s="12"/>
      <c r="KD44" s="78"/>
      <c r="KE44" s="12"/>
      <c r="KF44" s="78"/>
      <c r="KG44" s="12"/>
      <c r="KH44" s="12"/>
      <c r="KI44" s="12"/>
      <c r="KJ44" s="79"/>
      <c r="KK44" s="79"/>
      <c r="KL44" s="38"/>
      <c r="KM44" s="38"/>
      <c r="KN44" s="38"/>
      <c r="KO44" s="38"/>
      <c r="KP44" s="12">
        <f t="shared" si="13"/>
        <v>1</v>
      </c>
      <c r="KQ44" s="12">
        <f t="shared" si="14"/>
        <v>3.6</v>
      </c>
      <c r="KR44" s="12">
        <f t="shared" si="15"/>
        <v>0</v>
      </c>
      <c r="KS44" s="12">
        <f t="shared" si="19"/>
        <v>0</v>
      </c>
      <c r="KT44" s="12">
        <v>0</v>
      </c>
      <c r="KU44" s="113">
        <v>-5.3357901975060101E-2</v>
      </c>
      <c r="KV44" s="86"/>
      <c r="KW44" s="82">
        <f t="shared" si="16"/>
        <v>-0.17647103398746067</v>
      </c>
      <c r="KX44" s="83">
        <f t="shared" si="17"/>
        <v>4.1928136494892021E-3</v>
      </c>
      <c r="KY44" s="84">
        <f t="shared" si="18"/>
        <v>0.41928136494892021</v>
      </c>
      <c r="KZ44" s="81"/>
      <c r="LA44" s="81"/>
      <c r="LB44" s="81"/>
      <c r="LC44" s="81"/>
      <c r="LD44" s="44"/>
      <c r="LE44" s="45"/>
    </row>
    <row r="45" spans="1:317" s="46" customFormat="1" x14ac:dyDescent="0.25">
      <c r="A45" s="47" t="s">
        <v>398</v>
      </c>
      <c r="B45" s="48" t="s">
        <v>399</v>
      </c>
      <c r="C45" s="49">
        <v>44032.396794120403</v>
      </c>
      <c r="D45" s="50"/>
      <c r="E45" s="50"/>
      <c r="F45" s="50"/>
      <c r="G45" s="50"/>
      <c r="H45" s="50"/>
      <c r="I45" s="50"/>
      <c r="J45" s="50"/>
      <c r="K45" s="50"/>
      <c r="L45" s="50"/>
      <c r="M45" s="4"/>
      <c r="N45" s="50"/>
      <c r="O45" s="50" t="s">
        <v>276</v>
      </c>
      <c r="P45" s="18">
        <v>174</v>
      </c>
      <c r="Q45" s="18">
        <v>70</v>
      </c>
      <c r="R45" s="50" t="s">
        <v>277</v>
      </c>
      <c r="S45" s="50" t="s">
        <v>236</v>
      </c>
      <c r="T45" s="50" t="s">
        <v>365</v>
      </c>
      <c r="U45" s="51" t="s">
        <v>238</v>
      </c>
      <c r="V45" s="52"/>
      <c r="W45" s="52"/>
      <c r="X45" s="50" t="s">
        <v>238</v>
      </c>
      <c r="Y45" s="52"/>
      <c r="Z45" s="50" t="s">
        <v>240</v>
      </c>
      <c r="AA45" s="50" t="s">
        <v>238</v>
      </c>
      <c r="AB45" s="50" t="s">
        <v>240</v>
      </c>
      <c r="AC45" s="87">
        <v>42012</v>
      </c>
      <c r="AD45" s="50" t="s">
        <v>240</v>
      </c>
      <c r="AE45" s="50" t="s">
        <v>400</v>
      </c>
      <c r="AF45" s="50" t="s">
        <v>240</v>
      </c>
      <c r="AG45" s="87">
        <v>42012</v>
      </c>
      <c r="AH45" s="50" t="s">
        <v>240</v>
      </c>
      <c r="AI45" s="50" t="s">
        <v>401</v>
      </c>
      <c r="AJ45" s="50" t="s">
        <v>238</v>
      </c>
      <c r="AK45" s="52"/>
      <c r="AL45" s="50" t="s">
        <v>240</v>
      </c>
      <c r="AM45" s="87">
        <v>43108</v>
      </c>
      <c r="AN45" s="50">
        <v>100</v>
      </c>
      <c r="AO45" s="50">
        <v>1</v>
      </c>
      <c r="AP45" s="50" t="s">
        <v>238</v>
      </c>
      <c r="AQ45" s="52"/>
      <c r="AR45" s="52"/>
      <c r="AS45" s="52"/>
      <c r="AT45" s="50" t="s">
        <v>238</v>
      </c>
      <c r="AU45" s="52"/>
      <c r="AV45" s="52"/>
      <c r="AW45" s="52"/>
      <c r="AX45" s="50" t="s">
        <v>239</v>
      </c>
      <c r="AY45" s="52"/>
      <c r="AZ45" s="50" t="s">
        <v>238</v>
      </c>
      <c r="BA45" s="52"/>
      <c r="BB45" s="50" t="s">
        <v>238</v>
      </c>
      <c r="BC45" s="52"/>
      <c r="BD45" s="50" t="s">
        <v>238</v>
      </c>
      <c r="BE45" s="52"/>
      <c r="BF45" s="50" t="s">
        <v>238</v>
      </c>
      <c r="BG45" s="52"/>
      <c r="BH45" s="53" t="s">
        <v>238</v>
      </c>
      <c r="BI45" s="52"/>
      <c r="BJ45" s="52"/>
      <c r="BK45" s="50" t="s">
        <v>239</v>
      </c>
      <c r="BL45" s="50" t="s">
        <v>239</v>
      </c>
      <c r="BM45" s="50" t="s">
        <v>238</v>
      </c>
      <c r="BN45" s="50" t="s">
        <v>238</v>
      </c>
      <c r="BO45" s="50" t="s">
        <v>238</v>
      </c>
      <c r="BP45" s="50" t="s">
        <v>238</v>
      </c>
      <c r="BQ45" s="52"/>
      <c r="BR45" s="50" t="s">
        <v>240</v>
      </c>
      <c r="BS45" s="50" t="s">
        <v>402</v>
      </c>
      <c r="BT45" s="50" t="s">
        <v>238</v>
      </c>
      <c r="BU45" s="52"/>
      <c r="BV45" s="52"/>
      <c r="BW45" s="52"/>
      <c r="BX45" s="50" t="s">
        <v>238</v>
      </c>
      <c r="BY45" s="52"/>
      <c r="BZ45" s="52"/>
      <c r="CA45" s="50" t="s">
        <v>243</v>
      </c>
      <c r="CB45" s="50" t="s">
        <v>240</v>
      </c>
      <c r="CC45" s="54" t="s">
        <v>240</v>
      </c>
      <c r="CD45" s="54" t="s">
        <v>331</v>
      </c>
      <c r="CE45" s="54" t="s">
        <v>240</v>
      </c>
      <c r="CF45" s="50" t="s">
        <v>238</v>
      </c>
      <c r="CG45" s="50" t="s">
        <v>240</v>
      </c>
      <c r="CH45" s="47" t="s">
        <v>238</v>
      </c>
      <c r="CI45" s="52"/>
      <c r="CJ45" s="50" t="s">
        <v>239</v>
      </c>
      <c r="CK45" s="50" t="s">
        <v>244</v>
      </c>
      <c r="CL45" s="50">
        <v>10</v>
      </c>
      <c r="CM45" s="50" t="s">
        <v>238</v>
      </c>
      <c r="CN45" s="50">
        <v>21</v>
      </c>
      <c r="CO45" s="50" t="s">
        <v>238</v>
      </c>
      <c r="CP45" s="50" t="s">
        <v>302</v>
      </c>
      <c r="CQ45" s="50" t="s">
        <v>246</v>
      </c>
      <c r="CR45" s="50" t="s">
        <v>247</v>
      </c>
      <c r="CS45" s="50" t="s">
        <v>247</v>
      </c>
      <c r="CT45" s="50" t="s">
        <v>248</v>
      </c>
      <c r="CU45" s="50" t="s">
        <v>248</v>
      </c>
      <c r="CV45" s="50" t="s">
        <v>295</v>
      </c>
      <c r="CW45" s="50" t="s">
        <v>295</v>
      </c>
      <c r="CX45" s="50" t="s">
        <v>350</v>
      </c>
      <c r="CY45" s="50" t="s">
        <v>251</v>
      </c>
      <c r="CZ45" s="50" t="s">
        <v>249</v>
      </c>
      <c r="DA45" s="50" t="s">
        <v>249</v>
      </c>
      <c r="DB45" s="50" t="s">
        <v>403</v>
      </c>
      <c r="DC45" s="50">
        <v>4</v>
      </c>
      <c r="DD45" s="50">
        <v>4</v>
      </c>
      <c r="DE45" s="50">
        <v>4</v>
      </c>
      <c r="DF45" s="50">
        <v>4</v>
      </c>
      <c r="DG45" s="50" t="s">
        <v>244</v>
      </c>
      <c r="DH45" s="50">
        <v>3</v>
      </c>
      <c r="DI45" s="50">
        <v>5</v>
      </c>
      <c r="DJ45" s="50">
        <v>10</v>
      </c>
      <c r="DK45" s="50">
        <v>0</v>
      </c>
      <c r="DL45" s="50" t="s">
        <v>238</v>
      </c>
      <c r="DM45" s="52"/>
      <c r="DN45" s="52"/>
      <c r="DO45" s="50" t="s">
        <v>341</v>
      </c>
      <c r="DP45" s="50" t="s">
        <v>254</v>
      </c>
      <c r="DQ45" s="50" t="s">
        <v>253</v>
      </c>
      <c r="DR45" s="50">
        <v>8</v>
      </c>
      <c r="DS45" s="56" t="s">
        <v>256</v>
      </c>
      <c r="DT45" s="56" t="s">
        <v>256</v>
      </c>
      <c r="DU45" s="56" t="s">
        <v>256</v>
      </c>
      <c r="DV45" s="56" t="s">
        <v>238</v>
      </c>
      <c r="DW45" s="56" t="s">
        <v>257</v>
      </c>
      <c r="DX45" s="8" t="s">
        <v>244</v>
      </c>
      <c r="DY45" s="57">
        <v>44036</v>
      </c>
      <c r="DZ45" s="54" t="s">
        <v>244</v>
      </c>
      <c r="EA45" s="54">
        <v>130</v>
      </c>
      <c r="EB45" s="54">
        <v>90</v>
      </c>
      <c r="EC45" s="54">
        <v>88</v>
      </c>
      <c r="ED45" s="54">
        <v>99</v>
      </c>
      <c r="EE45" s="54">
        <v>14</v>
      </c>
      <c r="EF45" s="96">
        <v>43760</v>
      </c>
      <c r="EG45" s="47">
        <v>181</v>
      </c>
      <c r="EH45" s="47">
        <v>41</v>
      </c>
      <c r="EI45" s="88"/>
      <c r="EJ45" s="47">
        <v>244</v>
      </c>
      <c r="EK45" s="59">
        <v>89</v>
      </c>
      <c r="EL45" s="59">
        <v>88</v>
      </c>
      <c r="EM45" s="59">
        <v>2.86</v>
      </c>
      <c r="EN45" s="59">
        <v>3.61</v>
      </c>
      <c r="EO45" s="59">
        <v>359</v>
      </c>
      <c r="EP45" s="60">
        <v>0.79</v>
      </c>
      <c r="EQ45" s="50" t="s">
        <v>258</v>
      </c>
      <c r="ER45" s="61">
        <v>12</v>
      </c>
      <c r="ES45" s="61">
        <v>7</v>
      </c>
      <c r="ET45" s="3" t="s">
        <v>404</v>
      </c>
      <c r="EU45" s="34" t="s">
        <v>284</v>
      </c>
      <c r="EV45" s="62">
        <v>20752</v>
      </c>
      <c r="EW45" s="12">
        <v>3389242163</v>
      </c>
      <c r="EX45" s="12">
        <v>1</v>
      </c>
      <c r="EY45" s="12" t="s">
        <v>261</v>
      </c>
      <c r="EZ45" s="12">
        <v>63</v>
      </c>
      <c r="FA45" s="12" t="s">
        <v>369</v>
      </c>
      <c r="FB45" s="13">
        <v>22.6</v>
      </c>
      <c r="FC45" s="14">
        <v>1.76</v>
      </c>
      <c r="FD45" s="12">
        <v>70</v>
      </c>
      <c r="FE45" s="12" t="s">
        <v>256</v>
      </c>
      <c r="FF45" s="12" t="s">
        <v>238</v>
      </c>
      <c r="FG45" s="12" t="s">
        <v>240</v>
      </c>
      <c r="FH45" s="12" t="s">
        <v>263</v>
      </c>
      <c r="FI45" s="12">
        <v>20</v>
      </c>
      <c r="FJ45" s="12">
        <v>40</v>
      </c>
      <c r="FK45" s="12">
        <v>0</v>
      </c>
      <c r="FL45" s="15">
        <v>5.0010000000000003</v>
      </c>
      <c r="FM45" s="16">
        <v>40</v>
      </c>
      <c r="FN45" s="17">
        <v>1</v>
      </c>
      <c r="FO45" s="12">
        <v>1</v>
      </c>
      <c r="FP45" s="34" t="s">
        <v>264</v>
      </c>
      <c r="FQ45" s="12" t="s">
        <v>265</v>
      </c>
      <c r="FR45" s="74">
        <v>3.6</v>
      </c>
      <c r="FS45" s="74">
        <v>2.2999999999999998</v>
      </c>
      <c r="FT45" s="74">
        <v>3.6</v>
      </c>
      <c r="FU45" s="89">
        <v>17.7</v>
      </c>
      <c r="FV45" s="12"/>
      <c r="FW45" s="12"/>
      <c r="FX45" s="12"/>
      <c r="FY45" s="12"/>
      <c r="FZ45" s="75" t="s">
        <v>266</v>
      </c>
      <c r="GA45" s="12"/>
      <c r="GB45" s="12"/>
      <c r="GC45" s="75" t="s">
        <v>267</v>
      </c>
      <c r="GD45" s="74">
        <v>3</v>
      </c>
      <c r="GE45" s="74">
        <v>287</v>
      </c>
      <c r="GF45" s="66"/>
      <c r="GG45" s="66"/>
      <c r="GH45" s="66"/>
      <c r="GI45" s="66"/>
      <c r="GJ45" s="66"/>
      <c r="GK45" s="66"/>
      <c r="GL45" s="64" t="s">
        <v>267</v>
      </c>
      <c r="GM45" s="65"/>
      <c r="GN45" s="66"/>
      <c r="GO45" s="66">
        <f>FL45/6</f>
        <v>0.83350000000000002</v>
      </c>
      <c r="GP45" s="67"/>
      <c r="GQ45" s="14">
        <v>1.34</v>
      </c>
      <c r="GR45" s="14">
        <v>0.48</v>
      </c>
      <c r="GS45" s="14"/>
      <c r="GT45" s="14"/>
      <c r="GU45" s="69">
        <v>24</v>
      </c>
      <c r="GV45" s="70">
        <v>44944</v>
      </c>
      <c r="GW45" s="71" t="s">
        <v>267</v>
      </c>
      <c r="GX45" s="71"/>
      <c r="GY45" s="71"/>
      <c r="GZ45" s="71"/>
      <c r="HA45" s="71"/>
      <c r="HB45" s="71"/>
      <c r="HC45" s="71"/>
      <c r="HD45" s="71"/>
      <c r="HE45" s="71"/>
      <c r="HF45" s="71"/>
      <c r="HG45" s="71"/>
      <c r="HH45" s="71"/>
      <c r="HI45" s="72"/>
      <c r="HJ45" s="72"/>
      <c r="HK45" s="72"/>
      <c r="HL45" s="69">
        <v>48</v>
      </c>
      <c r="HM45" s="109">
        <v>45497</v>
      </c>
      <c r="HN45" s="12"/>
      <c r="HO45" s="12"/>
      <c r="HP45" s="74"/>
      <c r="HQ45" s="74"/>
      <c r="HR45" s="74"/>
      <c r="HS45" s="74"/>
      <c r="HT45" s="75"/>
      <c r="HU45" s="75"/>
      <c r="HV45" s="75"/>
      <c r="HW45" s="75"/>
      <c r="HX45" s="75"/>
      <c r="HY45" s="12"/>
      <c r="HZ45" s="12"/>
      <c r="IA45" s="12"/>
      <c r="IB45" s="12"/>
      <c r="IC45" s="69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69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69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71"/>
      <c r="KC45" s="12"/>
      <c r="KD45" s="78"/>
      <c r="KE45" s="12"/>
      <c r="KF45" s="78"/>
      <c r="KG45" s="12"/>
      <c r="KH45" s="12"/>
      <c r="KI45" s="12"/>
      <c r="KJ45" s="79"/>
      <c r="KK45" s="79"/>
      <c r="KL45" s="38"/>
      <c r="KM45" s="38"/>
      <c r="KN45" s="38"/>
      <c r="KO45" s="38"/>
      <c r="KP45" s="12">
        <f t="shared" si="13"/>
        <v>1</v>
      </c>
      <c r="KQ45" s="12">
        <f t="shared" si="14"/>
        <v>3.6</v>
      </c>
      <c r="KR45" s="12">
        <f t="shared" si="15"/>
        <v>0</v>
      </c>
      <c r="KS45" s="12">
        <f t="shared" si="19"/>
        <v>0</v>
      </c>
      <c r="KT45" s="12">
        <v>0</v>
      </c>
      <c r="KU45" s="80">
        <f>IF(KT45=0, 0.060818386 *FI45         - 0.00014652216 * POWER((FI45 - 15), 3) * (FI45 &gt; 15)         + 0.00018486938 * POWER((FI45 - 20.185718), 3) * (IF(FI45 &gt; 20,1,0))         - 0.000038347226 * POWER((FI45 - 40), 3) * (IF(FI45 &gt; 40,1,0))         + 0.11425297 * FJ45         - 0.000080091477 * POWER((FJ45 - 27.6577), 3) * (IF(FJ45 &gt; 27,1,0))         + 0.00017069483 * POWER((FJ45 - 40), 3) * (IF(FJ45 &gt; 40,1,0))         - 0.000090603358 * POWER((FJ45 - 50.910335), 3) * (IF(FJ45&gt; 50,1,0))         - 0.085684793 * FK45 + 0.0065499693 * POWER((FK45 - 0), 3)         - 0.0068305845 * POWER((FK45- 0.50513347), 3) * (IF(FK45 &gt; 0,1,0))         + 0.00028061519 * POWER((FK45 - 12.295688), 3) * (IF(FK45 &gt; 12,1,0))         + 0.070322812 * EZ45  - 0.00009382122 * POWER((EZ45 - 53.459001), 3) * (IF(EZ45 &gt; 53,1,0))         + 0.00018282661 * POWER((EZ45 - 61.954825), 3) * (IF(EZ45 &gt; 61,1,0))         - 0.000089005389 * POWER((EZ45 - 70.910335), 3) * (IF(EZ45 &gt; 70,1,0))         + 0.2153936 * (IF(KS45 = 1,1,0)) - 0.05827261 * (IF(EU45 = "F",1,0))         - 9.7960571,"")</f>
        <v>0.17059158334892821</v>
      </c>
      <c r="KV45" s="81">
        <f>1-POWER(0.98869,EXP(KU45))</f>
        <v>1.3399577899784854E-2</v>
      </c>
      <c r="KW45" s="82">
        <f t="shared" si="16"/>
        <v>-4.4585547248920943E-2</v>
      </c>
      <c r="KX45" s="83">
        <f t="shared" si="17"/>
        <v>4.7824911167173578E-3</v>
      </c>
      <c r="KY45" s="84">
        <f t="shared" si="18"/>
        <v>0.47824911167173578</v>
      </c>
      <c r="KZ45" s="81"/>
      <c r="LA45" s="81"/>
      <c r="LB45" s="81"/>
      <c r="LC45" s="81"/>
      <c r="LD45" s="44"/>
      <c r="LE45" s="45"/>
    </row>
    <row r="46" spans="1:317" s="46" customFormat="1" x14ac:dyDescent="0.25">
      <c r="A46" s="47" t="s">
        <v>405</v>
      </c>
      <c r="B46" s="48" t="s">
        <v>406</v>
      </c>
      <c r="C46" s="49">
        <v>44029.3546688079</v>
      </c>
      <c r="D46" s="50"/>
      <c r="E46" s="50"/>
      <c r="F46" s="50"/>
      <c r="G46" s="50"/>
      <c r="H46" s="50"/>
      <c r="I46" s="50"/>
      <c r="J46" s="50"/>
      <c r="K46" s="50"/>
      <c r="L46" s="50"/>
      <c r="M46" s="4"/>
      <c r="N46" s="50"/>
      <c r="O46" s="50" t="s">
        <v>276</v>
      </c>
      <c r="P46" s="18">
        <v>179</v>
      </c>
      <c r="Q46" s="18">
        <v>85</v>
      </c>
      <c r="R46" s="50" t="s">
        <v>364</v>
      </c>
      <c r="S46" s="50" t="s">
        <v>236</v>
      </c>
      <c r="T46" s="50" t="s">
        <v>365</v>
      </c>
      <c r="U46" s="51" t="s">
        <v>238</v>
      </c>
      <c r="V46" s="52"/>
      <c r="W46" s="52"/>
      <c r="X46" s="50" t="s">
        <v>238</v>
      </c>
      <c r="Y46" s="52"/>
      <c r="Z46" s="50" t="s">
        <v>238</v>
      </c>
      <c r="AA46" s="50" t="s">
        <v>238</v>
      </c>
      <c r="AB46" s="50" t="s">
        <v>240</v>
      </c>
      <c r="AC46" s="87">
        <v>36526</v>
      </c>
      <c r="AD46" s="50" t="s">
        <v>240</v>
      </c>
      <c r="AE46" s="50" t="s">
        <v>407</v>
      </c>
      <c r="AF46" s="50" t="s">
        <v>240</v>
      </c>
      <c r="AG46" s="87">
        <v>36526</v>
      </c>
      <c r="AH46" s="50" t="s">
        <v>240</v>
      </c>
      <c r="AI46" s="50" t="s">
        <v>408</v>
      </c>
      <c r="AJ46" s="50" t="s">
        <v>238</v>
      </c>
      <c r="AK46" s="52"/>
      <c r="AL46" s="50" t="s">
        <v>238</v>
      </c>
      <c r="AM46" s="52"/>
      <c r="AN46" s="52"/>
      <c r="AO46" s="52"/>
      <c r="AP46" s="50" t="s">
        <v>238</v>
      </c>
      <c r="AQ46" s="52"/>
      <c r="AR46" s="52"/>
      <c r="AS46" s="52"/>
      <c r="AT46" s="50" t="s">
        <v>238</v>
      </c>
      <c r="AU46" s="52"/>
      <c r="AV46" s="52"/>
      <c r="AW46" s="52"/>
      <c r="AX46" s="50" t="s">
        <v>239</v>
      </c>
      <c r="AY46" s="52"/>
      <c r="AZ46" s="50" t="s">
        <v>238</v>
      </c>
      <c r="BA46" s="52"/>
      <c r="BB46" s="50" t="s">
        <v>238</v>
      </c>
      <c r="BC46" s="52"/>
      <c r="BD46" s="50" t="s">
        <v>238</v>
      </c>
      <c r="BE46" s="52"/>
      <c r="BF46" s="50" t="s">
        <v>238</v>
      </c>
      <c r="BG46" s="52"/>
      <c r="BH46" s="53" t="s">
        <v>238</v>
      </c>
      <c r="BI46" s="52"/>
      <c r="BJ46" s="52"/>
      <c r="BK46" s="50" t="s">
        <v>239</v>
      </c>
      <c r="BL46" s="50" t="s">
        <v>239</v>
      </c>
      <c r="BM46" s="50" t="s">
        <v>238</v>
      </c>
      <c r="BN46" s="50" t="s">
        <v>238</v>
      </c>
      <c r="BO46" s="50" t="s">
        <v>238</v>
      </c>
      <c r="BP46" s="50" t="s">
        <v>238</v>
      </c>
      <c r="BQ46" s="52"/>
      <c r="BR46" s="50" t="s">
        <v>238</v>
      </c>
      <c r="BS46" s="52"/>
      <c r="BT46" s="50" t="s">
        <v>240</v>
      </c>
      <c r="BU46" s="50" t="s">
        <v>240</v>
      </c>
      <c r="BV46" s="50" t="s">
        <v>238</v>
      </c>
      <c r="BW46" s="52"/>
      <c r="BX46" s="50" t="s">
        <v>238</v>
      </c>
      <c r="BY46" s="52"/>
      <c r="BZ46" s="52"/>
      <c r="CA46" s="50" t="s">
        <v>243</v>
      </c>
      <c r="CB46" s="50" t="s">
        <v>238</v>
      </c>
      <c r="CC46" s="54" t="s">
        <v>238</v>
      </c>
      <c r="CD46" s="55"/>
      <c r="CE46" s="55"/>
      <c r="CF46" s="50" t="s">
        <v>238</v>
      </c>
      <c r="CG46" s="50" t="s">
        <v>238</v>
      </c>
      <c r="CH46" s="47" t="s">
        <v>238</v>
      </c>
      <c r="CI46" s="52"/>
      <c r="CJ46" s="50" t="s">
        <v>239</v>
      </c>
      <c r="CK46" s="50" t="s">
        <v>244</v>
      </c>
      <c r="CL46" s="50">
        <v>20</v>
      </c>
      <c r="CM46" s="50" t="s">
        <v>240</v>
      </c>
      <c r="CN46" s="50">
        <v>18</v>
      </c>
      <c r="CO46" s="50" t="s">
        <v>240</v>
      </c>
      <c r="CP46" s="50" t="s">
        <v>409</v>
      </c>
      <c r="CQ46" s="50" t="s">
        <v>246</v>
      </c>
      <c r="CR46" s="50" t="s">
        <v>247</v>
      </c>
      <c r="CS46" s="50" t="s">
        <v>247</v>
      </c>
      <c r="CT46" s="50" t="s">
        <v>248</v>
      </c>
      <c r="CU46" s="50" t="s">
        <v>248</v>
      </c>
      <c r="CV46" s="50" t="s">
        <v>248</v>
      </c>
      <c r="CW46" s="50" t="s">
        <v>248</v>
      </c>
      <c r="CX46" s="50" t="s">
        <v>250</v>
      </c>
      <c r="CY46" s="50" t="s">
        <v>251</v>
      </c>
      <c r="CZ46" s="50" t="s">
        <v>249</v>
      </c>
      <c r="DA46" s="50" t="s">
        <v>248</v>
      </c>
      <c r="DB46" s="50" t="s">
        <v>248</v>
      </c>
      <c r="DC46" s="50">
        <v>4</v>
      </c>
      <c r="DD46" s="50">
        <v>4</v>
      </c>
      <c r="DE46" s="50">
        <v>4</v>
      </c>
      <c r="DF46" s="50">
        <v>4</v>
      </c>
      <c r="DG46" s="50" t="s">
        <v>238</v>
      </c>
      <c r="DH46" s="50">
        <v>0</v>
      </c>
      <c r="DI46" s="50">
        <v>10</v>
      </c>
      <c r="DJ46" s="50">
        <v>3</v>
      </c>
      <c r="DK46" s="50">
        <v>0</v>
      </c>
      <c r="DL46" s="50" t="s">
        <v>238</v>
      </c>
      <c r="DM46" s="52"/>
      <c r="DN46" s="52"/>
      <c r="DO46" s="50" t="s">
        <v>255</v>
      </c>
      <c r="DP46" s="50" t="s">
        <v>255</v>
      </c>
      <c r="DQ46" s="50" t="s">
        <v>253</v>
      </c>
      <c r="DR46" s="50">
        <v>6</v>
      </c>
      <c r="DS46" s="56" t="s">
        <v>410</v>
      </c>
      <c r="DT46" s="56" t="s">
        <v>256</v>
      </c>
      <c r="DU46" s="56" t="s">
        <v>256</v>
      </c>
      <c r="DV46" s="56" t="s">
        <v>238</v>
      </c>
      <c r="DW46" s="56" t="s">
        <v>257</v>
      </c>
      <c r="DX46" s="8" t="s">
        <v>244</v>
      </c>
      <c r="DY46" s="57">
        <v>44036</v>
      </c>
      <c r="DZ46" s="54" t="s">
        <v>244</v>
      </c>
      <c r="EA46" s="54">
        <v>120</v>
      </c>
      <c r="EB46" s="54">
        <v>80</v>
      </c>
      <c r="EC46" s="54">
        <v>89</v>
      </c>
      <c r="ED46" s="54">
        <v>96</v>
      </c>
      <c r="EE46" s="54">
        <v>15</v>
      </c>
      <c r="EF46" s="58">
        <v>43881</v>
      </c>
      <c r="EG46" s="47">
        <v>183</v>
      </c>
      <c r="EH46" s="47">
        <v>36</v>
      </c>
      <c r="EI46" s="88"/>
      <c r="EJ46" s="47">
        <v>202</v>
      </c>
      <c r="EK46" s="59">
        <v>86</v>
      </c>
      <c r="EL46" s="59">
        <v>86</v>
      </c>
      <c r="EM46" s="59">
        <v>3.02</v>
      </c>
      <c r="EN46" s="59">
        <v>3.8</v>
      </c>
      <c r="EO46" s="59">
        <v>444</v>
      </c>
      <c r="EP46" s="60">
        <v>0.79</v>
      </c>
      <c r="EQ46" s="50" t="s">
        <v>258</v>
      </c>
      <c r="ER46" s="61">
        <v>21</v>
      </c>
      <c r="ES46" s="61">
        <v>7</v>
      </c>
      <c r="ET46" s="3" t="s">
        <v>411</v>
      </c>
      <c r="EU46" s="34" t="s">
        <v>284</v>
      </c>
      <c r="EV46" s="73">
        <v>22406</v>
      </c>
      <c r="EW46" s="12">
        <v>3498596204</v>
      </c>
      <c r="EX46" s="12">
        <v>1</v>
      </c>
      <c r="EY46" s="12" t="s">
        <v>261</v>
      </c>
      <c r="EZ46" s="12">
        <v>59</v>
      </c>
      <c r="FA46" s="12" t="s">
        <v>369</v>
      </c>
      <c r="FB46" s="13">
        <v>26.53</v>
      </c>
      <c r="FC46" s="14">
        <v>1.79</v>
      </c>
      <c r="FD46" s="12">
        <v>85</v>
      </c>
      <c r="FE46" s="12" t="s">
        <v>256</v>
      </c>
      <c r="FF46" s="12" t="s">
        <v>238</v>
      </c>
      <c r="FG46" s="12" t="s">
        <v>238</v>
      </c>
      <c r="FH46" s="12" t="s">
        <v>263</v>
      </c>
      <c r="FI46" s="12">
        <v>20</v>
      </c>
      <c r="FJ46" s="12">
        <v>40</v>
      </c>
      <c r="FK46" s="12">
        <v>0</v>
      </c>
      <c r="FL46" s="15">
        <v>1.8879999999999999</v>
      </c>
      <c r="FM46" s="16">
        <v>40</v>
      </c>
      <c r="FN46" s="17">
        <v>0</v>
      </c>
      <c r="FO46" s="12">
        <v>0</v>
      </c>
      <c r="FP46" s="12"/>
      <c r="FQ46" s="12"/>
      <c r="FR46" s="74"/>
      <c r="FS46" s="74"/>
      <c r="FT46" s="74"/>
      <c r="FU46" s="89"/>
      <c r="FV46" s="12"/>
      <c r="FW46" s="12"/>
      <c r="FX46" s="12"/>
      <c r="FY46" s="12"/>
      <c r="FZ46" s="75"/>
      <c r="GA46" s="12"/>
      <c r="GB46" s="12"/>
      <c r="GC46" s="75"/>
      <c r="GD46" s="74"/>
      <c r="GE46" s="74"/>
      <c r="GF46" s="66"/>
      <c r="GG46" s="66"/>
      <c r="GH46" s="66"/>
      <c r="GI46" s="66"/>
      <c r="GJ46" s="66"/>
      <c r="GK46" s="66"/>
      <c r="GL46" s="64" t="s">
        <v>267</v>
      </c>
      <c r="GM46" s="65"/>
      <c r="GN46" s="66"/>
      <c r="GO46" s="66">
        <f>FL46/6</f>
        <v>0.31466666666666665</v>
      </c>
      <c r="GP46" s="67"/>
      <c r="GQ46" s="14">
        <v>1.8</v>
      </c>
      <c r="GR46" s="14">
        <v>0.28000000000000003</v>
      </c>
      <c r="GS46" s="14"/>
      <c r="GT46" s="14"/>
      <c r="GU46" s="69">
        <v>24</v>
      </c>
      <c r="GV46" s="70">
        <v>44944</v>
      </c>
      <c r="GW46" s="71" t="s">
        <v>267</v>
      </c>
      <c r="GX46" s="71"/>
      <c r="GY46" s="71"/>
      <c r="GZ46" s="71"/>
      <c r="HA46" s="71"/>
      <c r="HB46" s="71"/>
      <c r="HC46" s="71"/>
      <c r="HD46" s="71"/>
      <c r="HE46" s="71"/>
      <c r="HF46" s="71"/>
      <c r="HG46" s="71"/>
      <c r="HH46" s="71"/>
      <c r="HI46" s="72"/>
      <c r="HJ46" s="72"/>
      <c r="HK46" s="72"/>
      <c r="HL46" s="69">
        <v>48</v>
      </c>
      <c r="HM46" s="109">
        <v>45497</v>
      </c>
      <c r="HN46" s="12"/>
      <c r="HO46" s="12"/>
      <c r="HP46" s="74"/>
      <c r="HQ46" s="74"/>
      <c r="HR46" s="74"/>
      <c r="HS46" s="74"/>
      <c r="HT46" s="75"/>
      <c r="HU46" s="75"/>
      <c r="HV46" s="75"/>
      <c r="HW46" s="75"/>
      <c r="HX46" s="75"/>
      <c r="HY46" s="12"/>
      <c r="HZ46" s="12"/>
      <c r="IA46" s="12"/>
      <c r="IB46" s="12"/>
      <c r="IC46" s="69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69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69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71"/>
      <c r="KC46" s="12"/>
      <c r="KD46" s="78"/>
      <c r="KE46" s="12"/>
      <c r="KF46" s="78"/>
      <c r="KG46" s="12"/>
      <c r="KH46" s="12"/>
      <c r="KI46" s="12"/>
      <c r="KJ46" s="79"/>
      <c r="KK46" s="79"/>
      <c r="KL46" s="38"/>
      <c r="KM46" s="38"/>
      <c r="KN46" s="38"/>
      <c r="KO46" s="38"/>
      <c r="KP46" s="12">
        <f t="shared" si="13"/>
        <v>0</v>
      </c>
      <c r="KQ46" s="12">
        <f t="shared" si="14"/>
        <v>0</v>
      </c>
      <c r="KR46" s="12">
        <f t="shared" si="15"/>
        <v>0</v>
      </c>
      <c r="KS46" s="12">
        <f t="shared" si="19"/>
        <v>0</v>
      </c>
      <c r="KT46" s="12">
        <v>0</v>
      </c>
      <c r="KU46" s="80">
        <f>IF(KT46=0, 0.060818386 *FI46         - 0.00014652216 * POWER((FI46 - 15), 3) * (FI46 &gt; 15)         + 0.00018486938 * POWER((FI46 - 20.185718), 3) * (IF(FI46 &gt; 20,1,0))         - 0.000038347226 * POWER((FI46 - 40), 3) * (IF(FI46 &gt; 40,1,0))         + 0.11425297 * FJ46         - 0.000080091477 * POWER((FJ46 - 27.6577), 3) * (IF(FJ46 &gt; 27,1,0))         + 0.00017069483 * POWER((FJ46 - 40), 3) * (IF(FJ46 &gt; 40,1,0))         - 0.000090603358 * POWER((FJ46 - 50.910335), 3) * (IF(FJ46&gt; 50,1,0))         - 0.085684793 * FK46 + 0.0065499693 * POWER((FK46 - 0), 3)         - 0.0068305845 * POWER((FK46- 0.50513347), 3) * (IF(FK46 &gt; 0,1,0))         + 0.00028061519 * POWER((FK46 - 12.295688), 3) * (IF(FK46 &gt; 12,1,0))         + 0.070322812 * EZ46  - 0.00009382122 * POWER((EZ46 - 53.459001), 3) * (IF(EZ46 &gt; 53,1,0))         + 0.00018282661 * POWER((EZ46 - 61.954825), 3) * (IF(EZ46 &gt; 61,1,0))         - 0.000089005389 * POWER((EZ46 - 70.910335), 3) * (IF(EZ46 &gt; 70,1,0))         + 0.2153936 * (IF(KS46 = 1,1,0)) - 0.05827261 * (IF(EU46 = "F",1,0))         - 9.7960571,"")</f>
        <v>-4.5383665814492602E-2</v>
      </c>
      <c r="KV46" s="81">
        <f>1-POWER(0.98869,EXP(KU46))</f>
        <v>1.0810906592580216E-2</v>
      </c>
      <c r="KW46" s="82">
        <f t="shared" si="16"/>
        <v>-0.56532897209891519</v>
      </c>
      <c r="KX46" s="83">
        <f t="shared" si="17"/>
        <v>2.8439402606916797E-3</v>
      </c>
      <c r="KY46" s="84">
        <f t="shared" si="18"/>
        <v>0.28439402606916797</v>
      </c>
      <c r="KZ46" s="81"/>
      <c r="LA46" s="81"/>
      <c r="LB46" s="81"/>
      <c r="LC46" s="81"/>
      <c r="LD46" s="44"/>
      <c r="LE46" s="45"/>
    </row>
    <row r="47" spans="1:317" s="46" customFormat="1" x14ac:dyDescent="0.25">
      <c r="A47" s="47" t="s">
        <v>412</v>
      </c>
      <c r="B47" s="48" t="s">
        <v>413</v>
      </c>
      <c r="C47" s="49">
        <v>44035.688749733803</v>
      </c>
      <c r="D47" s="50"/>
      <c r="E47" s="50"/>
      <c r="F47" s="50"/>
      <c r="G47" s="50"/>
      <c r="H47" s="50"/>
      <c r="I47" s="50"/>
      <c r="J47" s="50"/>
      <c r="K47" s="50"/>
      <c r="L47" s="50"/>
      <c r="M47" s="4"/>
      <c r="N47" s="50"/>
      <c r="O47" s="50" t="s">
        <v>276</v>
      </c>
      <c r="P47" s="18">
        <v>171</v>
      </c>
      <c r="Q47" s="18">
        <v>73</v>
      </c>
      <c r="R47" s="50" t="s">
        <v>235</v>
      </c>
      <c r="S47" s="50" t="s">
        <v>236</v>
      </c>
      <c r="T47" s="50" t="s">
        <v>237</v>
      </c>
      <c r="U47" s="51" t="s">
        <v>238</v>
      </c>
      <c r="V47" s="52"/>
      <c r="W47" s="52"/>
      <c r="X47" s="50" t="s">
        <v>238</v>
      </c>
      <c r="Y47" s="52"/>
      <c r="Z47" s="50" t="s">
        <v>238</v>
      </c>
      <c r="AA47" s="50" t="s">
        <v>238</v>
      </c>
      <c r="AB47" s="50" t="s">
        <v>238</v>
      </c>
      <c r="AC47" s="52"/>
      <c r="AD47" s="52"/>
      <c r="AE47" s="52"/>
      <c r="AF47" s="50" t="s">
        <v>238</v>
      </c>
      <c r="AG47" s="52"/>
      <c r="AH47" s="52"/>
      <c r="AI47" s="52"/>
      <c r="AJ47" s="50" t="s">
        <v>238</v>
      </c>
      <c r="AK47" s="52"/>
      <c r="AL47" s="50" t="s">
        <v>238</v>
      </c>
      <c r="AM47" s="52"/>
      <c r="AN47" s="52"/>
      <c r="AO47" s="52"/>
      <c r="AP47" s="50" t="s">
        <v>238</v>
      </c>
      <c r="AQ47" s="52"/>
      <c r="AR47" s="52"/>
      <c r="AS47" s="52"/>
      <c r="AT47" s="50" t="s">
        <v>238</v>
      </c>
      <c r="AU47" s="52"/>
      <c r="AV47" s="52"/>
      <c r="AW47" s="52"/>
      <c r="AX47" s="50" t="s">
        <v>239</v>
      </c>
      <c r="AY47" s="52"/>
      <c r="AZ47" s="50" t="s">
        <v>238</v>
      </c>
      <c r="BA47" s="52"/>
      <c r="BB47" s="50" t="s">
        <v>238</v>
      </c>
      <c r="BC47" s="52"/>
      <c r="BD47" s="50" t="s">
        <v>238</v>
      </c>
      <c r="BE47" s="52"/>
      <c r="BF47" s="50" t="s">
        <v>238</v>
      </c>
      <c r="BG47" s="52"/>
      <c r="BH47" s="53" t="s">
        <v>238</v>
      </c>
      <c r="BI47" s="52"/>
      <c r="BJ47" s="52"/>
      <c r="BK47" s="50" t="s">
        <v>239</v>
      </c>
      <c r="BL47" s="50" t="s">
        <v>239</v>
      </c>
      <c r="BM47" s="50" t="s">
        <v>238</v>
      </c>
      <c r="BN47" s="50" t="s">
        <v>238</v>
      </c>
      <c r="BO47" s="50" t="s">
        <v>238</v>
      </c>
      <c r="BP47" s="50" t="s">
        <v>238</v>
      </c>
      <c r="BQ47" s="52"/>
      <c r="BR47" s="50" t="s">
        <v>238</v>
      </c>
      <c r="BS47" s="52"/>
      <c r="BT47" s="50" t="s">
        <v>238</v>
      </c>
      <c r="BU47" s="52"/>
      <c r="BV47" s="52"/>
      <c r="BW47" s="52"/>
      <c r="BX47" s="50" t="s">
        <v>238</v>
      </c>
      <c r="BY47" s="52"/>
      <c r="BZ47" s="52"/>
      <c r="CA47" s="50" t="s">
        <v>243</v>
      </c>
      <c r="CB47" s="50" t="s">
        <v>238</v>
      </c>
      <c r="CC47" s="54" t="s">
        <v>240</v>
      </c>
      <c r="CD47" s="54" t="s">
        <v>414</v>
      </c>
      <c r="CE47" s="54" t="s">
        <v>240</v>
      </c>
      <c r="CF47" s="50" t="s">
        <v>240</v>
      </c>
      <c r="CG47" s="50" t="s">
        <v>238</v>
      </c>
      <c r="CH47" s="47" t="s">
        <v>238</v>
      </c>
      <c r="CI47" s="52"/>
      <c r="CJ47" s="50" t="s">
        <v>239</v>
      </c>
      <c r="CK47" s="50" t="s">
        <v>244</v>
      </c>
      <c r="CL47" s="50">
        <v>40</v>
      </c>
      <c r="CM47" s="50" t="s">
        <v>238</v>
      </c>
      <c r="CN47" s="50">
        <v>18</v>
      </c>
      <c r="CO47" s="50" t="s">
        <v>240</v>
      </c>
      <c r="CP47" s="50" t="s">
        <v>415</v>
      </c>
      <c r="CQ47" s="50" t="s">
        <v>416</v>
      </c>
      <c r="CR47" s="50" t="s">
        <v>247</v>
      </c>
      <c r="CS47" s="50" t="s">
        <v>385</v>
      </c>
      <c r="CT47" s="50" t="s">
        <v>248</v>
      </c>
      <c r="CU47" s="50" t="s">
        <v>248</v>
      </c>
      <c r="CV47" s="50" t="s">
        <v>248</v>
      </c>
      <c r="CW47" s="50" t="s">
        <v>248</v>
      </c>
      <c r="CX47" s="50" t="s">
        <v>250</v>
      </c>
      <c r="CY47" s="50" t="s">
        <v>249</v>
      </c>
      <c r="CZ47" s="50" t="s">
        <v>249</v>
      </c>
      <c r="DA47" s="50" t="s">
        <v>249</v>
      </c>
      <c r="DB47" s="50" t="s">
        <v>248</v>
      </c>
      <c r="DC47" s="50">
        <v>4</v>
      </c>
      <c r="DD47" s="50">
        <v>5</v>
      </c>
      <c r="DE47" s="50">
        <v>5</v>
      </c>
      <c r="DF47" s="50">
        <v>6</v>
      </c>
      <c r="DG47" s="50" t="s">
        <v>244</v>
      </c>
      <c r="DH47" s="50">
        <v>2</v>
      </c>
      <c r="DI47" s="50">
        <v>50</v>
      </c>
      <c r="DJ47" s="50">
        <v>0</v>
      </c>
      <c r="DK47" s="50">
        <v>6</v>
      </c>
      <c r="DL47" s="50" t="s">
        <v>238</v>
      </c>
      <c r="DM47" s="52"/>
      <c r="DN47" s="52"/>
      <c r="DO47" s="50" t="s">
        <v>254</v>
      </c>
      <c r="DP47" s="50" t="s">
        <v>254</v>
      </c>
      <c r="DQ47" s="50" t="s">
        <v>320</v>
      </c>
      <c r="DR47" s="50">
        <v>5</v>
      </c>
      <c r="DS47" s="56" t="s">
        <v>256</v>
      </c>
      <c r="DT47" s="56" t="s">
        <v>417</v>
      </c>
      <c r="DU47" s="56" t="s">
        <v>256</v>
      </c>
      <c r="DV47" s="56" t="s">
        <v>238</v>
      </c>
      <c r="DW47" s="56" t="s">
        <v>257</v>
      </c>
      <c r="DX47" s="8" t="s">
        <v>244</v>
      </c>
      <c r="DY47" s="57">
        <v>44036</v>
      </c>
      <c r="DZ47" s="57"/>
      <c r="EA47" s="54">
        <v>130</v>
      </c>
      <c r="EB47" s="54">
        <v>80</v>
      </c>
      <c r="EC47" s="54">
        <v>79</v>
      </c>
      <c r="ED47" s="54">
        <v>99</v>
      </c>
      <c r="EE47" s="54">
        <v>23</v>
      </c>
      <c r="EF47" s="47" t="s">
        <v>282</v>
      </c>
      <c r="EG47" s="88"/>
      <c r="EH47" s="88"/>
      <c r="EI47" s="88"/>
      <c r="EJ47" s="88"/>
      <c r="EK47" s="59">
        <v>111</v>
      </c>
      <c r="EL47" s="59">
        <v>104</v>
      </c>
      <c r="EM47" s="59">
        <v>3.76</v>
      </c>
      <c r="EN47" s="59">
        <v>4.3499999999999996</v>
      </c>
      <c r="EO47" s="59">
        <v>479</v>
      </c>
      <c r="EP47" s="60">
        <v>0.86</v>
      </c>
      <c r="EQ47" s="50" t="s">
        <v>258</v>
      </c>
      <c r="ER47" s="61">
        <v>22</v>
      </c>
      <c r="ES47" s="61">
        <v>3</v>
      </c>
      <c r="ET47" s="3" t="s">
        <v>418</v>
      </c>
      <c r="EU47" s="34" t="s">
        <v>284</v>
      </c>
      <c r="EV47" s="73">
        <v>25181</v>
      </c>
      <c r="EW47" s="12">
        <v>3394898252</v>
      </c>
      <c r="EX47" s="12">
        <v>1</v>
      </c>
      <c r="EY47" s="12" t="s">
        <v>261</v>
      </c>
      <c r="EZ47" s="12">
        <v>52</v>
      </c>
      <c r="FA47" s="12" t="s">
        <v>262</v>
      </c>
      <c r="FB47" s="13">
        <v>25.35</v>
      </c>
      <c r="FC47" s="14">
        <v>1.72</v>
      </c>
      <c r="FD47" s="12">
        <v>75</v>
      </c>
      <c r="FE47" s="12" t="s">
        <v>256</v>
      </c>
      <c r="FF47" s="12" t="s">
        <v>238</v>
      </c>
      <c r="FG47" s="12" t="s">
        <v>240</v>
      </c>
      <c r="FH47" s="12" t="s">
        <v>263</v>
      </c>
      <c r="FI47" s="12">
        <v>30</v>
      </c>
      <c r="FJ47" s="12">
        <v>36</v>
      </c>
      <c r="FK47" s="12">
        <v>0</v>
      </c>
      <c r="FL47" s="15">
        <v>2.8380000000000001</v>
      </c>
      <c r="FM47" s="16">
        <v>54</v>
      </c>
      <c r="FN47" s="17">
        <v>0</v>
      </c>
      <c r="FO47" s="12">
        <v>0</v>
      </c>
      <c r="FP47" s="12"/>
      <c r="FQ47" s="12"/>
      <c r="FR47" s="74"/>
      <c r="FS47" s="74"/>
      <c r="FT47" s="74"/>
      <c r="FU47" s="89"/>
      <c r="FV47" s="12"/>
      <c r="FW47" s="12"/>
      <c r="FX47" s="12"/>
      <c r="FY47" s="12"/>
      <c r="FZ47" s="75"/>
      <c r="GA47" s="12"/>
      <c r="GB47" s="12"/>
      <c r="GC47" s="75"/>
      <c r="GD47" s="74"/>
      <c r="GE47" s="74"/>
      <c r="GF47" s="66"/>
      <c r="GG47" s="66"/>
      <c r="GH47" s="66"/>
      <c r="GI47" s="66"/>
      <c r="GJ47" s="66"/>
      <c r="GK47" s="66"/>
      <c r="GL47" s="64" t="s">
        <v>267</v>
      </c>
      <c r="GM47" s="65"/>
      <c r="GN47" s="66"/>
      <c r="GO47" s="66">
        <f>FL47/6</f>
        <v>0.47300000000000003</v>
      </c>
      <c r="GP47" s="67"/>
      <c r="GQ47" s="14">
        <v>0.64</v>
      </c>
      <c r="GR47" s="14">
        <v>0.21</v>
      </c>
      <c r="GS47" s="14"/>
      <c r="GT47" s="14"/>
      <c r="GU47" s="69">
        <v>24</v>
      </c>
      <c r="GV47" s="70">
        <v>44834</v>
      </c>
      <c r="GW47" s="71" t="s">
        <v>267</v>
      </c>
      <c r="GX47" s="71"/>
      <c r="GY47" s="71"/>
      <c r="GZ47" s="71"/>
      <c r="HA47" s="71"/>
      <c r="HB47" s="71"/>
      <c r="HC47" s="71"/>
      <c r="HD47" s="71"/>
      <c r="HE47" s="71"/>
      <c r="HF47" s="71"/>
      <c r="HG47" s="71"/>
      <c r="HH47" s="71"/>
      <c r="HI47" s="72"/>
      <c r="HJ47" s="72"/>
      <c r="HK47" s="72"/>
      <c r="HL47" s="69">
        <v>48</v>
      </c>
      <c r="HM47" s="109">
        <v>45497</v>
      </c>
      <c r="HN47" s="12"/>
      <c r="HO47" s="12"/>
      <c r="HP47" s="74"/>
      <c r="HQ47" s="74"/>
      <c r="HR47" s="74"/>
      <c r="HS47" s="74"/>
      <c r="HT47" s="75"/>
      <c r="HU47" s="75"/>
      <c r="HV47" s="75"/>
      <c r="HW47" s="75"/>
      <c r="HX47" s="75"/>
      <c r="HY47" s="12"/>
      <c r="HZ47" s="12"/>
      <c r="IA47" s="12"/>
      <c r="IB47" s="12"/>
      <c r="IC47" s="69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69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69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71"/>
      <c r="KC47" s="12"/>
      <c r="KD47" s="78"/>
      <c r="KE47" s="12"/>
      <c r="KF47" s="78"/>
      <c r="KG47" s="12"/>
      <c r="KH47" s="12"/>
      <c r="KI47" s="12"/>
      <c r="KJ47" s="79"/>
      <c r="KK47" s="79"/>
      <c r="KL47" s="38"/>
      <c r="KM47" s="38"/>
      <c r="KN47" s="38"/>
      <c r="KO47" s="38"/>
      <c r="KP47" s="12">
        <f t="shared" si="13"/>
        <v>0</v>
      </c>
      <c r="KQ47" s="12">
        <f t="shared" si="14"/>
        <v>0</v>
      </c>
      <c r="KR47" s="12">
        <f t="shared" si="15"/>
        <v>0</v>
      </c>
      <c r="KS47" s="12">
        <f t="shared" si="19"/>
        <v>0</v>
      </c>
      <c r="KT47" s="12">
        <v>0</v>
      </c>
      <c r="KU47" s="80">
        <f>IF(KT47=0, 0.060818386 *FI47         - 0.00014652216 * POWER((FI47 - 15), 3) * (FI47 &gt; 15)         + 0.00018486938 * POWER((FI47 - 20.185718), 3) * (IF(FI47 &gt; 20,1,0))         - 0.000038347226 * POWER((FI47 - 40), 3) * (IF(FI47 &gt; 40,1,0))         + 0.11425297 * FJ47         - 0.000080091477 * POWER((FJ47 - 27.6577), 3) * (IF(FJ47 &gt; 27,1,0))         + 0.00017069483 * POWER((FJ47 - 40), 3) * (IF(FJ47 &gt; 40,1,0))         - 0.000090603358 * POWER((FJ47 - 50.910335), 3) * (IF(FJ47&gt; 50,1,0))         - 0.085684793 * FK47 + 0.0065499693 * POWER((FK47 - 0), 3)         - 0.0068305845 * POWER((FK47- 0.50513347), 3) * (IF(FK47 &gt; 0,1,0))         + 0.00028061519 * POWER((FK47 - 12.295688), 3) * (IF(FK47 &gt; 12,1,0))         + 0.070322812 * EZ47  - 0.00009382122 * POWER((EZ47 - 53.459001), 3) * (IF(EZ47 &gt; 53,1,0))         + 0.00018282661 * POWER((EZ47 - 61.954825), 3) * (IF(EZ47 &gt; 61,1,0))         - 0.000089005389 * POWER((EZ47 - 70.910335), 3) * (IF(EZ47 &gt; 70,1,0))         + 0.2153936 * (IF(KS47 = 1,1,0)) - 0.05827261 * (IF(EU47 = "F",1,0))         - 9.7960571,"")</f>
        <v>-0.56786426154005376</v>
      </c>
      <c r="KV47" s="81">
        <f>1-POWER(0.98869,EXP(KU47))</f>
        <v>6.4255578133651792E-3</v>
      </c>
      <c r="KW47" s="82">
        <f t="shared" si="16"/>
        <v>-0.87302160903004689</v>
      </c>
      <c r="KX47" s="83">
        <f t="shared" si="17"/>
        <v>2.0914861124861073E-3</v>
      </c>
      <c r="KY47" s="84">
        <f t="shared" si="18"/>
        <v>0.20914861124861073</v>
      </c>
      <c r="KZ47" s="81"/>
      <c r="LA47" s="81"/>
      <c r="LB47" s="81"/>
      <c r="LC47" s="81"/>
      <c r="LD47" s="44"/>
      <c r="LE47" s="45"/>
    </row>
    <row r="48" spans="1:317" s="46" customFormat="1" x14ac:dyDescent="0.25">
      <c r="A48" s="47" t="s">
        <v>419</v>
      </c>
      <c r="B48" s="48" t="s">
        <v>420</v>
      </c>
      <c r="C48" s="49">
        <v>44028.529906203701</v>
      </c>
      <c r="D48" s="50"/>
      <c r="E48" s="50"/>
      <c r="F48" s="50"/>
      <c r="G48" s="50"/>
      <c r="H48" s="50"/>
      <c r="I48" s="50"/>
      <c r="J48" s="50"/>
      <c r="K48" s="50"/>
      <c r="L48" s="50"/>
      <c r="M48" s="4"/>
      <c r="N48" s="50"/>
      <c r="O48" s="50" t="s">
        <v>276</v>
      </c>
      <c r="P48" s="18">
        <v>174</v>
      </c>
      <c r="Q48" s="18">
        <v>85</v>
      </c>
      <c r="R48" s="50" t="s">
        <v>235</v>
      </c>
      <c r="S48" s="50" t="s">
        <v>236</v>
      </c>
      <c r="T48" s="50" t="s">
        <v>292</v>
      </c>
      <c r="U48" s="51" t="s">
        <v>238</v>
      </c>
      <c r="V48" s="52"/>
      <c r="W48" s="52"/>
      <c r="X48" s="50" t="s">
        <v>238</v>
      </c>
      <c r="Y48" s="52"/>
      <c r="Z48" s="50" t="s">
        <v>238</v>
      </c>
      <c r="AA48" s="50" t="s">
        <v>240</v>
      </c>
      <c r="AB48" s="50" t="s">
        <v>238</v>
      </c>
      <c r="AC48" s="52"/>
      <c r="AD48" s="52"/>
      <c r="AE48" s="52"/>
      <c r="AF48" s="50" t="s">
        <v>240</v>
      </c>
      <c r="AG48" s="87">
        <v>43252</v>
      </c>
      <c r="AH48" s="50" t="s">
        <v>240</v>
      </c>
      <c r="AI48" s="50" t="s">
        <v>300</v>
      </c>
      <c r="AJ48" s="50" t="s">
        <v>238</v>
      </c>
      <c r="AK48" s="52"/>
      <c r="AL48" s="50" t="s">
        <v>238</v>
      </c>
      <c r="AM48" s="52"/>
      <c r="AN48" s="52"/>
      <c r="AO48" s="52"/>
      <c r="AP48" s="50" t="s">
        <v>238</v>
      </c>
      <c r="AQ48" s="52"/>
      <c r="AR48" s="52"/>
      <c r="AS48" s="52"/>
      <c r="AT48" s="50" t="s">
        <v>238</v>
      </c>
      <c r="AU48" s="52"/>
      <c r="AV48" s="52"/>
      <c r="AW48" s="52"/>
      <c r="AX48" s="50" t="s">
        <v>239</v>
      </c>
      <c r="AY48" s="52"/>
      <c r="AZ48" s="50" t="s">
        <v>238</v>
      </c>
      <c r="BA48" s="52"/>
      <c r="BB48" s="50" t="s">
        <v>238</v>
      </c>
      <c r="BC48" s="52"/>
      <c r="BD48" s="50" t="s">
        <v>238</v>
      </c>
      <c r="BE48" s="52"/>
      <c r="BF48" s="50" t="s">
        <v>238</v>
      </c>
      <c r="BG48" s="52"/>
      <c r="BH48" s="53" t="s">
        <v>240</v>
      </c>
      <c r="BI48" s="50">
        <v>52</v>
      </c>
      <c r="BJ48" s="50" t="s">
        <v>240</v>
      </c>
      <c r="BK48" s="50" t="s">
        <v>315</v>
      </c>
      <c r="BL48" s="50" t="s">
        <v>239</v>
      </c>
      <c r="BM48" s="50" t="s">
        <v>240</v>
      </c>
      <c r="BN48" s="50" t="s">
        <v>238</v>
      </c>
      <c r="BO48" s="50" t="s">
        <v>238</v>
      </c>
      <c r="BP48" s="50" t="s">
        <v>238</v>
      </c>
      <c r="BQ48" s="52"/>
      <c r="BR48" s="50" t="s">
        <v>240</v>
      </c>
      <c r="BS48" s="50" t="s">
        <v>421</v>
      </c>
      <c r="BT48" s="50" t="s">
        <v>238</v>
      </c>
      <c r="BU48" s="52"/>
      <c r="BV48" s="52"/>
      <c r="BW48" s="52"/>
      <c r="BX48" s="50" t="s">
        <v>238</v>
      </c>
      <c r="BY48" s="52"/>
      <c r="BZ48" s="52"/>
      <c r="CA48" s="50" t="s">
        <v>243</v>
      </c>
      <c r="CB48" s="50" t="s">
        <v>240</v>
      </c>
      <c r="CC48" s="54" t="s">
        <v>238</v>
      </c>
      <c r="CD48" s="55"/>
      <c r="CE48" s="55"/>
      <c r="CF48" s="50" t="s">
        <v>238</v>
      </c>
      <c r="CG48" s="50" t="s">
        <v>238</v>
      </c>
      <c r="CH48" s="47" t="s">
        <v>238</v>
      </c>
      <c r="CI48" s="52"/>
      <c r="CJ48" s="50" t="s">
        <v>239</v>
      </c>
      <c r="CK48" s="50" t="s">
        <v>244</v>
      </c>
      <c r="CL48" s="50">
        <v>35</v>
      </c>
      <c r="CM48" s="50" t="s">
        <v>238</v>
      </c>
      <c r="CN48" s="50">
        <v>17</v>
      </c>
      <c r="CO48" s="50" t="s">
        <v>240</v>
      </c>
      <c r="CP48" s="50" t="s">
        <v>302</v>
      </c>
      <c r="CQ48" s="50" t="s">
        <v>246</v>
      </c>
      <c r="CR48" s="50" t="s">
        <v>247</v>
      </c>
      <c r="CS48" s="50" t="s">
        <v>319</v>
      </c>
      <c r="CT48" s="50" t="s">
        <v>248</v>
      </c>
      <c r="CU48" s="50" t="s">
        <v>248</v>
      </c>
      <c r="CV48" s="50" t="s">
        <v>248</v>
      </c>
      <c r="CW48" s="50" t="s">
        <v>248</v>
      </c>
      <c r="CX48" s="50" t="s">
        <v>250</v>
      </c>
      <c r="CY48" s="50" t="s">
        <v>251</v>
      </c>
      <c r="CZ48" s="50" t="s">
        <v>251</v>
      </c>
      <c r="DA48" s="50" t="s">
        <v>295</v>
      </c>
      <c r="DB48" s="50" t="s">
        <v>281</v>
      </c>
      <c r="DC48" s="50">
        <v>6</v>
      </c>
      <c r="DD48" s="50">
        <v>6</v>
      </c>
      <c r="DE48" s="50">
        <v>4</v>
      </c>
      <c r="DF48" s="50">
        <v>4</v>
      </c>
      <c r="DG48" s="50" t="s">
        <v>244</v>
      </c>
      <c r="DH48" s="50">
        <v>4</v>
      </c>
      <c r="DI48" s="50">
        <v>60</v>
      </c>
      <c r="DJ48" s="50">
        <v>10</v>
      </c>
      <c r="DK48" s="50">
        <v>0</v>
      </c>
      <c r="DL48" s="50" t="s">
        <v>238</v>
      </c>
      <c r="DM48" s="52"/>
      <c r="DN48" s="52"/>
      <c r="DO48" s="50" t="s">
        <v>254</v>
      </c>
      <c r="DP48" s="50" t="s">
        <v>254</v>
      </c>
      <c r="DQ48" s="50" t="s">
        <v>253</v>
      </c>
      <c r="DR48" s="50">
        <v>8</v>
      </c>
      <c r="DS48" s="56" t="s">
        <v>256</v>
      </c>
      <c r="DT48" s="56" t="s">
        <v>256</v>
      </c>
      <c r="DU48" s="56" t="s">
        <v>256</v>
      </c>
      <c r="DV48" s="56" t="s">
        <v>238</v>
      </c>
      <c r="DW48" s="56" t="s">
        <v>257</v>
      </c>
      <c r="DX48" s="8" t="s">
        <v>244</v>
      </c>
      <c r="DY48" s="57">
        <v>44036</v>
      </c>
      <c r="DZ48" s="57"/>
      <c r="EA48" s="54">
        <v>125</v>
      </c>
      <c r="EB48" s="54">
        <v>80</v>
      </c>
      <c r="EC48" s="54">
        <v>83</v>
      </c>
      <c r="ED48" s="54">
        <v>99</v>
      </c>
      <c r="EE48" s="54">
        <v>7</v>
      </c>
      <c r="EF48" s="96">
        <v>43820</v>
      </c>
      <c r="EG48" s="47">
        <v>180</v>
      </c>
      <c r="EH48" s="47">
        <v>40</v>
      </c>
      <c r="EI48" s="88"/>
      <c r="EJ48" s="47">
        <v>251</v>
      </c>
      <c r="EK48" s="59">
        <v>72</v>
      </c>
      <c r="EL48" s="59">
        <v>78</v>
      </c>
      <c r="EM48" s="59">
        <v>2.5</v>
      </c>
      <c r="EN48" s="59">
        <v>3.38</v>
      </c>
      <c r="EO48" s="59">
        <v>416</v>
      </c>
      <c r="EP48" s="60">
        <v>0.74</v>
      </c>
      <c r="EQ48" s="50" t="s">
        <v>258</v>
      </c>
      <c r="ER48" s="61">
        <v>20</v>
      </c>
      <c r="ES48" s="61">
        <v>7</v>
      </c>
      <c r="ET48" s="3" t="s">
        <v>422</v>
      </c>
      <c r="EU48" s="34" t="s">
        <v>284</v>
      </c>
      <c r="EV48" s="73">
        <v>24736</v>
      </c>
      <c r="EW48" s="12">
        <v>3357369567</v>
      </c>
      <c r="EX48" s="12">
        <v>1</v>
      </c>
      <c r="EY48" s="12" t="s">
        <v>261</v>
      </c>
      <c r="EZ48" s="12">
        <v>52</v>
      </c>
      <c r="FA48" s="12" t="s">
        <v>322</v>
      </c>
      <c r="FB48" s="13">
        <v>28.41</v>
      </c>
      <c r="FC48" s="14">
        <v>1.74</v>
      </c>
      <c r="FD48" s="12">
        <v>86</v>
      </c>
      <c r="FE48" s="12" t="s">
        <v>256</v>
      </c>
      <c r="FF48" s="12" t="s">
        <v>240</v>
      </c>
      <c r="FG48" s="12" t="s">
        <v>238</v>
      </c>
      <c r="FH48" s="12" t="s">
        <v>263</v>
      </c>
      <c r="FI48" s="12">
        <v>25</v>
      </c>
      <c r="FJ48" s="12">
        <v>35</v>
      </c>
      <c r="FK48" s="12">
        <v>0</v>
      </c>
      <c r="FL48" s="15">
        <v>3.7909999999999999</v>
      </c>
      <c r="FM48" s="16">
        <v>43.75</v>
      </c>
      <c r="FN48" s="17">
        <v>1</v>
      </c>
      <c r="FO48" s="12">
        <v>2</v>
      </c>
      <c r="FP48" s="34" t="s">
        <v>264</v>
      </c>
      <c r="FQ48" s="12" t="s">
        <v>265</v>
      </c>
      <c r="FR48" s="74">
        <v>3.9</v>
      </c>
      <c r="FS48" s="74">
        <v>3</v>
      </c>
      <c r="FT48" s="74">
        <v>3.9</v>
      </c>
      <c r="FU48" s="89">
        <v>28.7</v>
      </c>
      <c r="FV48" s="12"/>
      <c r="FW48" s="12"/>
      <c r="FX48" s="12"/>
      <c r="FY48" s="12"/>
      <c r="FZ48" s="75" t="s">
        <v>266</v>
      </c>
      <c r="GA48" s="12"/>
      <c r="GB48" s="12"/>
      <c r="GC48" s="75" t="s">
        <v>267</v>
      </c>
      <c r="GD48" s="74">
        <v>3</v>
      </c>
      <c r="GE48" s="74">
        <v>217</v>
      </c>
      <c r="GF48" s="66"/>
      <c r="GG48" s="66"/>
      <c r="GH48" s="66"/>
      <c r="GI48" s="66"/>
      <c r="GJ48" s="66"/>
      <c r="GK48" s="66"/>
      <c r="GL48" s="64" t="s">
        <v>267</v>
      </c>
      <c r="GM48" s="65"/>
      <c r="GN48" s="66"/>
      <c r="GO48" s="66">
        <f>FL48/6</f>
        <v>0.63183333333333336</v>
      </c>
      <c r="GP48" s="67"/>
      <c r="GQ48" s="14">
        <v>0.52</v>
      </c>
      <c r="GR48" s="14">
        <v>0.32</v>
      </c>
      <c r="GS48" s="14"/>
      <c r="GT48" s="14"/>
      <c r="GU48" s="69">
        <v>24</v>
      </c>
      <c r="GV48" s="70">
        <v>44834</v>
      </c>
      <c r="GW48" s="71" t="s">
        <v>267</v>
      </c>
      <c r="GX48" s="71"/>
      <c r="GY48" s="71"/>
      <c r="GZ48" s="71"/>
      <c r="HA48" s="71"/>
      <c r="HB48" s="71"/>
      <c r="HC48" s="71"/>
      <c r="HD48" s="71"/>
      <c r="HE48" s="71"/>
      <c r="HF48" s="71"/>
      <c r="HG48" s="71"/>
      <c r="HH48" s="71"/>
      <c r="HI48" s="72"/>
      <c r="HJ48" s="72"/>
      <c r="HK48" s="72"/>
      <c r="HL48" s="69">
        <v>48</v>
      </c>
      <c r="HM48" s="109">
        <v>45497</v>
      </c>
      <c r="HN48" s="12"/>
      <c r="HO48" s="12"/>
      <c r="HP48" s="74"/>
      <c r="HQ48" s="74"/>
      <c r="HR48" s="74"/>
      <c r="HS48" s="74"/>
      <c r="HT48" s="75"/>
      <c r="HU48" s="75"/>
      <c r="HV48" s="75"/>
      <c r="HW48" s="75"/>
      <c r="HX48" s="75"/>
      <c r="HY48" s="12"/>
      <c r="HZ48" s="12"/>
      <c r="IA48" s="12"/>
      <c r="IB48" s="12"/>
      <c r="IC48" s="69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69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69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71"/>
      <c r="KC48" s="12"/>
      <c r="KD48" s="78"/>
      <c r="KE48" s="12"/>
      <c r="KF48" s="78"/>
      <c r="KG48" s="12"/>
      <c r="KH48" s="12"/>
      <c r="KI48" s="12"/>
      <c r="KJ48" s="79"/>
      <c r="KK48" s="79"/>
      <c r="KL48" s="38"/>
      <c r="KM48" s="38"/>
      <c r="KN48" s="38"/>
      <c r="KO48" s="38"/>
      <c r="KP48" s="12">
        <f t="shared" si="13"/>
        <v>1</v>
      </c>
      <c r="KQ48" s="12">
        <f t="shared" si="14"/>
        <v>3.9</v>
      </c>
      <c r="KR48" s="12">
        <f t="shared" si="15"/>
        <v>0</v>
      </c>
      <c r="KS48" s="12">
        <f t="shared" si="19"/>
        <v>0</v>
      </c>
      <c r="KT48" s="12">
        <v>0</v>
      </c>
      <c r="KU48" s="80">
        <f>IF(KT48=0, 0.060818386 *FI48         - 0.00014652216 * POWER((FI48 - 15), 3) * (FI48 &gt; 15)         + 0.00018486938 * POWER((FI48 - 20.185718), 3) * (IF(FI48 &gt; 20,1,0))         - 0.000038347226 * POWER((FI48 - 40), 3) * (IF(FI48 &gt; 40,1,0))         + 0.11425297 * FJ48         - 0.000080091477 * POWER((FJ48 - 27.6577), 3) * (IF(FJ48 &gt; 27,1,0))         + 0.00017069483 * POWER((FJ48 - 40), 3) * (IF(FJ48 &gt; 40,1,0))         - 0.000090603358 * POWER((FJ48 - 50.910335), 3) * (IF(FJ48&gt; 50,1,0))         - 0.085684793 * FK48 + 0.0065499693 * POWER((FK48 - 0), 3)         - 0.0068305845 * POWER((FK48- 0.50513347), 3) * (IF(FK48 &gt; 0,1,0))         + 0.00028061519 * POWER((FK48 - 12.295688), 3) * (IF(FK48 &gt; 12,1,0))         + 0.070322812 * EZ48  - 0.00009382122 * POWER((EZ48 - 53.459001), 3) * (IF(EZ48 &gt; 53,1,0))         + 0.00018282661 * POWER((EZ48 - 61.954825), 3) * (IF(EZ48 &gt; 61,1,0))         - 0.000089005389 * POWER((EZ48 - 70.910335), 3) * (IF(EZ48 &gt; 70,1,0))         + 0.2153936 * (IF(KS48 = 1,1,0)) - 0.05827261 * (IF(EU48 = "F",1,0))         - 9.7960571,"")</f>
        <v>-0.77755302941927873</v>
      </c>
      <c r="KV48" s="81">
        <f>1-POWER(0.98869,EXP(KU48))</f>
        <v>5.2132516932926753E-3</v>
      </c>
      <c r="KW48" s="82">
        <f t="shared" si="16"/>
        <v>-0.55924129506773146</v>
      </c>
      <c r="KX48" s="83">
        <f t="shared" si="17"/>
        <v>2.8612811876704836E-3</v>
      </c>
      <c r="KY48" s="84">
        <f t="shared" si="18"/>
        <v>0.28612811876704836</v>
      </c>
      <c r="KZ48" s="81"/>
      <c r="LA48" s="81"/>
      <c r="LB48" s="81"/>
      <c r="LC48" s="81"/>
      <c r="LD48" s="44"/>
      <c r="LE48" s="45"/>
    </row>
    <row r="49" spans="1:317" s="46" customFormat="1" x14ac:dyDescent="0.25">
      <c r="A49" s="47"/>
      <c r="B49" s="2"/>
      <c r="C49" s="49"/>
      <c r="D49" s="50"/>
      <c r="E49" s="50"/>
      <c r="F49" s="50"/>
      <c r="G49" s="50"/>
      <c r="H49" s="50"/>
      <c r="I49" s="50"/>
      <c r="J49" s="50"/>
      <c r="K49" s="50"/>
      <c r="L49" s="50"/>
      <c r="M49" s="4"/>
      <c r="N49" s="50"/>
      <c r="O49" s="50"/>
      <c r="P49" s="18"/>
      <c r="Q49" s="18"/>
      <c r="R49" s="50"/>
      <c r="S49" s="50"/>
      <c r="T49" s="50"/>
      <c r="U49" s="53"/>
      <c r="V49" s="52"/>
      <c r="W49" s="52"/>
      <c r="X49" s="50"/>
      <c r="Y49" s="52"/>
      <c r="Z49" s="50"/>
      <c r="AA49" s="50"/>
      <c r="AB49" s="50"/>
      <c r="AC49" s="52"/>
      <c r="AD49" s="52"/>
      <c r="AE49" s="52"/>
      <c r="AF49" s="50"/>
      <c r="AG49" s="87"/>
      <c r="AH49" s="50"/>
      <c r="AI49" s="50"/>
      <c r="AJ49" s="50"/>
      <c r="AK49" s="52"/>
      <c r="AL49" s="50"/>
      <c r="AM49" s="52"/>
      <c r="AN49" s="52"/>
      <c r="AO49" s="52"/>
      <c r="AP49" s="50"/>
      <c r="AQ49" s="52"/>
      <c r="AR49" s="52"/>
      <c r="AS49" s="52"/>
      <c r="AT49" s="50"/>
      <c r="AU49" s="52"/>
      <c r="AV49" s="52"/>
      <c r="AW49" s="52"/>
      <c r="AX49" s="50"/>
      <c r="AY49" s="52"/>
      <c r="AZ49" s="50"/>
      <c r="BA49" s="52"/>
      <c r="BB49" s="50"/>
      <c r="BC49" s="52"/>
      <c r="BD49" s="50"/>
      <c r="BE49" s="52"/>
      <c r="BF49" s="50"/>
      <c r="BG49" s="52"/>
      <c r="BH49" s="53"/>
      <c r="BI49" s="50"/>
      <c r="BJ49" s="50"/>
      <c r="BK49" s="50"/>
      <c r="BL49" s="50"/>
      <c r="BM49" s="50"/>
      <c r="BN49" s="50"/>
      <c r="BO49" s="50"/>
      <c r="BP49" s="50"/>
      <c r="BQ49" s="52"/>
      <c r="BR49" s="50"/>
      <c r="BS49" s="50"/>
      <c r="BT49" s="50"/>
      <c r="BU49" s="52"/>
      <c r="BV49" s="52"/>
      <c r="BW49" s="52"/>
      <c r="BX49" s="50"/>
      <c r="BY49" s="52"/>
      <c r="BZ49" s="52"/>
      <c r="CA49" s="50"/>
      <c r="CB49" s="50"/>
      <c r="CC49" s="54"/>
      <c r="CD49" s="55"/>
      <c r="CE49" s="55"/>
      <c r="CF49" s="50"/>
      <c r="CG49" s="50"/>
      <c r="CH49" s="47"/>
      <c r="CI49" s="52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2"/>
      <c r="DN49" s="52"/>
      <c r="DO49" s="50"/>
      <c r="DP49" s="50"/>
      <c r="DQ49" s="50"/>
      <c r="DR49" s="50"/>
      <c r="DS49" s="56"/>
      <c r="DT49" s="56"/>
      <c r="DU49" s="56"/>
      <c r="DV49" s="56"/>
      <c r="DW49" s="56"/>
      <c r="DX49" s="8"/>
      <c r="DY49" s="57"/>
      <c r="DZ49" s="57"/>
      <c r="EA49" s="54"/>
      <c r="EB49" s="54"/>
      <c r="EC49" s="54"/>
      <c r="ED49" s="54"/>
      <c r="EE49" s="54"/>
      <c r="EF49" s="96"/>
      <c r="EG49" s="47"/>
      <c r="EH49" s="47"/>
      <c r="EI49" s="88"/>
      <c r="EJ49" s="47"/>
      <c r="EK49" s="85"/>
      <c r="EL49" s="85"/>
      <c r="EM49" s="59"/>
      <c r="EN49" s="59"/>
      <c r="EO49" s="59"/>
      <c r="EP49" s="60"/>
      <c r="EQ49" s="50"/>
      <c r="ER49" s="61"/>
      <c r="ES49" s="61"/>
      <c r="ET49" s="3"/>
      <c r="EU49" s="34"/>
      <c r="EV49" s="73"/>
      <c r="EW49" s="12"/>
      <c r="EX49" s="12"/>
      <c r="EY49" s="12"/>
      <c r="EZ49" s="12"/>
      <c r="FA49" s="12"/>
      <c r="FB49" s="13"/>
      <c r="FC49" s="14"/>
      <c r="FD49" s="12"/>
      <c r="FE49" s="12"/>
      <c r="FF49" s="12"/>
      <c r="FG49" s="12"/>
      <c r="FH49" s="12"/>
      <c r="FI49" s="12"/>
      <c r="FJ49" s="12"/>
      <c r="FK49" s="12"/>
      <c r="FL49" s="15"/>
      <c r="FM49" s="16"/>
      <c r="FN49" s="17">
        <v>2</v>
      </c>
      <c r="FO49" s="12"/>
      <c r="FP49" s="34" t="s">
        <v>264</v>
      </c>
      <c r="FQ49" s="12" t="s">
        <v>265</v>
      </c>
      <c r="FR49" s="74">
        <v>4.7</v>
      </c>
      <c r="FS49" s="74">
        <v>3.3</v>
      </c>
      <c r="FT49" s="74">
        <v>4.7</v>
      </c>
      <c r="FU49" s="89">
        <v>29.9</v>
      </c>
      <c r="FV49" s="12"/>
      <c r="FW49" s="12"/>
      <c r="FX49" s="12"/>
      <c r="FY49" s="12"/>
      <c r="FZ49" s="75" t="s">
        <v>266</v>
      </c>
      <c r="GA49" s="12"/>
      <c r="GB49" s="12"/>
      <c r="GC49" s="75" t="s">
        <v>267</v>
      </c>
      <c r="GD49" s="74">
        <v>3</v>
      </c>
      <c r="GE49" s="74">
        <v>223</v>
      </c>
      <c r="GF49" s="66"/>
      <c r="GG49" s="66"/>
      <c r="GH49" s="66"/>
      <c r="GI49" s="66"/>
      <c r="GJ49" s="66"/>
      <c r="GK49" s="66"/>
      <c r="GL49" s="64"/>
      <c r="GM49" s="65"/>
      <c r="GN49" s="66"/>
      <c r="GO49" s="66"/>
      <c r="GP49" s="67"/>
      <c r="GQ49" s="14"/>
      <c r="GR49" s="14"/>
      <c r="GS49" s="14"/>
      <c r="GT49" s="14"/>
      <c r="GU49" s="69"/>
      <c r="GV49" s="71"/>
      <c r="GW49" s="71"/>
      <c r="GX49" s="71"/>
      <c r="GY49" s="71"/>
      <c r="GZ49" s="71"/>
      <c r="HA49" s="71"/>
      <c r="HB49" s="71"/>
      <c r="HC49" s="71"/>
      <c r="HD49" s="71"/>
      <c r="HE49" s="71"/>
      <c r="HF49" s="71"/>
      <c r="HG49" s="71"/>
      <c r="HH49" s="71"/>
      <c r="HI49" s="72"/>
      <c r="HJ49" s="72"/>
      <c r="HK49" s="72"/>
      <c r="HL49" s="69"/>
      <c r="HM49" s="12"/>
      <c r="HN49" s="12"/>
      <c r="HO49" s="12"/>
      <c r="HP49" s="74"/>
      <c r="HQ49" s="74"/>
      <c r="HR49" s="74"/>
      <c r="HS49" s="74"/>
      <c r="HT49" s="75"/>
      <c r="HU49" s="75"/>
      <c r="HV49" s="75"/>
      <c r="HW49" s="75"/>
      <c r="HX49" s="75"/>
      <c r="HY49" s="12"/>
      <c r="HZ49" s="12"/>
      <c r="IA49" s="12"/>
      <c r="IB49" s="12"/>
      <c r="IC49" s="69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69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69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71"/>
      <c r="KC49" s="12"/>
      <c r="KD49" s="78"/>
      <c r="KE49" s="12"/>
      <c r="KF49" s="78"/>
      <c r="KG49" s="12"/>
      <c r="KH49" s="12"/>
      <c r="KI49" s="12"/>
      <c r="KJ49" s="79"/>
      <c r="KK49" s="79"/>
      <c r="KL49" s="38"/>
      <c r="KM49" s="38"/>
      <c r="KN49" s="38"/>
      <c r="KO49" s="38"/>
      <c r="KP49" s="12">
        <f t="shared" si="13"/>
        <v>1</v>
      </c>
      <c r="KQ49" s="12">
        <f t="shared" si="14"/>
        <v>4.7</v>
      </c>
      <c r="KR49" s="12">
        <f t="shared" si="15"/>
        <v>0</v>
      </c>
      <c r="KS49" s="12">
        <f t="shared" si="19"/>
        <v>0</v>
      </c>
      <c r="KT49" s="12">
        <v>0</v>
      </c>
      <c r="KU49" s="113">
        <v>-0.77755302941927895</v>
      </c>
      <c r="KV49" s="86"/>
      <c r="KW49" s="82">
        <f t="shared" si="16"/>
        <v>-0.45028546853672424</v>
      </c>
      <c r="KX49" s="83">
        <f t="shared" si="17"/>
        <v>3.1901262108666728E-3</v>
      </c>
      <c r="KY49" s="84">
        <f t="shared" si="18"/>
        <v>0.31901262108666728</v>
      </c>
      <c r="KZ49" s="81"/>
      <c r="LA49" s="81"/>
      <c r="LB49" s="81"/>
      <c r="LC49" s="81"/>
      <c r="LD49" s="44"/>
      <c r="LE49" s="45"/>
    </row>
    <row r="50" spans="1:317" s="46" customFormat="1" x14ac:dyDescent="0.25">
      <c r="A50" s="47" t="s">
        <v>423</v>
      </c>
      <c r="B50" s="48" t="s">
        <v>424</v>
      </c>
      <c r="C50" s="49">
        <v>44029.671539386603</v>
      </c>
      <c r="D50" s="50"/>
      <c r="E50" s="50"/>
      <c r="F50" s="50"/>
      <c r="G50" s="50"/>
      <c r="H50" s="50"/>
      <c r="I50" s="50"/>
      <c r="J50" s="50"/>
      <c r="K50" s="50"/>
      <c r="L50" s="50"/>
      <c r="M50" s="4"/>
      <c r="N50" s="52"/>
      <c r="O50" s="50" t="s">
        <v>276</v>
      </c>
      <c r="P50" s="18">
        <v>169</v>
      </c>
      <c r="Q50" s="18">
        <v>79</v>
      </c>
      <c r="R50" s="50" t="s">
        <v>277</v>
      </c>
      <c r="S50" s="50" t="s">
        <v>236</v>
      </c>
      <c r="T50" s="50" t="s">
        <v>365</v>
      </c>
      <c r="U50" s="51" t="s">
        <v>238</v>
      </c>
      <c r="V50" s="52"/>
      <c r="W50" s="52"/>
      <c r="X50" s="50" t="s">
        <v>238</v>
      </c>
      <c r="Y50" s="52"/>
      <c r="Z50" s="50" t="s">
        <v>238</v>
      </c>
      <c r="AA50" s="50" t="s">
        <v>238</v>
      </c>
      <c r="AB50" s="50" t="s">
        <v>238</v>
      </c>
      <c r="AC50" s="52"/>
      <c r="AD50" s="52"/>
      <c r="AE50" s="52"/>
      <c r="AF50" s="50" t="s">
        <v>240</v>
      </c>
      <c r="AG50" s="87">
        <v>30713</v>
      </c>
      <c r="AH50" s="50" t="s">
        <v>240</v>
      </c>
      <c r="AI50" s="50" t="s">
        <v>425</v>
      </c>
      <c r="AJ50" s="50" t="s">
        <v>240</v>
      </c>
      <c r="AK50" s="87">
        <v>42210</v>
      </c>
      <c r="AL50" s="50" t="s">
        <v>240</v>
      </c>
      <c r="AM50" s="87">
        <v>42211</v>
      </c>
      <c r="AN50" s="50">
        <v>100</v>
      </c>
      <c r="AO50" s="50">
        <v>1</v>
      </c>
      <c r="AP50" s="50" t="s">
        <v>238</v>
      </c>
      <c r="AQ50" s="52"/>
      <c r="AR50" s="52"/>
      <c r="AS50" s="52"/>
      <c r="AT50" s="50" t="s">
        <v>238</v>
      </c>
      <c r="AU50" s="52"/>
      <c r="AV50" s="52"/>
      <c r="AW50" s="52"/>
      <c r="AX50" s="50" t="s">
        <v>426</v>
      </c>
      <c r="AY50" s="87">
        <v>42212</v>
      </c>
      <c r="AZ50" s="50" t="s">
        <v>238</v>
      </c>
      <c r="BA50" s="52"/>
      <c r="BB50" s="50" t="s">
        <v>238</v>
      </c>
      <c r="BC50" s="52"/>
      <c r="BD50" s="50" t="s">
        <v>238</v>
      </c>
      <c r="BE50" s="52"/>
      <c r="BF50" s="50" t="s">
        <v>238</v>
      </c>
      <c r="BG50" s="52"/>
      <c r="BH50" s="53" t="s">
        <v>238</v>
      </c>
      <c r="BI50" s="52"/>
      <c r="BJ50" s="52"/>
      <c r="BK50" s="50" t="s">
        <v>239</v>
      </c>
      <c r="BL50" s="50" t="s">
        <v>239</v>
      </c>
      <c r="BM50" s="50" t="s">
        <v>238</v>
      </c>
      <c r="BN50" s="50" t="s">
        <v>238</v>
      </c>
      <c r="BO50" s="50" t="s">
        <v>238</v>
      </c>
      <c r="BP50" s="50" t="s">
        <v>238</v>
      </c>
      <c r="BQ50" s="52"/>
      <c r="BR50" s="50" t="s">
        <v>240</v>
      </c>
      <c r="BS50" s="50" t="s">
        <v>427</v>
      </c>
      <c r="BT50" s="50" t="s">
        <v>238</v>
      </c>
      <c r="BU50" s="52"/>
      <c r="BV50" s="52"/>
      <c r="BW50" s="52"/>
      <c r="BX50" s="50" t="s">
        <v>238</v>
      </c>
      <c r="BY50" s="52"/>
      <c r="BZ50" s="52"/>
      <c r="CA50" s="50" t="s">
        <v>243</v>
      </c>
      <c r="CB50" s="50" t="s">
        <v>238</v>
      </c>
      <c r="CC50" s="54" t="s">
        <v>238</v>
      </c>
      <c r="CD50" s="55"/>
      <c r="CE50" s="55"/>
      <c r="CF50" s="50" t="s">
        <v>238</v>
      </c>
      <c r="CG50" s="50" t="s">
        <v>238</v>
      </c>
      <c r="CH50" s="47" t="s">
        <v>238</v>
      </c>
      <c r="CI50" s="52"/>
      <c r="CJ50" s="52"/>
      <c r="CK50" s="50" t="s">
        <v>238</v>
      </c>
      <c r="CL50" s="52"/>
      <c r="CM50" s="50" t="s">
        <v>238</v>
      </c>
      <c r="CN50" s="50">
        <v>18</v>
      </c>
      <c r="CO50" s="50" t="s">
        <v>240</v>
      </c>
      <c r="CP50" s="50" t="s">
        <v>302</v>
      </c>
      <c r="CQ50" s="50" t="s">
        <v>246</v>
      </c>
      <c r="CR50" s="50" t="s">
        <v>247</v>
      </c>
      <c r="CS50" s="50" t="s">
        <v>247</v>
      </c>
      <c r="CT50" s="50" t="s">
        <v>248</v>
      </c>
      <c r="CU50" s="50" t="s">
        <v>248</v>
      </c>
      <c r="CV50" s="50" t="s">
        <v>248</v>
      </c>
      <c r="CW50" s="50" t="s">
        <v>248</v>
      </c>
      <c r="CX50" s="50" t="s">
        <v>250</v>
      </c>
      <c r="CY50" s="50" t="s">
        <v>428</v>
      </c>
      <c r="CZ50" s="50" t="s">
        <v>251</v>
      </c>
      <c r="DA50" s="50" t="s">
        <v>248</v>
      </c>
      <c r="DB50" s="50" t="s">
        <v>248</v>
      </c>
      <c r="DC50" s="50">
        <v>3</v>
      </c>
      <c r="DD50" s="50">
        <v>4</v>
      </c>
      <c r="DE50" s="50">
        <v>4</v>
      </c>
      <c r="DF50" s="50">
        <v>4</v>
      </c>
      <c r="DG50" s="50" t="s">
        <v>238</v>
      </c>
      <c r="DH50" s="50">
        <v>0</v>
      </c>
      <c r="DI50" s="50">
        <v>1000</v>
      </c>
      <c r="DJ50" s="50">
        <v>0</v>
      </c>
      <c r="DK50" s="50">
        <v>115</v>
      </c>
      <c r="DL50" s="50" t="s">
        <v>238</v>
      </c>
      <c r="DM50" s="52"/>
      <c r="DN50" s="52"/>
      <c r="DO50" s="50" t="s">
        <v>341</v>
      </c>
      <c r="DP50" s="50" t="s">
        <v>254</v>
      </c>
      <c r="DQ50" s="50" t="s">
        <v>341</v>
      </c>
      <c r="DR50" s="50">
        <v>8</v>
      </c>
      <c r="DS50" s="56" t="s">
        <v>256</v>
      </c>
      <c r="DT50" s="56" t="s">
        <v>256</v>
      </c>
      <c r="DU50" s="56" t="s">
        <v>256</v>
      </c>
      <c r="DV50" s="56" t="s">
        <v>238</v>
      </c>
      <c r="DW50" s="56" t="s">
        <v>257</v>
      </c>
      <c r="DX50" s="8" t="s">
        <v>244</v>
      </c>
      <c r="DY50" s="57">
        <v>44036</v>
      </c>
      <c r="DZ50" s="57"/>
      <c r="EA50" s="54">
        <v>130</v>
      </c>
      <c r="EB50" s="54">
        <v>80</v>
      </c>
      <c r="EC50" s="54">
        <v>63</v>
      </c>
      <c r="ED50" s="54">
        <v>97</v>
      </c>
      <c r="EE50" s="54">
        <v>3</v>
      </c>
      <c r="EF50" s="58">
        <v>43972</v>
      </c>
      <c r="EG50" s="47">
        <v>143</v>
      </c>
      <c r="EH50" s="47">
        <v>52</v>
      </c>
      <c r="EI50" s="47">
        <v>75</v>
      </c>
      <c r="EJ50" s="47">
        <v>82</v>
      </c>
      <c r="EK50" s="59">
        <v>112</v>
      </c>
      <c r="EL50" s="59">
        <v>103</v>
      </c>
      <c r="EM50" s="59">
        <v>3.33</v>
      </c>
      <c r="EN50" s="59">
        <v>3.89</v>
      </c>
      <c r="EO50" s="59">
        <v>454</v>
      </c>
      <c r="EP50" s="60">
        <v>0.86</v>
      </c>
      <c r="EQ50" s="50" t="s">
        <v>258</v>
      </c>
      <c r="ER50" s="61"/>
      <c r="ES50" s="110"/>
      <c r="ET50" s="3" t="s">
        <v>429</v>
      </c>
      <c r="EU50" s="34" t="s">
        <v>284</v>
      </c>
      <c r="EV50" s="73">
        <v>21083</v>
      </c>
      <c r="EW50" s="12">
        <v>3480849680</v>
      </c>
      <c r="EX50" s="12">
        <v>1</v>
      </c>
      <c r="EY50" s="12" t="s">
        <v>261</v>
      </c>
      <c r="EZ50" s="12">
        <v>63</v>
      </c>
      <c r="FA50" s="12" t="s">
        <v>369</v>
      </c>
      <c r="FB50" s="13">
        <v>27.66</v>
      </c>
      <c r="FC50" s="14">
        <v>1.69</v>
      </c>
      <c r="FD50" s="12">
        <v>79</v>
      </c>
      <c r="FE50" s="12" t="s">
        <v>256</v>
      </c>
      <c r="FF50" s="12" t="s">
        <v>238</v>
      </c>
      <c r="FG50" s="12" t="s">
        <v>238</v>
      </c>
      <c r="FH50" s="12" t="s">
        <v>396</v>
      </c>
      <c r="FI50" s="12">
        <v>40</v>
      </c>
      <c r="FJ50" s="12">
        <v>40</v>
      </c>
      <c r="FK50" s="12">
        <v>5</v>
      </c>
      <c r="FL50" s="15">
        <v>2.5870000000000002</v>
      </c>
      <c r="FM50" s="16">
        <v>80</v>
      </c>
      <c r="FN50" s="17">
        <v>1</v>
      </c>
      <c r="FO50" s="12">
        <v>1</v>
      </c>
      <c r="FP50" s="34" t="s">
        <v>264</v>
      </c>
      <c r="FQ50" s="12" t="s">
        <v>306</v>
      </c>
      <c r="FR50" s="74">
        <v>3.9</v>
      </c>
      <c r="FS50" s="74">
        <v>3.6</v>
      </c>
      <c r="FT50" s="74">
        <v>3.9</v>
      </c>
      <c r="FU50" s="89">
        <v>26.5</v>
      </c>
      <c r="FV50" s="12"/>
      <c r="FW50" s="12"/>
      <c r="FX50" s="12"/>
      <c r="FY50" s="12"/>
      <c r="FZ50" s="75" t="s">
        <v>266</v>
      </c>
      <c r="GA50" s="12"/>
      <c r="GB50" s="12"/>
      <c r="GC50" s="75" t="s">
        <v>267</v>
      </c>
      <c r="GD50" s="74">
        <v>3</v>
      </c>
      <c r="GE50" s="74">
        <v>121</v>
      </c>
      <c r="GF50" s="63"/>
      <c r="GG50" s="63"/>
      <c r="GH50" s="63"/>
      <c r="GI50" s="63"/>
      <c r="GJ50" s="66"/>
      <c r="GK50" s="66"/>
      <c r="GL50" s="64" t="s">
        <v>267</v>
      </c>
      <c r="GM50" s="65"/>
      <c r="GN50" s="66"/>
      <c r="GO50" s="66">
        <f>FL50/6</f>
        <v>0.4311666666666667</v>
      </c>
      <c r="GP50" s="67"/>
      <c r="GQ50" s="14">
        <v>1.56</v>
      </c>
      <c r="GR50" s="14">
        <v>0.55000000000000004</v>
      </c>
      <c r="GS50" s="14"/>
      <c r="GT50" s="14"/>
      <c r="GU50" s="69">
        <v>12</v>
      </c>
      <c r="GV50" s="70">
        <v>44442</v>
      </c>
      <c r="GW50" s="71" t="s">
        <v>267</v>
      </c>
      <c r="GX50" s="71" t="s">
        <v>306</v>
      </c>
      <c r="GY50" s="71">
        <v>3.6</v>
      </c>
      <c r="GZ50" s="71">
        <v>3.1</v>
      </c>
      <c r="HA50" s="71">
        <v>3.6</v>
      </c>
      <c r="HB50" s="71">
        <v>25.3</v>
      </c>
      <c r="HC50" s="71" t="s">
        <v>266</v>
      </c>
      <c r="HD50" s="71" t="s">
        <v>267</v>
      </c>
      <c r="HE50" s="71">
        <v>3</v>
      </c>
      <c r="HF50" s="71">
        <v>109</v>
      </c>
      <c r="HG50" s="71"/>
      <c r="HH50" s="71" t="s">
        <v>269</v>
      </c>
      <c r="HI50" s="72"/>
      <c r="HJ50" s="72"/>
      <c r="HK50" s="72"/>
      <c r="HL50" s="69">
        <v>24</v>
      </c>
      <c r="HM50" s="73">
        <v>44841</v>
      </c>
      <c r="HN50" s="12" t="s">
        <v>267</v>
      </c>
      <c r="HO50" s="12"/>
      <c r="HP50" s="74"/>
      <c r="HQ50" s="74"/>
      <c r="HR50" s="74"/>
      <c r="HS50" s="74"/>
      <c r="HT50" s="75"/>
      <c r="HU50" s="75"/>
      <c r="HV50" s="75"/>
      <c r="HW50" s="75"/>
      <c r="HX50" s="75"/>
      <c r="HY50" s="12"/>
      <c r="HZ50" s="12"/>
      <c r="IA50" s="12"/>
      <c r="IB50" s="12"/>
      <c r="IC50" s="69">
        <v>36</v>
      </c>
      <c r="ID50" s="76">
        <v>45134</v>
      </c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69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69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71"/>
      <c r="KC50" s="12"/>
      <c r="KD50" s="78"/>
      <c r="KE50" s="12"/>
      <c r="KF50" s="78"/>
      <c r="KG50" s="12"/>
      <c r="KH50" s="12"/>
      <c r="KI50" s="12"/>
      <c r="KJ50" s="79"/>
      <c r="KK50" s="79"/>
      <c r="KL50" s="38"/>
      <c r="KM50" s="38"/>
      <c r="KN50" s="38"/>
      <c r="KO50" s="38"/>
      <c r="KP50" s="12">
        <f t="shared" si="13"/>
        <v>1</v>
      </c>
      <c r="KQ50" s="12">
        <f t="shared" si="14"/>
        <v>3.9</v>
      </c>
      <c r="KR50" s="12">
        <f t="shared" si="15"/>
        <v>0</v>
      </c>
      <c r="KS50" s="12">
        <f t="shared" si="19"/>
        <v>0</v>
      </c>
      <c r="KT50" s="12">
        <v>0</v>
      </c>
      <c r="KU50" s="80">
        <f>IF(KT50=0, 0.060818386 *FI50         - 0.00014652216 * POWER((FI50 - 15), 3) * (FI50 &gt; 15)         + 0.00018486938 * POWER((FI50 - 20.185718), 3) * (IF(FI50 &gt; 20,1,0))         - 0.000038347226 * POWER((FI50 - 40), 3) * (IF(FI50 &gt; 40,1,0))         + 0.11425297 * FJ50         - 0.000080091477 * POWER((FJ50 - 27.6577), 3) * (IF(FJ50 &gt; 27,1,0))         + 0.00017069483 * POWER((FJ50 - 40), 3) * (IF(FJ50 &gt; 40,1,0))         - 0.000090603358 * POWER((FJ50 - 50.910335), 3) * (IF(FJ50&gt; 50,1,0))         - 0.085684793 * FK50 + 0.0065499693 * POWER((FK50 - 0), 3)         - 0.0068305845 * POWER((FK50- 0.50513347), 3) * (IF(FK50 &gt; 0,1,0))         + 0.00028061519 * POWER((FK50 - 12.295688), 3) * (IF(FK50 &gt; 12,1,0))         + 0.070322812 * EZ50  - 0.00009382122 * POWER((EZ50 - 53.459001), 3) * (IF(EZ50 &gt; 53,1,0))         + 0.00018282661 * POWER((EZ50 - 61.954825), 3) * (IF(EZ50 &gt; 61,1,0))         - 0.000089005389 * POWER((EZ50 - 70.910335), 3) * (IF(EZ50 &gt; 70,1,0))         + 0.2153936 * (IF(KS50 = 1,1,0)) - 0.05827261 * (IF(EU50 = "F",1,0))         - 9.7960571,"")</f>
        <v>0.3240149053672301</v>
      </c>
      <c r="KV50" s="81">
        <f>1-POWER(0.98869,EXP(KU50))</f>
        <v>1.5604054637346043E-2</v>
      </c>
      <c r="KW50" s="82">
        <f t="shared" si="16"/>
        <v>8.9480103173967596E-2</v>
      </c>
      <c r="KX50" s="83">
        <f t="shared" si="17"/>
        <v>5.4667463367152891E-3</v>
      </c>
      <c r="KY50" s="84">
        <f t="shared" si="18"/>
        <v>0.54667463367152891</v>
      </c>
      <c r="KZ50" s="81"/>
      <c r="LA50" s="81"/>
      <c r="LB50" s="81"/>
      <c r="LC50" s="81"/>
      <c r="LD50" s="44"/>
      <c r="LE50" s="45"/>
    </row>
    <row r="51" spans="1:317" s="46" customFormat="1" x14ac:dyDescent="0.25">
      <c r="A51" s="47" t="s">
        <v>430</v>
      </c>
      <c r="B51" s="48" t="s">
        <v>431</v>
      </c>
      <c r="C51" s="49">
        <v>44028.477798888904</v>
      </c>
      <c r="D51" s="50"/>
      <c r="E51" s="50"/>
      <c r="F51" s="50"/>
      <c r="G51" s="50"/>
      <c r="H51" s="50"/>
      <c r="I51" s="50"/>
      <c r="J51" s="50"/>
      <c r="K51" s="50"/>
      <c r="L51" s="50"/>
      <c r="M51" s="4"/>
      <c r="N51" s="52"/>
      <c r="O51" s="50" t="s">
        <v>234</v>
      </c>
      <c r="P51" s="18">
        <v>150</v>
      </c>
      <c r="Q51" s="18">
        <v>60</v>
      </c>
      <c r="R51" s="50" t="s">
        <v>235</v>
      </c>
      <c r="S51" s="50" t="s">
        <v>236</v>
      </c>
      <c r="T51" s="50" t="s">
        <v>237</v>
      </c>
      <c r="U51" s="51" t="s">
        <v>238</v>
      </c>
      <c r="V51" s="52"/>
      <c r="W51" s="52"/>
      <c r="X51" s="50" t="s">
        <v>238</v>
      </c>
      <c r="Y51" s="52"/>
      <c r="Z51" s="50" t="s">
        <v>238</v>
      </c>
      <c r="AA51" s="50" t="s">
        <v>238</v>
      </c>
      <c r="AB51" s="50" t="s">
        <v>238</v>
      </c>
      <c r="AC51" s="52"/>
      <c r="AD51" s="52"/>
      <c r="AE51" s="52"/>
      <c r="AF51" s="50" t="s">
        <v>238</v>
      </c>
      <c r="AG51" s="52"/>
      <c r="AH51" s="52"/>
      <c r="AI51" s="52"/>
      <c r="AJ51" s="50" t="s">
        <v>238</v>
      </c>
      <c r="AK51" s="52"/>
      <c r="AL51" s="50" t="s">
        <v>238</v>
      </c>
      <c r="AM51" s="52"/>
      <c r="AN51" s="52"/>
      <c r="AO51" s="52"/>
      <c r="AP51" s="50" t="s">
        <v>238</v>
      </c>
      <c r="AQ51" s="52"/>
      <c r="AR51" s="52"/>
      <c r="AS51" s="52"/>
      <c r="AT51" s="50" t="s">
        <v>238</v>
      </c>
      <c r="AU51" s="52"/>
      <c r="AV51" s="52"/>
      <c r="AW51" s="52"/>
      <c r="AX51" s="50" t="s">
        <v>239</v>
      </c>
      <c r="AY51" s="52"/>
      <c r="AZ51" s="50" t="s">
        <v>238</v>
      </c>
      <c r="BA51" s="52"/>
      <c r="BB51" s="50" t="s">
        <v>238</v>
      </c>
      <c r="BC51" s="52"/>
      <c r="BD51" s="50" t="s">
        <v>238</v>
      </c>
      <c r="BE51" s="52"/>
      <c r="BF51" s="50" t="s">
        <v>238</v>
      </c>
      <c r="BG51" s="52"/>
      <c r="BH51" s="53" t="s">
        <v>238</v>
      </c>
      <c r="BI51" s="52"/>
      <c r="BJ51" s="52"/>
      <c r="BK51" s="50" t="s">
        <v>239</v>
      </c>
      <c r="BL51" s="50" t="s">
        <v>239</v>
      </c>
      <c r="BM51" s="50" t="s">
        <v>238</v>
      </c>
      <c r="BN51" s="50" t="s">
        <v>238</v>
      </c>
      <c r="BO51" s="50" t="s">
        <v>238</v>
      </c>
      <c r="BP51" s="50" t="s">
        <v>240</v>
      </c>
      <c r="BQ51" s="50" t="s">
        <v>432</v>
      </c>
      <c r="BR51" s="50" t="s">
        <v>240</v>
      </c>
      <c r="BS51" s="50" t="s">
        <v>433</v>
      </c>
      <c r="BT51" s="50" t="s">
        <v>238</v>
      </c>
      <c r="BU51" s="52"/>
      <c r="BV51" s="52"/>
      <c r="BW51" s="52"/>
      <c r="BX51" s="50" t="s">
        <v>238</v>
      </c>
      <c r="BY51" s="52"/>
      <c r="BZ51" s="52"/>
      <c r="CA51" s="50" t="s">
        <v>348</v>
      </c>
      <c r="CB51" s="50" t="s">
        <v>238</v>
      </c>
      <c r="CC51" s="54" t="s">
        <v>238</v>
      </c>
      <c r="CD51" s="55"/>
      <c r="CE51" s="55"/>
      <c r="CF51" s="50" t="s">
        <v>240</v>
      </c>
      <c r="CG51" s="50" t="s">
        <v>238</v>
      </c>
      <c r="CH51" s="47" t="s">
        <v>238</v>
      </c>
      <c r="CI51" s="52"/>
      <c r="CJ51" s="50" t="s">
        <v>239</v>
      </c>
      <c r="CK51" s="50" t="s">
        <v>244</v>
      </c>
      <c r="CL51" s="50">
        <v>45</v>
      </c>
      <c r="CM51" s="50" t="s">
        <v>240</v>
      </c>
      <c r="CN51" s="50">
        <v>12</v>
      </c>
      <c r="CO51" s="50" t="s">
        <v>238</v>
      </c>
      <c r="CP51" s="50" t="s">
        <v>434</v>
      </c>
      <c r="CQ51" s="50" t="s">
        <v>246</v>
      </c>
      <c r="CR51" s="50" t="s">
        <v>319</v>
      </c>
      <c r="CS51" s="50" t="s">
        <v>385</v>
      </c>
      <c r="CT51" s="50" t="s">
        <v>248</v>
      </c>
      <c r="CU51" s="50" t="s">
        <v>248</v>
      </c>
      <c r="CV51" s="50" t="s">
        <v>248</v>
      </c>
      <c r="CW51" s="50" t="s">
        <v>248</v>
      </c>
      <c r="CX51" s="50" t="s">
        <v>250</v>
      </c>
      <c r="CY51" s="50" t="s">
        <v>251</v>
      </c>
      <c r="CZ51" s="50" t="s">
        <v>251</v>
      </c>
      <c r="DA51" s="50" t="s">
        <v>249</v>
      </c>
      <c r="DB51" s="50" t="s">
        <v>281</v>
      </c>
      <c r="DC51" s="50">
        <v>5</v>
      </c>
      <c r="DD51" s="50">
        <v>5</v>
      </c>
      <c r="DE51" s="50">
        <v>5</v>
      </c>
      <c r="DF51" s="50">
        <v>5</v>
      </c>
      <c r="DG51" s="50" t="s">
        <v>244</v>
      </c>
      <c r="DH51" s="50">
        <v>7</v>
      </c>
      <c r="DI51" s="50">
        <v>600</v>
      </c>
      <c r="DJ51" s="50">
        <v>0</v>
      </c>
      <c r="DK51" s="50">
        <v>225</v>
      </c>
      <c r="DL51" s="50" t="s">
        <v>244</v>
      </c>
      <c r="DM51" s="50" t="s">
        <v>277</v>
      </c>
      <c r="DN51" s="50">
        <v>0</v>
      </c>
      <c r="DO51" s="50" t="s">
        <v>255</v>
      </c>
      <c r="DP51" s="50" t="s">
        <v>255</v>
      </c>
      <c r="DQ51" s="50" t="s">
        <v>255</v>
      </c>
      <c r="DR51" s="50">
        <v>8</v>
      </c>
      <c r="DS51" s="56" t="s">
        <v>256</v>
      </c>
      <c r="DT51" s="56" t="s">
        <v>256</v>
      </c>
      <c r="DU51" s="56" t="s">
        <v>256</v>
      </c>
      <c r="DV51" s="56" t="s">
        <v>238</v>
      </c>
      <c r="DW51" s="56" t="s">
        <v>257</v>
      </c>
      <c r="DX51" s="8" t="s">
        <v>244</v>
      </c>
      <c r="DY51" s="57">
        <v>44036</v>
      </c>
      <c r="DZ51" s="57"/>
      <c r="EA51" s="54">
        <v>110</v>
      </c>
      <c r="EB51" s="54">
        <v>70</v>
      </c>
      <c r="EC51" s="54">
        <v>75</v>
      </c>
      <c r="ED51" s="54">
        <v>97</v>
      </c>
      <c r="EE51" s="54">
        <v>27</v>
      </c>
      <c r="EF51" s="58">
        <v>43999</v>
      </c>
      <c r="EG51" s="47">
        <v>195</v>
      </c>
      <c r="EH51" s="47">
        <v>48</v>
      </c>
      <c r="EI51" s="47">
        <v>149</v>
      </c>
      <c r="EJ51" s="47">
        <v>67</v>
      </c>
      <c r="EK51" s="59">
        <v>110</v>
      </c>
      <c r="EL51" s="59">
        <v>117</v>
      </c>
      <c r="EM51" s="59">
        <v>2.11</v>
      </c>
      <c r="EN51" s="59">
        <v>2.69</v>
      </c>
      <c r="EO51" s="59">
        <v>330</v>
      </c>
      <c r="EP51" s="60">
        <v>0.78</v>
      </c>
      <c r="EQ51" s="50" t="s">
        <v>258</v>
      </c>
      <c r="ER51" s="61">
        <v>21</v>
      </c>
      <c r="ES51" s="61">
        <v>13</v>
      </c>
      <c r="ET51" s="3" t="s">
        <v>435</v>
      </c>
      <c r="EU51" s="34" t="s">
        <v>260</v>
      </c>
      <c r="EV51" s="73">
        <v>23268</v>
      </c>
      <c r="EW51" s="12">
        <v>3389830056</v>
      </c>
      <c r="EX51" s="12">
        <v>1</v>
      </c>
      <c r="EY51" s="12" t="s">
        <v>261</v>
      </c>
      <c r="EZ51" s="12">
        <v>57</v>
      </c>
      <c r="FA51" s="12" t="s">
        <v>262</v>
      </c>
      <c r="FB51" s="13">
        <v>20</v>
      </c>
      <c r="FC51" s="14">
        <v>1.5</v>
      </c>
      <c r="FD51" s="12">
        <v>45</v>
      </c>
      <c r="FE51" s="12" t="s">
        <v>256</v>
      </c>
      <c r="FF51" s="12" t="s">
        <v>238</v>
      </c>
      <c r="FG51" s="12" t="s">
        <v>238</v>
      </c>
      <c r="FH51" s="12" t="s">
        <v>263</v>
      </c>
      <c r="FI51" s="12">
        <v>30</v>
      </c>
      <c r="FJ51" s="12">
        <v>45</v>
      </c>
      <c r="FK51" s="12">
        <v>0</v>
      </c>
      <c r="FL51" s="15">
        <v>3.548</v>
      </c>
      <c r="FM51" s="16">
        <v>67.5</v>
      </c>
      <c r="FN51" s="17">
        <v>1</v>
      </c>
      <c r="FO51" s="12">
        <v>2</v>
      </c>
      <c r="FP51" s="34" t="s">
        <v>264</v>
      </c>
      <c r="FQ51" s="12" t="s">
        <v>286</v>
      </c>
      <c r="FR51" s="74">
        <v>9.9</v>
      </c>
      <c r="FS51" s="74">
        <v>7.2</v>
      </c>
      <c r="FT51" s="74">
        <v>9.9</v>
      </c>
      <c r="FU51" s="89">
        <v>191.9</v>
      </c>
      <c r="FV51" s="12"/>
      <c r="FW51" s="12"/>
      <c r="FX51" s="12"/>
      <c r="FY51" s="12"/>
      <c r="FZ51" s="75" t="s">
        <v>266</v>
      </c>
      <c r="GA51" s="12"/>
      <c r="GB51" s="12"/>
      <c r="GC51" s="75" t="s">
        <v>267</v>
      </c>
      <c r="GD51" s="74">
        <v>3</v>
      </c>
      <c r="GE51" s="74">
        <v>131</v>
      </c>
      <c r="GF51" s="66"/>
      <c r="GG51" s="66"/>
      <c r="GH51" s="66"/>
      <c r="GI51" s="66"/>
      <c r="GJ51" s="66"/>
      <c r="GK51" s="66"/>
      <c r="GL51" s="64" t="s">
        <v>267</v>
      </c>
      <c r="GM51" s="65"/>
      <c r="GN51" s="66"/>
      <c r="GO51" s="66">
        <f>FL51/6</f>
        <v>0.59133333333333338</v>
      </c>
      <c r="GP51" s="97">
        <v>44111</v>
      </c>
      <c r="GQ51" s="14">
        <v>1.68</v>
      </c>
      <c r="GR51" s="14">
        <v>1.1000000000000001</v>
      </c>
      <c r="GS51" s="14"/>
      <c r="GT51" s="14"/>
      <c r="GU51" s="69">
        <v>1</v>
      </c>
      <c r="GV51" s="98">
        <v>44078</v>
      </c>
      <c r="GW51" s="112" t="s">
        <v>436</v>
      </c>
      <c r="GX51" s="71"/>
      <c r="GY51" s="71"/>
      <c r="GZ51" s="71"/>
      <c r="HA51" s="71"/>
      <c r="HB51" s="71"/>
      <c r="HC51" s="71"/>
      <c r="HD51" s="71"/>
      <c r="HE51" s="71"/>
      <c r="HF51" s="71"/>
      <c r="HG51" s="71"/>
      <c r="HH51" s="71" t="s">
        <v>269</v>
      </c>
      <c r="HI51" s="72"/>
      <c r="HJ51" s="72"/>
      <c r="HK51" s="72"/>
      <c r="HL51" s="69">
        <v>6</v>
      </c>
      <c r="HM51" s="73">
        <v>44307</v>
      </c>
      <c r="HN51" s="12" t="s">
        <v>267</v>
      </c>
      <c r="HO51" s="12" t="s">
        <v>286</v>
      </c>
      <c r="HP51" s="74">
        <v>7.7</v>
      </c>
      <c r="HQ51" s="74">
        <v>5.7</v>
      </c>
      <c r="HR51" s="74">
        <v>7.7</v>
      </c>
      <c r="HS51" s="74">
        <v>130.19999999999999</v>
      </c>
      <c r="HT51" s="75" t="s">
        <v>266</v>
      </c>
      <c r="HU51" s="75" t="s">
        <v>267</v>
      </c>
      <c r="HV51" s="75">
        <v>3</v>
      </c>
      <c r="HW51" s="75">
        <v>145</v>
      </c>
      <c r="HX51" s="100"/>
      <c r="HY51" s="12" t="s">
        <v>308</v>
      </c>
      <c r="HZ51" s="12"/>
      <c r="IA51" s="12"/>
      <c r="IB51" s="12"/>
      <c r="IC51" s="69">
        <v>24</v>
      </c>
      <c r="ID51" s="73">
        <v>44820</v>
      </c>
      <c r="IE51" s="12" t="s">
        <v>267</v>
      </c>
      <c r="IF51" s="12" t="s">
        <v>286</v>
      </c>
      <c r="IG51" s="114"/>
      <c r="IH51" s="114"/>
      <c r="II51" s="114"/>
      <c r="IJ51" s="12">
        <v>174.8</v>
      </c>
      <c r="IK51" s="12" t="s">
        <v>266</v>
      </c>
      <c r="IL51" s="12" t="s">
        <v>267</v>
      </c>
      <c r="IM51" s="73"/>
      <c r="IN51" s="73"/>
      <c r="IO51" s="73"/>
      <c r="IP51" s="12" t="s">
        <v>437</v>
      </c>
      <c r="IQ51" s="73"/>
      <c r="IR51" s="73"/>
      <c r="IS51" s="73"/>
      <c r="IT51" s="69">
        <v>36</v>
      </c>
      <c r="IU51" s="76">
        <v>45131</v>
      </c>
      <c r="IV51" s="73"/>
      <c r="IW51" s="73"/>
      <c r="IX51" s="73"/>
      <c r="IY51" s="73"/>
      <c r="IZ51" s="73"/>
      <c r="JA51" s="73"/>
      <c r="JB51" s="73"/>
      <c r="JC51" s="73"/>
      <c r="JD51" s="73"/>
      <c r="JE51" s="73"/>
      <c r="JF51" s="73"/>
      <c r="JG51" s="73"/>
      <c r="JH51" s="73"/>
      <c r="JI51" s="73"/>
      <c r="JJ51" s="73"/>
      <c r="JK51" s="101"/>
      <c r="JL51" s="73"/>
      <c r="JM51" s="73"/>
      <c r="JN51" s="73"/>
      <c r="JO51" s="73"/>
      <c r="JP51" s="73"/>
      <c r="JQ51" s="73"/>
      <c r="JR51" s="73"/>
      <c r="JS51" s="73"/>
      <c r="JT51" s="73"/>
      <c r="JU51" s="73"/>
      <c r="JV51" s="73"/>
      <c r="JW51" s="73"/>
      <c r="JX51" s="73"/>
      <c r="JY51" s="73"/>
      <c r="JZ51" s="73"/>
      <c r="KA51" s="73"/>
      <c r="KB51" s="98">
        <v>44111</v>
      </c>
      <c r="KC51" s="12" t="s">
        <v>438</v>
      </c>
      <c r="KD51" s="78"/>
      <c r="KE51" s="12"/>
      <c r="KF51" s="78"/>
      <c r="KG51" s="12"/>
      <c r="KH51" s="12"/>
      <c r="KI51" s="12"/>
      <c r="KJ51" s="79"/>
      <c r="KK51" s="79"/>
      <c r="KL51" s="38"/>
      <c r="KM51" s="38"/>
      <c r="KN51" s="38"/>
      <c r="KO51" s="38"/>
      <c r="KP51" s="12">
        <f t="shared" si="13"/>
        <v>1</v>
      </c>
      <c r="KQ51" s="12">
        <f t="shared" si="14"/>
        <v>9.9</v>
      </c>
      <c r="KR51" s="12">
        <f t="shared" si="15"/>
        <v>0</v>
      </c>
      <c r="KS51" s="12">
        <f t="shared" si="19"/>
        <v>0</v>
      </c>
      <c r="KT51" s="12">
        <v>0</v>
      </c>
      <c r="KU51" s="80">
        <f>IF(KT51=0, 0.060818386 *FI51         - 0.00014652216 * POWER((FI51 - 15), 3) * (FI51 &gt; 15)         + 0.00018486938 * POWER((FI51 - 20.185718), 3) * (IF(FI51 &gt; 20,1,0))         - 0.000038347226 * POWER((FI51 - 40), 3) * (IF(FI51 &gt; 40,1,0))         + 0.11425297 * FJ51         - 0.000080091477 * POWER((FJ51 - 27.6577), 3) * (IF(FJ51 &gt; 27,1,0))         + 0.00017069483 * POWER((FJ51 - 40), 3) * (IF(FJ51 &gt; 40,1,0))         - 0.000090603358 * POWER((FJ51 - 50.910335), 3) * (IF(FJ51&gt; 50,1,0))         - 0.085684793 * FK51 + 0.0065499693 * POWER((FK51 - 0), 3)         - 0.0068305845 * POWER((FK51- 0.50513347), 3) * (IF(FK51 &gt; 0,1,0))         + 0.00028061519 * POWER((FK51 - 12.295688), 3) * (IF(FK51 &gt; 12,1,0))         + 0.070322812 * EZ51  - 0.00009382122 * POWER((EZ51 - 53.459001), 3) * (IF(EZ51 &gt; 53,1,0))         + 0.00018282661 * POWER((EZ51 - 61.954825), 3) * (IF(EZ51 &gt; 61,1,0))         - 0.000089005389 * POWER((EZ51 - 70.910335), 3) * (IF(EZ51 &gt; 70,1,0))         + 0.2153936 * (IF(KS51 = 1,1,0)) - 0.05827261 * (IF(EU51 = "F",1,0))         - 9.7960571,"")</f>
        <v>0.39968386202378703</v>
      </c>
      <c r="KV51" s="81">
        <f>1-POWER(0.98869,EXP(KU51))</f>
        <v>1.6820246617292312E-2</v>
      </c>
      <c r="KW51" s="82">
        <f t="shared" si="16"/>
        <v>0.79508116611157453</v>
      </c>
      <c r="KX51" s="83">
        <f t="shared" si="17"/>
        <v>1.1039491693915382E-2</v>
      </c>
      <c r="KY51" s="84">
        <f t="shared" si="18"/>
        <v>1.1039491693915382</v>
      </c>
      <c r="KZ51" s="81"/>
      <c r="LA51" s="81"/>
      <c r="LB51" s="81"/>
      <c r="LC51" s="81"/>
      <c r="LD51" s="44"/>
      <c r="LE51" s="45"/>
    </row>
    <row r="52" spans="1:317" s="46" customFormat="1" x14ac:dyDescent="0.25">
      <c r="A52" s="47"/>
      <c r="B52" s="2"/>
      <c r="C52" s="49"/>
      <c r="D52" s="50"/>
      <c r="E52" s="50"/>
      <c r="F52" s="50"/>
      <c r="G52" s="50"/>
      <c r="H52" s="50"/>
      <c r="I52" s="50"/>
      <c r="J52" s="50"/>
      <c r="K52" s="50"/>
      <c r="L52" s="50"/>
      <c r="M52" s="4"/>
      <c r="N52" s="52"/>
      <c r="O52" s="50"/>
      <c r="P52" s="18"/>
      <c r="Q52" s="18"/>
      <c r="R52" s="50"/>
      <c r="S52" s="50"/>
      <c r="T52" s="50"/>
      <c r="U52" s="53"/>
      <c r="V52" s="52"/>
      <c r="W52" s="52"/>
      <c r="X52" s="50"/>
      <c r="Y52" s="52"/>
      <c r="Z52" s="50"/>
      <c r="AA52" s="50"/>
      <c r="AB52" s="50"/>
      <c r="AC52" s="52"/>
      <c r="AD52" s="52"/>
      <c r="AE52" s="52"/>
      <c r="AF52" s="50"/>
      <c r="AG52" s="52"/>
      <c r="AH52" s="52"/>
      <c r="AI52" s="52"/>
      <c r="AJ52" s="50"/>
      <c r="AK52" s="52"/>
      <c r="AL52" s="50"/>
      <c r="AM52" s="52"/>
      <c r="AN52" s="52"/>
      <c r="AO52" s="52"/>
      <c r="AP52" s="50"/>
      <c r="AQ52" s="52"/>
      <c r="AR52" s="52"/>
      <c r="AS52" s="52"/>
      <c r="AT52" s="50"/>
      <c r="AU52" s="52"/>
      <c r="AV52" s="52"/>
      <c r="AW52" s="52"/>
      <c r="AX52" s="50"/>
      <c r="AY52" s="52"/>
      <c r="AZ52" s="50"/>
      <c r="BA52" s="52"/>
      <c r="BB52" s="50"/>
      <c r="BC52" s="52"/>
      <c r="BD52" s="50"/>
      <c r="BE52" s="52"/>
      <c r="BF52" s="50"/>
      <c r="BG52" s="52"/>
      <c r="BH52" s="53"/>
      <c r="BI52" s="52"/>
      <c r="BJ52" s="52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2"/>
      <c r="BV52" s="52"/>
      <c r="BW52" s="52"/>
      <c r="BX52" s="50"/>
      <c r="BY52" s="52"/>
      <c r="BZ52" s="52"/>
      <c r="CA52" s="50"/>
      <c r="CB52" s="50"/>
      <c r="CC52" s="54"/>
      <c r="CD52" s="55"/>
      <c r="CE52" s="55"/>
      <c r="CF52" s="50"/>
      <c r="CG52" s="50"/>
      <c r="CH52" s="47"/>
      <c r="CI52" s="52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6"/>
      <c r="DT52" s="56"/>
      <c r="DU52" s="56"/>
      <c r="DV52" s="56"/>
      <c r="DW52" s="56"/>
      <c r="DX52" s="8"/>
      <c r="DY52" s="57"/>
      <c r="DZ52" s="57"/>
      <c r="EA52" s="54"/>
      <c r="EB52" s="54"/>
      <c r="EC52" s="54"/>
      <c r="ED52" s="54"/>
      <c r="EE52" s="54"/>
      <c r="EF52" s="58"/>
      <c r="EG52" s="47"/>
      <c r="EH52" s="47"/>
      <c r="EI52" s="47"/>
      <c r="EJ52" s="47"/>
      <c r="EK52" s="85"/>
      <c r="EL52" s="85"/>
      <c r="EM52" s="59"/>
      <c r="EN52" s="59"/>
      <c r="EO52" s="59"/>
      <c r="EP52" s="60"/>
      <c r="EQ52" s="50"/>
      <c r="ER52" s="61"/>
      <c r="ES52" s="61"/>
      <c r="ET52" s="3"/>
      <c r="EU52" s="34"/>
      <c r="EV52" s="73"/>
      <c r="EW52" s="12"/>
      <c r="EX52" s="12"/>
      <c r="EY52" s="12"/>
      <c r="EZ52" s="12"/>
      <c r="FA52" s="12"/>
      <c r="FB52" s="13"/>
      <c r="FC52" s="14"/>
      <c r="FD52" s="12"/>
      <c r="FE52" s="12"/>
      <c r="FF52" s="12"/>
      <c r="FG52" s="12"/>
      <c r="FH52" s="12"/>
      <c r="FI52" s="12"/>
      <c r="FJ52" s="12"/>
      <c r="FK52" s="12"/>
      <c r="FL52" s="15"/>
      <c r="FM52" s="16"/>
      <c r="FN52" s="17">
        <v>2</v>
      </c>
      <c r="FO52" s="12"/>
      <c r="FP52" s="34" t="s">
        <v>264</v>
      </c>
      <c r="FQ52" s="12" t="s">
        <v>306</v>
      </c>
      <c r="FR52" s="74">
        <v>3.6</v>
      </c>
      <c r="FS52" s="74">
        <v>3.5</v>
      </c>
      <c r="FT52" s="74">
        <v>3.6</v>
      </c>
      <c r="FU52" s="89">
        <v>21.5</v>
      </c>
      <c r="FV52" s="12"/>
      <c r="FW52" s="12"/>
      <c r="FX52" s="12"/>
      <c r="FY52" s="12"/>
      <c r="FZ52" s="75" t="s">
        <v>266</v>
      </c>
      <c r="GA52" s="12"/>
      <c r="GB52" s="12"/>
      <c r="GC52" s="75" t="s">
        <v>267</v>
      </c>
      <c r="GD52" s="74">
        <v>3</v>
      </c>
      <c r="GE52" s="74">
        <v>143</v>
      </c>
      <c r="GF52" s="66"/>
      <c r="GG52" s="66"/>
      <c r="GH52" s="66"/>
      <c r="GI52" s="66"/>
      <c r="GJ52" s="66"/>
      <c r="GK52" s="66"/>
      <c r="GL52" s="64" t="s">
        <v>267</v>
      </c>
      <c r="GM52" s="65"/>
      <c r="GN52" s="66"/>
      <c r="GO52" s="66"/>
      <c r="GP52" s="67"/>
      <c r="GQ52" s="14"/>
      <c r="GR52" s="14"/>
      <c r="GS52" s="14"/>
      <c r="GT52" s="14"/>
      <c r="GU52" s="69"/>
      <c r="GV52" s="71"/>
      <c r="GW52" s="71"/>
      <c r="GX52" s="71"/>
      <c r="GY52" s="71"/>
      <c r="GZ52" s="71"/>
      <c r="HA52" s="71"/>
      <c r="HB52" s="71"/>
      <c r="HC52" s="71"/>
      <c r="HD52" s="71"/>
      <c r="HE52" s="71"/>
      <c r="HF52" s="71"/>
      <c r="HG52" s="71"/>
      <c r="HH52" s="71"/>
      <c r="HI52" s="72"/>
      <c r="HJ52" s="72"/>
      <c r="HK52" s="72"/>
      <c r="HL52" s="69"/>
      <c r="HM52" s="12"/>
      <c r="HN52" s="12" t="s">
        <v>267</v>
      </c>
      <c r="HO52" s="12" t="s">
        <v>306</v>
      </c>
      <c r="HP52" s="74">
        <v>3.7</v>
      </c>
      <c r="HQ52" s="74">
        <v>3.5</v>
      </c>
      <c r="HR52" s="74">
        <v>3.7</v>
      </c>
      <c r="HS52" s="74">
        <v>20.3</v>
      </c>
      <c r="HT52" s="75" t="s">
        <v>266</v>
      </c>
      <c r="HU52" s="75" t="s">
        <v>267</v>
      </c>
      <c r="HV52" s="75">
        <v>3</v>
      </c>
      <c r="HW52" s="75">
        <v>147</v>
      </c>
      <c r="HX52" s="75"/>
      <c r="HY52" s="12" t="s">
        <v>269</v>
      </c>
      <c r="HZ52" s="12"/>
      <c r="IA52" s="12"/>
      <c r="IB52" s="12"/>
      <c r="IC52" s="69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69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69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71"/>
      <c r="KC52" s="12"/>
      <c r="KD52" s="78"/>
      <c r="KE52" s="12"/>
      <c r="KF52" s="78"/>
      <c r="KG52" s="12"/>
      <c r="KH52" s="12"/>
      <c r="KI52" s="12"/>
      <c r="KJ52" s="79"/>
      <c r="KK52" s="79"/>
      <c r="KL52" s="38"/>
      <c r="KM52" s="38"/>
      <c r="KN52" s="38"/>
      <c r="KO52" s="38"/>
      <c r="KP52" s="12">
        <f t="shared" si="13"/>
        <v>1</v>
      </c>
      <c r="KQ52" s="12">
        <f t="shared" si="14"/>
        <v>3.6</v>
      </c>
      <c r="KR52" s="12">
        <f t="shared" si="15"/>
        <v>0</v>
      </c>
      <c r="KS52" s="12">
        <f t="shared" si="19"/>
        <v>0</v>
      </c>
      <c r="KT52" s="12">
        <v>0</v>
      </c>
      <c r="KU52" s="113">
        <v>0.39968386202378697</v>
      </c>
      <c r="KV52" s="86"/>
      <c r="KW52" s="82">
        <f t="shared" si="16"/>
        <v>9.0328568036337709E-2</v>
      </c>
      <c r="KX52" s="83">
        <f t="shared" si="17"/>
        <v>5.4713739295427777E-3</v>
      </c>
      <c r="KY52" s="84">
        <f t="shared" si="18"/>
        <v>0.54713739295427777</v>
      </c>
      <c r="KZ52" s="81"/>
      <c r="LA52" s="81"/>
      <c r="LB52" s="81"/>
      <c r="LC52" s="81"/>
      <c r="LD52" s="44"/>
      <c r="LE52" s="45"/>
    </row>
    <row r="53" spans="1:317" s="46" customFormat="1" x14ac:dyDescent="0.25">
      <c r="A53" s="47"/>
      <c r="B53" s="2"/>
      <c r="C53" s="49"/>
      <c r="D53" s="50"/>
      <c r="E53" s="50"/>
      <c r="F53" s="50"/>
      <c r="G53" s="50"/>
      <c r="H53" s="50"/>
      <c r="I53" s="50"/>
      <c r="J53" s="50"/>
      <c r="K53" s="50"/>
      <c r="L53" s="50"/>
      <c r="M53" s="4"/>
      <c r="N53" s="52"/>
      <c r="O53" s="50"/>
      <c r="P53" s="18"/>
      <c r="Q53" s="18"/>
      <c r="R53" s="50"/>
      <c r="S53" s="50"/>
      <c r="T53" s="50"/>
      <c r="U53" s="53"/>
      <c r="V53" s="52"/>
      <c r="W53" s="52"/>
      <c r="X53" s="50"/>
      <c r="Y53" s="52"/>
      <c r="Z53" s="50"/>
      <c r="AA53" s="50"/>
      <c r="AB53" s="50"/>
      <c r="AC53" s="52"/>
      <c r="AD53" s="52"/>
      <c r="AE53" s="52"/>
      <c r="AF53" s="50"/>
      <c r="AG53" s="52"/>
      <c r="AH53" s="52"/>
      <c r="AI53" s="52"/>
      <c r="AJ53" s="50"/>
      <c r="AK53" s="52"/>
      <c r="AL53" s="50"/>
      <c r="AM53" s="52"/>
      <c r="AN53" s="52"/>
      <c r="AO53" s="52"/>
      <c r="AP53" s="50"/>
      <c r="AQ53" s="52"/>
      <c r="AR53" s="52"/>
      <c r="AS53" s="52"/>
      <c r="AT53" s="50"/>
      <c r="AU53" s="52"/>
      <c r="AV53" s="52"/>
      <c r="AW53" s="52"/>
      <c r="AX53" s="50"/>
      <c r="AY53" s="52"/>
      <c r="AZ53" s="50"/>
      <c r="BA53" s="52"/>
      <c r="BB53" s="50"/>
      <c r="BC53" s="52"/>
      <c r="BD53" s="50"/>
      <c r="BE53" s="52"/>
      <c r="BF53" s="50"/>
      <c r="BG53" s="52"/>
      <c r="BH53" s="53"/>
      <c r="BI53" s="52"/>
      <c r="BJ53" s="52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2"/>
      <c r="BV53" s="52"/>
      <c r="BW53" s="52"/>
      <c r="BX53" s="50"/>
      <c r="BY53" s="52"/>
      <c r="BZ53" s="52"/>
      <c r="CA53" s="50"/>
      <c r="CB53" s="50"/>
      <c r="CC53" s="54"/>
      <c r="CD53" s="55"/>
      <c r="CE53" s="55"/>
      <c r="CF53" s="50"/>
      <c r="CG53" s="50"/>
      <c r="CH53" s="47"/>
      <c r="CI53" s="52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6"/>
      <c r="DT53" s="56"/>
      <c r="DU53" s="56"/>
      <c r="DV53" s="56"/>
      <c r="DW53" s="56"/>
      <c r="DX53" s="8"/>
      <c r="DY53" s="57"/>
      <c r="DZ53" s="57"/>
      <c r="EA53" s="54"/>
      <c r="EB53" s="54"/>
      <c r="EC53" s="54"/>
      <c r="ED53" s="54"/>
      <c r="EE53" s="54"/>
      <c r="EF53" s="58"/>
      <c r="EG53" s="47"/>
      <c r="EH53" s="47"/>
      <c r="EI53" s="47"/>
      <c r="EJ53" s="47"/>
      <c r="EK53" s="85"/>
      <c r="EL53" s="85"/>
      <c r="EM53" s="59"/>
      <c r="EN53" s="59"/>
      <c r="EO53" s="59"/>
      <c r="EP53" s="60"/>
      <c r="EQ53" s="50"/>
      <c r="ER53" s="61"/>
      <c r="ES53" s="61"/>
      <c r="ET53" s="3"/>
      <c r="EU53" s="34"/>
      <c r="EV53" s="73"/>
      <c r="EW53" s="12"/>
      <c r="EX53" s="12"/>
      <c r="EY53" s="12"/>
      <c r="EZ53" s="12"/>
      <c r="FA53" s="12"/>
      <c r="FB53" s="13"/>
      <c r="FC53" s="14"/>
      <c r="FD53" s="12"/>
      <c r="FE53" s="12"/>
      <c r="FF53" s="12"/>
      <c r="FG53" s="12"/>
      <c r="FH53" s="12"/>
      <c r="FI53" s="12"/>
      <c r="FJ53" s="12"/>
      <c r="FK53" s="12"/>
      <c r="FL53" s="15"/>
      <c r="FM53" s="16"/>
      <c r="FN53" s="17"/>
      <c r="FO53" s="12"/>
      <c r="FP53" s="34"/>
      <c r="FQ53" s="12"/>
      <c r="FR53" s="74"/>
      <c r="FS53" s="74"/>
      <c r="FT53" s="74"/>
      <c r="FU53" s="89"/>
      <c r="FV53" s="12"/>
      <c r="FW53" s="12"/>
      <c r="FX53" s="12"/>
      <c r="FY53" s="12"/>
      <c r="FZ53" s="75"/>
      <c r="GA53" s="12"/>
      <c r="GB53" s="12"/>
      <c r="GC53" s="75"/>
      <c r="GD53" s="74"/>
      <c r="GE53" s="74"/>
      <c r="GF53" s="66"/>
      <c r="GG53" s="66"/>
      <c r="GH53" s="66"/>
      <c r="GI53" s="66"/>
      <c r="GJ53" s="66"/>
      <c r="GK53" s="66"/>
      <c r="GL53" s="64"/>
      <c r="GM53" s="65"/>
      <c r="GN53" s="66"/>
      <c r="GO53" s="66"/>
      <c r="GP53" s="67"/>
      <c r="GQ53" s="14"/>
      <c r="GR53" s="14"/>
      <c r="GS53" s="14"/>
      <c r="GT53" s="14"/>
      <c r="GU53" s="69"/>
      <c r="GV53" s="71"/>
      <c r="GW53" s="71"/>
      <c r="GX53" s="71"/>
      <c r="GY53" s="71"/>
      <c r="GZ53" s="71"/>
      <c r="HA53" s="71"/>
      <c r="HB53" s="71"/>
      <c r="HC53" s="71"/>
      <c r="HD53" s="71"/>
      <c r="HE53" s="71"/>
      <c r="HF53" s="71"/>
      <c r="HG53" s="71"/>
      <c r="HH53" s="71"/>
      <c r="HI53" s="72"/>
      <c r="HJ53" s="72"/>
      <c r="HK53" s="72"/>
      <c r="HL53" s="69"/>
      <c r="HM53" s="12"/>
      <c r="HN53" s="12" t="s">
        <v>264</v>
      </c>
      <c r="HO53" s="12" t="s">
        <v>306</v>
      </c>
      <c r="HP53" s="74">
        <v>3.9</v>
      </c>
      <c r="HQ53" s="74">
        <v>2.9</v>
      </c>
      <c r="HR53" s="74">
        <v>3.9</v>
      </c>
      <c r="HS53" s="74">
        <v>20.7</v>
      </c>
      <c r="HT53" s="75" t="s">
        <v>266</v>
      </c>
      <c r="HU53" s="75" t="s">
        <v>267</v>
      </c>
      <c r="HV53" s="75">
        <v>3</v>
      </c>
      <c r="HW53" s="75">
        <v>113</v>
      </c>
      <c r="HX53" s="75"/>
      <c r="HY53" s="12"/>
      <c r="HZ53" s="12"/>
      <c r="IA53" s="12"/>
      <c r="IB53" s="12"/>
      <c r="IC53" s="69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69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69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71"/>
      <c r="KC53" s="12"/>
      <c r="KD53" s="78"/>
      <c r="KE53" s="12"/>
      <c r="KF53" s="78"/>
      <c r="KG53" s="12"/>
      <c r="KH53" s="12"/>
      <c r="KI53" s="12"/>
      <c r="KJ53" s="79"/>
      <c r="KK53" s="79"/>
      <c r="KL53" s="38"/>
      <c r="KM53" s="38"/>
      <c r="KN53" s="38"/>
      <c r="KO53" s="38"/>
      <c r="KP53" s="12"/>
      <c r="KQ53" s="12"/>
      <c r="KR53" s="12"/>
      <c r="KS53" s="12"/>
      <c r="KT53" s="12"/>
      <c r="KU53" s="113"/>
      <c r="KV53" s="86"/>
      <c r="KW53" s="82"/>
      <c r="KX53" s="83"/>
      <c r="KY53" s="84"/>
      <c r="KZ53" s="81"/>
      <c r="LA53" s="81"/>
      <c r="LB53" s="81"/>
      <c r="LC53" s="81"/>
      <c r="LD53" s="44"/>
      <c r="LE53" s="45"/>
    </row>
    <row r="54" spans="1:317" s="46" customFormat="1" x14ac:dyDescent="0.25">
      <c r="A54" s="47"/>
      <c r="B54" s="2"/>
      <c r="C54" s="49"/>
      <c r="D54" s="50"/>
      <c r="E54" s="50"/>
      <c r="F54" s="50"/>
      <c r="G54" s="50"/>
      <c r="H54" s="50"/>
      <c r="I54" s="50"/>
      <c r="J54" s="50"/>
      <c r="K54" s="50"/>
      <c r="L54" s="50"/>
      <c r="M54" s="4"/>
      <c r="N54" s="52"/>
      <c r="O54" s="50"/>
      <c r="P54" s="18"/>
      <c r="Q54" s="18"/>
      <c r="R54" s="50"/>
      <c r="S54" s="50"/>
      <c r="T54" s="50"/>
      <c r="U54" s="53"/>
      <c r="V54" s="52"/>
      <c r="W54" s="52"/>
      <c r="X54" s="50"/>
      <c r="Y54" s="52"/>
      <c r="Z54" s="50"/>
      <c r="AA54" s="50"/>
      <c r="AB54" s="50"/>
      <c r="AC54" s="52"/>
      <c r="AD54" s="52"/>
      <c r="AE54" s="52"/>
      <c r="AF54" s="50"/>
      <c r="AG54" s="52"/>
      <c r="AH54" s="52"/>
      <c r="AI54" s="52"/>
      <c r="AJ54" s="50"/>
      <c r="AK54" s="52"/>
      <c r="AL54" s="50"/>
      <c r="AM54" s="52"/>
      <c r="AN54" s="52"/>
      <c r="AO54" s="52"/>
      <c r="AP54" s="50"/>
      <c r="AQ54" s="52"/>
      <c r="AR54" s="52"/>
      <c r="AS54" s="52"/>
      <c r="AT54" s="50"/>
      <c r="AU54" s="52"/>
      <c r="AV54" s="52"/>
      <c r="AW54" s="52"/>
      <c r="AX54" s="50"/>
      <c r="AY54" s="52"/>
      <c r="AZ54" s="50"/>
      <c r="BA54" s="52"/>
      <c r="BB54" s="50"/>
      <c r="BC54" s="52"/>
      <c r="BD54" s="50"/>
      <c r="BE54" s="52"/>
      <c r="BF54" s="50"/>
      <c r="BG54" s="52"/>
      <c r="BH54" s="53"/>
      <c r="BI54" s="52"/>
      <c r="BJ54" s="52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2"/>
      <c r="BV54" s="52"/>
      <c r="BW54" s="52"/>
      <c r="BX54" s="50"/>
      <c r="BY54" s="52"/>
      <c r="BZ54" s="52"/>
      <c r="CA54" s="50"/>
      <c r="CB54" s="50"/>
      <c r="CC54" s="54"/>
      <c r="CD54" s="55"/>
      <c r="CE54" s="55"/>
      <c r="CF54" s="50"/>
      <c r="CG54" s="50"/>
      <c r="CH54" s="47"/>
      <c r="CI54" s="52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  <c r="DP54" s="50"/>
      <c r="DQ54" s="50"/>
      <c r="DR54" s="50"/>
      <c r="DS54" s="56"/>
      <c r="DT54" s="56"/>
      <c r="DU54" s="56"/>
      <c r="DV54" s="56"/>
      <c r="DW54" s="56"/>
      <c r="DX54" s="8"/>
      <c r="DY54" s="57"/>
      <c r="DZ54" s="57"/>
      <c r="EA54" s="54"/>
      <c r="EB54" s="54"/>
      <c r="EC54" s="54"/>
      <c r="ED54" s="54"/>
      <c r="EE54" s="54"/>
      <c r="EF54" s="58"/>
      <c r="EG54" s="47"/>
      <c r="EH54" s="47"/>
      <c r="EI54" s="47"/>
      <c r="EJ54" s="47"/>
      <c r="EK54" s="85"/>
      <c r="EL54" s="85"/>
      <c r="EM54" s="59"/>
      <c r="EN54" s="59"/>
      <c r="EO54" s="59"/>
      <c r="EP54" s="60"/>
      <c r="EQ54" s="50"/>
      <c r="ER54" s="61"/>
      <c r="ES54" s="61"/>
      <c r="ET54" s="3"/>
      <c r="EU54" s="34"/>
      <c r="EV54" s="73"/>
      <c r="EW54" s="12"/>
      <c r="EX54" s="12"/>
      <c r="EY54" s="12"/>
      <c r="EZ54" s="12"/>
      <c r="FA54" s="12"/>
      <c r="FB54" s="13"/>
      <c r="FC54" s="14"/>
      <c r="FD54" s="12"/>
      <c r="FE54" s="12"/>
      <c r="FF54" s="12"/>
      <c r="FG54" s="12"/>
      <c r="FH54" s="12"/>
      <c r="FI54" s="12"/>
      <c r="FJ54" s="12"/>
      <c r="FK54" s="12"/>
      <c r="FL54" s="15"/>
      <c r="FM54" s="16"/>
      <c r="FN54" s="17"/>
      <c r="FO54" s="12"/>
      <c r="FP54" s="34"/>
      <c r="FQ54" s="12"/>
      <c r="FR54" s="74"/>
      <c r="FS54" s="74"/>
      <c r="FT54" s="74"/>
      <c r="FU54" s="89"/>
      <c r="FV54" s="12"/>
      <c r="FW54" s="12"/>
      <c r="FX54" s="12"/>
      <c r="FY54" s="12"/>
      <c r="FZ54" s="75"/>
      <c r="GA54" s="12"/>
      <c r="GB54" s="12"/>
      <c r="GC54" s="75"/>
      <c r="GD54" s="74"/>
      <c r="GE54" s="74"/>
      <c r="GF54" s="66"/>
      <c r="GG54" s="66"/>
      <c r="GH54" s="66"/>
      <c r="GI54" s="66"/>
      <c r="GJ54" s="66"/>
      <c r="GK54" s="66"/>
      <c r="GL54" s="64"/>
      <c r="GM54" s="65"/>
      <c r="GN54" s="66"/>
      <c r="GO54" s="66"/>
      <c r="GP54" s="67"/>
      <c r="GQ54" s="14"/>
      <c r="GR54" s="14"/>
      <c r="GS54" s="14"/>
      <c r="GT54" s="14"/>
      <c r="GU54" s="69"/>
      <c r="GV54" s="71"/>
      <c r="GW54" s="71"/>
      <c r="GX54" s="71"/>
      <c r="GY54" s="71"/>
      <c r="GZ54" s="71"/>
      <c r="HA54" s="71"/>
      <c r="HB54" s="71"/>
      <c r="HC54" s="71"/>
      <c r="HD54" s="71"/>
      <c r="HE54" s="71"/>
      <c r="HF54" s="71"/>
      <c r="HG54" s="71"/>
      <c r="HH54" s="71"/>
      <c r="HI54" s="72"/>
      <c r="HJ54" s="72"/>
      <c r="HK54" s="72"/>
      <c r="HL54" s="69"/>
      <c r="HM54" s="12"/>
      <c r="HN54" s="12" t="s">
        <v>264</v>
      </c>
      <c r="HO54" s="12" t="s">
        <v>286</v>
      </c>
      <c r="HP54" s="74">
        <v>3.1</v>
      </c>
      <c r="HQ54" s="74">
        <v>2.2999999999999998</v>
      </c>
      <c r="HR54" s="74">
        <v>3.1</v>
      </c>
      <c r="HS54" s="74">
        <v>12.2</v>
      </c>
      <c r="HT54" s="75" t="s">
        <v>266</v>
      </c>
      <c r="HU54" s="75" t="s">
        <v>267</v>
      </c>
      <c r="HV54" s="75">
        <v>3</v>
      </c>
      <c r="HW54" s="75">
        <v>160</v>
      </c>
      <c r="HX54" s="75"/>
      <c r="HY54" s="12"/>
      <c r="HZ54" s="12"/>
      <c r="IA54" s="12"/>
      <c r="IB54" s="12"/>
      <c r="IC54" s="69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69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69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71"/>
      <c r="KC54" s="12"/>
      <c r="KD54" s="78"/>
      <c r="KE54" s="12"/>
      <c r="KF54" s="78"/>
      <c r="KG54" s="12"/>
      <c r="KH54" s="12"/>
      <c r="KI54" s="12"/>
      <c r="KJ54" s="79"/>
      <c r="KK54" s="79"/>
      <c r="KL54" s="38"/>
      <c r="KM54" s="38"/>
      <c r="KN54" s="38"/>
      <c r="KO54" s="38"/>
      <c r="KP54" s="12"/>
      <c r="KQ54" s="12"/>
      <c r="KR54" s="12"/>
      <c r="KS54" s="12"/>
      <c r="KT54" s="12"/>
      <c r="KU54" s="113"/>
      <c r="KV54" s="86"/>
      <c r="KW54" s="82"/>
      <c r="KX54" s="83"/>
      <c r="KY54" s="84"/>
      <c r="KZ54" s="81"/>
      <c r="LA54" s="81"/>
      <c r="LB54" s="81"/>
      <c r="LC54" s="81"/>
      <c r="LD54" s="44"/>
      <c r="LE54" s="45"/>
    </row>
    <row r="55" spans="1:317" s="46" customFormat="1" x14ac:dyDescent="0.25">
      <c r="A55" s="47"/>
      <c r="B55" s="2"/>
      <c r="C55" s="49"/>
      <c r="D55" s="50"/>
      <c r="E55" s="50"/>
      <c r="F55" s="50"/>
      <c r="G55" s="50"/>
      <c r="H55" s="50"/>
      <c r="I55" s="50"/>
      <c r="J55" s="50"/>
      <c r="K55" s="50"/>
      <c r="L55" s="50"/>
      <c r="M55" s="4"/>
      <c r="N55" s="52"/>
      <c r="O55" s="50"/>
      <c r="P55" s="18"/>
      <c r="Q55" s="18"/>
      <c r="R55" s="50"/>
      <c r="S55" s="50"/>
      <c r="T55" s="50"/>
      <c r="U55" s="53"/>
      <c r="V55" s="52"/>
      <c r="W55" s="52"/>
      <c r="X55" s="50"/>
      <c r="Y55" s="52"/>
      <c r="Z55" s="50"/>
      <c r="AA55" s="50"/>
      <c r="AB55" s="50"/>
      <c r="AC55" s="52"/>
      <c r="AD55" s="52"/>
      <c r="AE55" s="52"/>
      <c r="AF55" s="50"/>
      <c r="AG55" s="52"/>
      <c r="AH55" s="52"/>
      <c r="AI55" s="52"/>
      <c r="AJ55" s="50"/>
      <c r="AK55" s="52"/>
      <c r="AL55" s="50"/>
      <c r="AM55" s="52"/>
      <c r="AN55" s="52"/>
      <c r="AO55" s="52"/>
      <c r="AP55" s="50"/>
      <c r="AQ55" s="52"/>
      <c r="AR55" s="52"/>
      <c r="AS55" s="52"/>
      <c r="AT55" s="50"/>
      <c r="AU55" s="52"/>
      <c r="AV55" s="52"/>
      <c r="AW55" s="52"/>
      <c r="AX55" s="50"/>
      <c r="AY55" s="52"/>
      <c r="AZ55" s="50"/>
      <c r="BA55" s="52"/>
      <c r="BB55" s="50"/>
      <c r="BC55" s="52"/>
      <c r="BD55" s="50"/>
      <c r="BE55" s="52"/>
      <c r="BF55" s="50"/>
      <c r="BG55" s="52"/>
      <c r="BH55" s="53"/>
      <c r="BI55" s="52"/>
      <c r="BJ55" s="52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2"/>
      <c r="BV55" s="52"/>
      <c r="BW55" s="52"/>
      <c r="BX55" s="50"/>
      <c r="BY55" s="52"/>
      <c r="BZ55" s="52"/>
      <c r="CA55" s="50"/>
      <c r="CB55" s="50"/>
      <c r="CC55" s="54"/>
      <c r="CD55" s="55"/>
      <c r="CE55" s="55"/>
      <c r="CF55" s="50"/>
      <c r="CG55" s="50"/>
      <c r="CH55" s="47"/>
      <c r="CI55" s="52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DO55" s="50"/>
      <c r="DP55" s="50"/>
      <c r="DQ55" s="50"/>
      <c r="DR55" s="50"/>
      <c r="DS55" s="56"/>
      <c r="DT55" s="56"/>
      <c r="DU55" s="56"/>
      <c r="DV55" s="56"/>
      <c r="DW55" s="56"/>
      <c r="DX55" s="8"/>
      <c r="DY55" s="57"/>
      <c r="DZ55" s="57"/>
      <c r="EA55" s="54"/>
      <c r="EB55" s="54"/>
      <c r="EC55" s="54"/>
      <c r="ED55" s="54"/>
      <c r="EE55" s="54"/>
      <c r="EF55" s="58"/>
      <c r="EG55" s="47"/>
      <c r="EH55" s="47"/>
      <c r="EI55" s="47"/>
      <c r="EJ55" s="47"/>
      <c r="EK55" s="85"/>
      <c r="EL55" s="85"/>
      <c r="EM55" s="59"/>
      <c r="EN55" s="59"/>
      <c r="EO55" s="59"/>
      <c r="EP55" s="60"/>
      <c r="EQ55" s="50"/>
      <c r="ER55" s="61"/>
      <c r="ES55" s="61"/>
      <c r="ET55" s="3"/>
      <c r="EU55" s="34"/>
      <c r="EV55" s="73"/>
      <c r="EW55" s="12"/>
      <c r="EX55" s="12"/>
      <c r="EY55" s="12"/>
      <c r="EZ55" s="12"/>
      <c r="FA55" s="12"/>
      <c r="FB55" s="13"/>
      <c r="FC55" s="14"/>
      <c r="FD55" s="12"/>
      <c r="FE55" s="12"/>
      <c r="FF55" s="12"/>
      <c r="FG55" s="12"/>
      <c r="FH55" s="12"/>
      <c r="FI55" s="12"/>
      <c r="FJ55" s="12"/>
      <c r="FK55" s="12"/>
      <c r="FL55" s="15"/>
      <c r="FM55" s="16"/>
      <c r="FN55" s="17"/>
      <c r="FO55" s="12"/>
      <c r="FP55" s="34"/>
      <c r="FQ55" s="12"/>
      <c r="FR55" s="74"/>
      <c r="FS55" s="74"/>
      <c r="FT55" s="74"/>
      <c r="FU55" s="89"/>
      <c r="FV55" s="12"/>
      <c r="FW55" s="12"/>
      <c r="FX55" s="12"/>
      <c r="FY55" s="12"/>
      <c r="FZ55" s="75"/>
      <c r="GA55" s="12"/>
      <c r="GB55" s="12"/>
      <c r="GC55" s="75"/>
      <c r="GD55" s="74"/>
      <c r="GE55" s="74"/>
      <c r="GF55" s="66"/>
      <c r="GG55" s="66"/>
      <c r="GH55" s="66"/>
      <c r="GI55" s="66"/>
      <c r="GJ55" s="66"/>
      <c r="GK55" s="66"/>
      <c r="GL55" s="64"/>
      <c r="GM55" s="65"/>
      <c r="GN55" s="66"/>
      <c r="GO55" s="66"/>
      <c r="GP55" s="67"/>
      <c r="GQ55" s="14"/>
      <c r="GR55" s="14"/>
      <c r="GS55" s="14"/>
      <c r="GT55" s="14"/>
      <c r="GU55" s="69"/>
      <c r="GV55" s="71"/>
      <c r="GW55" s="71"/>
      <c r="GX55" s="71"/>
      <c r="GY55" s="71"/>
      <c r="GZ55" s="71"/>
      <c r="HA55" s="71"/>
      <c r="HB55" s="71"/>
      <c r="HC55" s="71"/>
      <c r="HD55" s="71"/>
      <c r="HE55" s="71"/>
      <c r="HF55" s="71"/>
      <c r="HG55" s="71"/>
      <c r="HH55" s="71"/>
      <c r="HI55" s="72"/>
      <c r="HJ55" s="72"/>
      <c r="HK55" s="72"/>
      <c r="HL55" s="69"/>
      <c r="HM55" s="12"/>
      <c r="HN55" s="12" t="s">
        <v>264</v>
      </c>
      <c r="HO55" s="12" t="s">
        <v>265</v>
      </c>
      <c r="HP55" s="74">
        <v>3.5</v>
      </c>
      <c r="HQ55" s="74">
        <v>2.8</v>
      </c>
      <c r="HR55" s="74">
        <v>3.5</v>
      </c>
      <c r="HS55" s="74">
        <v>16.899999999999999</v>
      </c>
      <c r="HT55" s="75" t="s">
        <v>266</v>
      </c>
      <c r="HU55" s="75" t="s">
        <v>267</v>
      </c>
      <c r="HV55" s="75">
        <v>3</v>
      </c>
      <c r="HW55" s="75">
        <v>242</v>
      </c>
      <c r="HX55" s="75"/>
      <c r="HY55" s="12"/>
      <c r="HZ55" s="12"/>
      <c r="IA55" s="12"/>
      <c r="IB55" s="12"/>
      <c r="IC55" s="69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69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69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71"/>
      <c r="KC55" s="12"/>
      <c r="KD55" s="78"/>
      <c r="KE55" s="12"/>
      <c r="KF55" s="78"/>
      <c r="KG55" s="12"/>
      <c r="KH55" s="12"/>
      <c r="KI55" s="12"/>
      <c r="KJ55" s="79"/>
      <c r="KK55" s="79"/>
      <c r="KL55" s="38"/>
      <c r="KM55" s="38"/>
      <c r="KN55" s="38"/>
      <c r="KO55" s="38"/>
      <c r="KP55" s="12"/>
      <c r="KQ55" s="12"/>
      <c r="KR55" s="12"/>
      <c r="KS55" s="12"/>
      <c r="KT55" s="12"/>
      <c r="KU55" s="113"/>
      <c r="KV55" s="86"/>
      <c r="KW55" s="82"/>
      <c r="KX55" s="83"/>
      <c r="KY55" s="84"/>
      <c r="KZ55" s="81"/>
      <c r="LA55" s="81"/>
      <c r="LB55" s="81"/>
      <c r="LC55" s="81"/>
      <c r="LD55" s="44"/>
      <c r="LE55" s="45"/>
    </row>
    <row r="56" spans="1:317" s="46" customFormat="1" x14ac:dyDescent="0.25">
      <c r="A56" s="47" t="s">
        <v>439</v>
      </c>
      <c r="B56" s="48" t="s">
        <v>440</v>
      </c>
      <c r="C56" s="49">
        <v>44033.914276909702</v>
      </c>
      <c r="D56" s="50"/>
      <c r="E56" s="50"/>
      <c r="F56" s="50"/>
      <c r="G56" s="50"/>
      <c r="H56" s="50"/>
      <c r="I56" s="50"/>
      <c r="J56" s="50"/>
      <c r="K56" s="50"/>
      <c r="L56" s="50"/>
      <c r="M56" s="4"/>
      <c r="N56" s="52"/>
      <c r="O56" s="50" t="s">
        <v>234</v>
      </c>
      <c r="P56" s="18">
        <v>169</v>
      </c>
      <c r="Q56" s="18">
        <v>102</v>
      </c>
      <c r="R56" s="50" t="s">
        <v>303</v>
      </c>
      <c r="S56" s="50" t="s">
        <v>236</v>
      </c>
      <c r="T56" s="50" t="s">
        <v>237</v>
      </c>
      <c r="U56" s="51" t="s">
        <v>238</v>
      </c>
      <c r="V56" s="52"/>
      <c r="W56" s="52"/>
      <c r="X56" s="50" t="s">
        <v>238</v>
      </c>
      <c r="Y56" s="52"/>
      <c r="Z56" s="50" t="s">
        <v>238</v>
      </c>
      <c r="AA56" s="50" t="s">
        <v>238</v>
      </c>
      <c r="AB56" s="50" t="s">
        <v>240</v>
      </c>
      <c r="AC56" s="87">
        <v>39448</v>
      </c>
      <c r="AD56" s="50" t="s">
        <v>240</v>
      </c>
      <c r="AE56" s="50" t="s">
        <v>441</v>
      </c>
      <c r="AF56" s="50" t="s">
        <v>240</v>
      </c>
      <c r="AG56" s="87">
        <v>39448</v>
      </c>
      <c r="AH56" s="50" t="s">
        <v>240</v>
      </c>
      <c r="AI56" s="50" t="s">
        <v>442</v>
      </c>
      <c r="AJ56" s="50" t="s">
        <v>238</v>
      </c>
      <c r="AK56" s="52"/>
      <c r="AL56" s="50" t="s">
        <v>238</v>
      </c>
      <c r="AM56" s="52"/>
      <c r="AN56" s="52"/>
      <c r="AO56" s="52"/>
      <c r="AP56" s="50" t="s">
        <v>238</v>
      </c>
      <c r="AQ56" s="52"/>
      <c r="AR56" s="52"/>
      <c r="AS56" s="52"/>
      <c r="AT56" s="50" t="s">
        <v>238</v>
      </c>
      <c r="AU56" s="52"/>
      <c r="AV56" s="52"/>
      <c r="AW56" s="52"/>
      <c r="AX56" s="50" t="s">
        <v>239</v>
      </c>
      <c r="AY56" s="52"/>
      <c r="AZ56" s="50" t="s">
        <v>238</v>
      </c>
      <c r="BA56" s="52"/>
      <c r="BB56" s="50" t="s">
        <v>238</v>
      </c>
      <c r="BC56" s="52"/>
      <c r="BD56" s="50" t="s">
        <v>238</v>
      </c>
      <c r="BE56" s="52"/>
      <c r="BF56" s="50" t="s">
        <v>238</v>
      </c>
      <c r="BG56" s="52"/>
      <c r="BH56" s="53" t="s">
        <v>238</v>
      </c>
      <c r="BI56" s="52"/>
      <c r="BJ56" s="52"/>
      <c r="BK56" s="50" t="s">
        <v>239</v>
      </c>
      <c r="BL56" s="50" t="s">
        <v>239</v>
      </c>
      <c r="BM56" s="50" t="s">
        <v>240</v>
      </c>
      <c r="BN56" s="50" t="s">
        <v>238</v>
      </c>
      <c r="BO56" s="50" t="s">
        <v>238</v>
      </c>
      <c r="BP56" s="50" t="s">
        <v>238</v>
      </c>
      <c r="BQ56" s="52"/>
      <c r="BR56" s="50" t="s">
        <v>238</v>
      </c>
      <c r="BS56" s="52"/>
      <c r="BT56" s="50" t="s">
        <v>238</v>
      </c>
      <c r="BU56" s="52"/>
      <c r="BV56" s="52"/>
      <c r="BW56" s="52"/>
      <c r="BX56" s="50" t="s">
        <v>238</v>
      </c>
      <c r="BY56" s="52"/>
      <c r="BZ56" s="52"/>
      <c r="CA56" s="50" t="s">
        <v>348</v>
      </c>
      <c r="CB56" s="50" t="s">
        <v>238</v>
      </c>
      <c r="CC56" s="54" t="s">
        <v>238</v>
      </c>
      <c r="CD56" s="55"/>
      <c r="CE56" s="55"/>
      <c r="CF56" s="50" t="s">
        <v>240</v>
      </c>
      <c r="CG56" s="50" t="s">
        <v>240</v>
      </c>
      <c r="CH56" s="47" t="s">
        <v>238</v>
      </c>
      <c r="CI56" s="52"/>
      <c r="CJ56" s="50" t="s">
        <v>239</v>
      </c>
      <c r="CK56" s="50" t="s">
        <v>244</v>
      </c>
      <c r="CL56" s="50">
        <v>40</v>
      </c>
      <c r="CM56" s="50" t="s">
        <v>238</v>
      </c>
      <c r="CN56" s="50">
        <v>16</v>
      </c>
      <c r="CO56" s="50" t="s">
        <v>240</v>
      </c>
      <c r="CP56" s="50" t="s">
        <v>302</v>
      </c>
      <c r="CQ56" s="50" t="s">
        <v>349</v>
      </c>
      <c r="CR56" s="50" t="s">
        <v>319</v>
      </c>
      <c r="CS56" s="50" t="s">
        <v>319</v>
      </c>
      <c r="CT56" s="50" t="s">
        <v>249</v>
      </c>
      <c r="CU56" s="50" t="s">
        <v>249</v>
      </c>
      <c r="CV56" s="50" t="s">
        <v>248</v>
      </c>
      <c r="CW56" s="50" t="s">
        <v>248</v>
      </c>
      <c r="CX56" s="50" t="s">
        <v>443</v>
      </c>
      <c r="CY56" s="50" t="s">
        <v>251</v>
      </c>
      <c r="CZ56" s="50" t="s">
        <v>249</v>
      </c>
      <c r="DA56" s="50" t="s">
        <v>248</v>
      </c>
      <c r="DB56" s="50" t="s">
        <v>252</v>
      </c>
      <c r="DC56" s="50">
        <v>4</v>
      </c>
      <c r="DD56" s="50">
        <v>4</v>
      </c>
      <c r="DE56" s="50">
        <v>4</v>
      </c>
      <c r="DF56" s="50">
        <v>4</v>
      </c>
      <c r="DG56" s="50" t="s">
        <v>238</v>
      </c>
      <c r="DH56" s="50">
        <v>0</v>
      </c>
      <c r="DI56" s="50">
        <v>50</v>
      </c>
      <c r="DJ56" s="50">
        <v>15</v>
      </c>
      <c r="DK56" s="50">
        <v>5</v>
      </c>
      <c r="DL56" s="50" t="s">
        <v>244</v>
      </c>
      <c r="DM56" s="50" t="s">
        <v>444</v>
      </c>
      <c r="DN56" s="50">
        <v>5</v>
      </c>
      <c r="DO56" s="50" t="s">
        <v>255</v>
      </c>
      <c r="DP56" s="50" t="s">
        <v>254</v>
      </c>
      <c r="DQ56" s="50" t="s">
        <v>253</v>
      </c>
      <c r="DR56" s="50">
        <v>6</v>
      </c>
      <c r="DS56" s="56" t="s">
        <v>256</v>
      </c>
      <c r="DT56" s="56" t="s">
        <v>256</v>
      </c>
      <c r="DU56" s="56" t="s">
        <v>256</v>
      </c>
      <c r="DV56" s="56" t="s">
        <v>238</v>
      </c>
      <c r="DW56" s="56" t="s">
        <v>257</v>
      </c>
      <c r="DX56" s="8" t="s">
        <v>244</v>
      </c>
      <c r="DY56" s="57">
        <v>44036</v>
      </c>
      <c r="DZ56" s="54" t="s">
        <v>244</v>
      </c>
      <c r="EA56" s="54">
        <v>130</v>
      </c>
      <c r="EB56" s="54">
        <v>85</v>
      </c>
      <c r="EC56" s="54">
        <v>64</v>
      </c>
      <c r="ED56" s="54">
        <v>99</v>
      </c>
      <c r="EE56" s="54">
        <v>28</v>
      </c>
      <c r="EF56" s="47" t="s">
        <v>282</v>
      </c>
      <c r="EG56" s="88"/>
      <c r="EH56" s="88"/>
      <c r="EI56" s="88"/>
      <c r="EJ56" s="88"/>
      <c r="EK56" s="59">
        <v>84</v>
      </c>
      <c r="EL56" s="59">
        <v>88</v>
      </c>
      <c r="EM56" s="59">
        <v>2.19</v>
      </c>
      <c r="EN56" s="59">
        <v>2.7</v>
      </c>
      <c r="EO56" s="59">
        <v>342</v>
      </c>
      <c r="EP56" s="60">
        <v>0.81</v>
      </c>
      <c r="EQ56" s="50" t="s">
        <v>258</v>
      </c>
      <c r="ER56" s="61">
        <v>23</v>
      </c>
      <c r="ES56" s="61">
        <v>9</v>
      </c>
      <c r="ET56" s="3" t="s">
        <v>445</v>
      </c>
      <c r="EU56" s="34" t="s">
        <v>260</v>
      </c>
      <c r="EV56" s="73">
        <v>22453</v>
      </c>
      <c r="EW56" s="12">
        <v>3341514590</v>
      </c>
      <c r="EX56" s="12">
        <v>1</v>
      </c>
      <c r="EY56" s="12" t="s">
        <v>261</v>
      </c>
      <c r="EZ56" s="12">
        <v>58</v>
      </c>
      <c r="FA56" s="12" t="s">
        <v>262</v>
      </c>
      <c r="FB56" s="13">
        <v>36.76</v>
      </c>
      <c r="FC56" s="14">
        <v>1.69</v>
      </c>
      <c r="FD56" s="12">
        <v>105</v>
      </c>
      <c r="FE56" s="12" t="s">
        <v>256</v>
      </c>
      <c r="FF56" s="12" t="s">
        <v>238</v>
      </c>
      <c r="FG56" s="12" t="s">
        <v>238</v>
      </c>
      <c r="FH56" s="12" t="s">
        <v>263</v>
      </c>
      <c r="FI56" s="12">
        <v>40</v>
      </c>
      <c r="FJ56" s="12">
        <v>43</v>
      </c>
      <c r="FK56" s="12">
        <v>0</v>
      </c>
      <c r="FL56" s="15">
        <v>2.6709999999999998</v>
      </c>
      <c r="FM56" s="16">
        <v>86</v>
      </c>
      <c r="FN56" s="17">
        <v>0</v>
      </c>
      <c r="FO56" s="12">
        <v>0</v>
      </c>
      <c r="FP56" s="12"/>
      <c r="FQ56" s="12"/>
      <c r="FR56" s="74"/>
      <c r="FS56" s="74"/>
      <c r="FT56" s="74"/>
      <c r="FU56" s="89"/>
      <c r="FV56" s="12"/>
      <c r="FW56" s="12"/>
      <c r="FX56" s="12"/>
      <c r="FY56" s="12"/>
      <c r="FZ56" s="75"/>
      <c r="GA56" s="12"/>
      <c r="GB56" s="12"/>
      <c r="GC56" s="75"/>
      <c r="GD56" s="74"/>
      <c r="GE56" s="74"/>
      <c r="GF56" s="66"/>
      <c r="GG56" s="66"/>
      <c r="GH56" s="66"/>
      <c r="GI56" s="66"/>
      <c r="GJ56" s="66"/>
      <c r="GK56" s="66"/>
      <c r="GL56" s="64" t="s">
        <v>267</v>
      </c>
      <c r="GM56" s="65"/>
      <c r="GN56" s="66"/>
      <c r="GO56" s="66">
        <f>FL56/6</f>
        <v>0.44516666666666665</v>
      </c>
      <c r="GP56" s="67"/>
      <c r="GQ56" s="14">
        <v>1.73</v>
      </c>
      <c r="GR56" s="14">
        <v>0.38</v>
      </c>
      <c r="GS56" s="14"/>
      <c r="GT56" s="14"/>
      <c r="GU56" s="69">
        <v>24</v>
      </c>
      <c r="GV56" s="70">
        <v>44951</v>
      </c>
      <c r="GW56" s="71" t="s">
        <v>446</v>
      </c>
      <c r="GX56" s="71"/>
      <c r="GY56" s="71"/>
      <c r="GZ56" s="71"/>
      <c r="HA56" s="71"/>
      <c r="HB56" s="71"/>
      <c r="HC56" s="71"/>
      <c r="HD56" s="71"/>
      <c r="HE56" s="71"/>
      <c r="HF56" s="71"/>
      <c r="HG56" s="71"/>
      <c r="HH56" s="71"/>
      <c r="HI56" s="72"/>
      <c r="HJ56" s="72"/>
      <c r="HK56" s="72"/>
      <c r="HL56" s="69"/>
      <c r="HM56" s="12"/>
      <c r="HN56" s="12"/>
      <c r="HO56" s="12"/>
      <c r="HP56" s="74"/>
      <c r="HQ56" s="74"/>
      <c r="HR56" s="74"/>
      <c r="HS56" s="74"/>
      <c r="HT56" s="75"/>
      <c r="HU56" s="75"/>
      <c r="HV56" s="75"/>
      <c r="HW56" s="75"/>
      <c r="HX56" s="75"/>
      <c r="HY56" s="12"/>
      <c r="HZ56" s="12"/>
      <c r="IA56" s="12"/>
      <c r="IB56" s="12"/>
      <c r="IC56" s="69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69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69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71"/>
      <c r="KC56" s="12"/>
      <c r="KD56" s="78"/>
      <c r="KE56" s="12"/>
      <c r="KF56" s="78"/>
      <c r="KG56" s="12"/>
      <c r="KH56" s="12"/>
      <c r="KI56" s="12"/>
      <c r="KJ56" s="79"/>
      <c r="KK56" s="79"/>
      <c r="KL56" s="38"/>
      <c r="KM56" s="38"/>
      <c r="KN56" s="38"/>
      <c r="KO56" s="38"/>
      <c r="KP56" s="12">
        <f t="shared" ref="KP56:KP63" si="20">IF(FZ56="",0,IF(FZ56="solid",1,IF(FZ56="part-solid",2,IF(FZ56="non-solid",3))))</f>
        <v>0</v>
      </c>
      <c r="KQ56" s="12">
        <f t="shared" ref="KQ56:KQ63" si="21">FT56</f>
        <v>0</v>
      </c>
      <c r="KR56" s="12">
        <f t="shared" ref="KR56:KR63" si="22">IF(OR(FE56="Bronchite Cronica",FE56="BPCO",FE56="Enfisema"),1,0)</f>
        <v>0</v>
      </c>
      <c r="KS56" s="12">
        <f t="shared" ref="KS56:KS63" si="23">IF(CH56 = "Si",1,0)</f>
        <v>0</v>
      </c>
      <c r="KT56" s="12">
        <v>0</v>
      </c>
      <c r="KU56" s="80">
        <f>IF(KT56=0, 0.060818386 *FI56         - 0.00014652216 * POWER((FI56 - 15), 3) * (FI56 &gt; 15)         + 0.00018486938 * POWER((FI56 - 20.185718), 3) * (IF(FI56 &gt; 20,1,0))         - 0.000038347226 * POWER((FI56 - 40), 3) * (IF(FI56 &gt; 40,1,0))         + 0.11425297 * FJ56         - 0.000080091477 * POWER((FJ56 - 27.6577), 3) * (IF(FJ56 &gt; 27,1,0))         + 0.00017069483 * POWER((FJ56 - 40), 3) * (IF(FJ56 &gt; 40,1,0))         - 0.000090603358 * POWER((FJ56 - 50.910335), 3) * (IF(FJ56&gt; 50,1,0))         - 0.085684793 * FK56 + 0.0065499693 * POWER((FK56 - 0), 3)         - 0.0068305845 * POWER((FK56- 0.50513347), 3) * (IF(FK56 &gt; 0,1,0))         + 0.00028061519 * POWER((FK56 - 12.295688), 3) * (IF(FK56 &gt; 12,1,0))         + 0.070322812 * EZ56  - 0.00009382122 * POWER((EZ56 - 53.459001), 3) * (IF(EZ56 &gt; 53,1,0))         + 0.00018282661 * POWER((EZ56 - 61.954825), 3) * (IF(EZ56 &gt; 61,1,0))         - 0.000089005389 * POWER((EZ56 - 70.910335), 3) * (IF(EZ56 &gt; 70,1,0))         + 0.2153936 * (IF(KS56 = 1,1,0)) - 0.05827261 * (IF(EU56 = "F",1,0))         - 9.7960571,"")</f>
        <v>0.42531784958614161</v>
      </c>
      <c r="KV56" s="81">
        <f>1-POWER(0.98869,EXP(KU56))</f>
        <v>1.7253201242933613E-2</v>
      </c>
      <c r="KW56" s="82">
        <f t="shared" ref="KW56:KW63" si="24">IF(KT56=0, 0.5889073*KU56+0.5625495*(IF(KR56=1,1,0))+0.5642264*SQRT(MAX(0,KQ56))*(IF(KQ56&gt;=0,1,0))*(IF(KP56&gt;0,1,0))-0.6769903*(IF(KP56=1,1,0))-0.2708885*(IF(KP56=2,1,0))+0.7210263*(IF(KP56=3,1,0))-0.5386022,"")</f>
        <v>-0.28812941355841926</v>
      </c>
      <c r="KX56" s="83">
        <f t="shared" ref="KX56:KX63" si="25">1-POWER(0.995,EXP(KW56))</f>
        <v>3.7506735933284796E-3</v>
      </c>
      <c r="KY56" s="84">
        <f t="shared" ref="KY56:KY63" si="26">KX56*100</f>
        <v>0.37506735933284796</v>
      </c>
      <c r="KZ56" s="81"/>
      <c r="LA56" s="81"/>
      <c r="LB56" s="81"/>
      <c r="LC56" s="81"/>
      <c r="LD56" s="44"/>
      <c r="LE56" s="45"/>
    </row>
    <row r="57" spans="1:317" s="46" customFormat="1" x14ac:dyDescent="0.25">
      <c r="A57" s="47" t="s">
        <v>447</v>
      </c>
      <c r="B57" s="48" t="s">
        <v>448</v>
      </c>
      <c r="C57" s="49">
        <v>44033.513982060198</v>
      </c>
      <c r="D57" s="50"/>
      <c r="E57" s="50"/>
      <c r="F57" s="50"/>
      <c r="G57" s="50"/>
      <c r="H57" s="50"/>
      <c r="I57" s="50"/>
      <c r="J57" s="50"/>
      <c r="K57" s="50"/>
      <c r="L57" s="50"/>
      <c r="M57" s="4"/>
      <c r="N57" s="50"/>
      <c r="O57" s="50" t="s">
        <v>276</v>
      </c>
      <c r="P57" s="18">
        <v>170</v>
      </c>
      <c r="Q57" s="18">
        <v>66</v>
      </c>
      <c r="R57" s="50" t="s">
        <v>235</v>
      </c>
      <c r="S57" s="50" t="s">
        <v>236</v>
      </c>
      <c r="T57" s="50" t="s">
        <v>365</v>
      </c>
      <c r="U57" s="51" t="s">
        <v>238</v>
      </c>
      <c r="V57" s="52"/>
      <c r="W57" s="52"/>
      <c r="X57" s="50" t="s">
        <v>238</v>
      </c>
      <c r="Y57" s="52"/>
      <c r="Z57" s="50" t="s">
        <v>238</v>
      </c>
      <c r="AA57" s="50" t="s">
        <v>238</v>
      </c>
      <c r="AB57" s="50" t="s">
        <v>238</v>
      </c>
      <c r="AC57" s="52"/>
      <c r="AD57" s="52"/>
      <c r="AE57" s="52"/>
      <c r="AF57" s="50" t="s">
        <v>240</v>
      </c>
      <c r="AG57" s="87">
        <v>42083</v>
      </c>
      <c r="AH57" s="50" t="s">
        <v>238</v>
      </c>
      <c r="AI57" s="52"/>
      <c r="AJ57" s="50" t="s">
        <v>238</v>
      </c>
      <c r="AK57" s="52"/>
      <c r="AL57" s="50" t="s">
        <v>238</v>
      </c>
      <c r="AM57" s="52"/>
      <c r="AN57" s="52"/>
      <c r="AO57" s="52"/>
      <c r="AP57" s="50" t="s">
        <v>238</v>
      </c>
      <c r="AQ57" s="52"/>
      <c r="AR57" s="52"/>
      <c r="AS57" s="52"/>
      <c r="AT57" s="50" t="s">
        <v>238</v>
      </c>
      <c r="AU57" s="52"/>
      <c r="AV57" s="52"/>
      <c r="AW57" s="52"/>
      <c r="AX57" s="50" t="s">
        <v>239</v>
      </c>
      <c r="AY57" s="52"/>
      <c r="AZ57" s="50" t="s">
        <v>238</v>
      </c>
      <c r="BA57" s="52"/>
      <c r="BB57" s="50" t="s">
        <v>238</v>
      </c>
      <c r="BC57" s="52"/>
      <c r="BD57" s="50" t="s">
        <v>238</v>
      </c>
      <c r="BE57" s="52"/>
      <c r="BF57" s="50" t="s">
        <v>238</v>
      </c>
      <c r="BG57" s="52"/>
      <c r="BH57" s="53" t="s">
        <v>238</v>
      </c>
      <c r="BI57" s="52"/>
      <c r="BJ57" s="52"/>
      <c r="BK57" s="50" t="s">
        <v>239</v>
      </c>
      <c r="BL57" s="50" t="s">
        <v>239</v>
      </c>
      <c r="BM57" s="50" t="s">
        <v>238</v>
      </c>
      <c r="BN57" s="50" t="s">
        <v>238</v>
      </c>
      <c r="BO57" s="50" t="s">
        <v>238</v>
      </c>
      <c r="BP57" s="50" t="s">
        <v>238</v>
      </c>
      <c r="BQ57" s="52"/>
      <c r="BR57" s="50" t="s">
        <v>240</v>
      </c>
      <c r="BS57" s="50" t="s">
        <v>449</v>
      </c>
      <c r="BT57" s="50" t="s">
        <v>238</v>
      </c>
      <c r="BU57" s="52"/>
      <c r="BV57" s="52"/>
      <c r="BW57" s="52"/>
      <c r="BX57" s="50" t="s">
        <v>238</v>
      </c>
      <c r="BY57" s="52"/>
      <c r="BZ57" s="52"/>
      <c r="CA57" s="50" t="s">
        <v>243</v>
      </c>
      <c r="CB57" s="50" t="s">
        <v>238</v>
      </c>
      <c r="CC57" s="54" t="s">
        <v>238</v>
      </c>
      <c r="CD57" s="55"/>
      <c r="CE57" s="55"/>
      <c r="CF57" s="50" t="s">
        <v>238</v>
      </c>
      <c r="CG57" s="50" t="s">
        <v>238</v>
      </c>
      <c r="CH57" s="47" t="s">
        <v>238</v>
      </c>
      <c r="CI57" s="52"/>
      <c r="CJ57" s="50" t="s">
        <v>450</v>
      </c>
      <c r="CK57" s="50" t="s">
        <v>244</v>
      </c>
      <c r="CL57" s="50">
        <v>30</v>
      </c>
      <c r="CM57" s="50" t="s">
        <v>238</v>
      </c>
      <c r="CN57" s="50">
        <v>21</v>
      </c>
      <c r="CO57" s="50" t="s">
        <v>238</v>
      </c>
      <c r="CP57" s="50" t="s">
        <v>248</v>
      </c>
      <c r="CQ57" s="50" t="s">
        <v>416</v>
      </c>
      <c r="CR57" s="50" t="s">
        <v>247</v>
      </c>
      <c r="CS57" s="50" t="s">
        <v>247</v>
      </c>
      <c r="CT57" s="50" t="s">
        <v>248</v>
      </c>
      <c r="CU57" s="50" t="s">
        <v>248</v>
      </c>
      <c r="CV57" s="50" t="s">
        <v>248</v>
      </c>
      <c r="CW57" s="50" t="s">
        <v>248</v>
      </c>
      <c r="CX57" s="50" t="s">
        <v>250</v>
      </c>
      <c r="CY57" s="50" t="s">
        <v>251</v>
      </c>
      <c r="CZ57" s="50" t="s">
        <v>251</v>
      </c>
      <c r="DA57" s="50" t="s">
        <v>295</v>
      </c>
      <c r="DB57" s="50" t="s">
        <v>248</v>
      </c>
      <c r="DC57" s="50">
        <v>5</v>
      </c>
      <c r="DD57" s="50">
        <v>5</v>
      </c>
      <c r="DE57" s="50">
        <v>3</v>
      </c>
      <c r="DF57" s="50">
        <v>5</v>
      </c>
      <c r="DG57" s="50" t="s">
        <v>244</v>
      </c>
      <c r="DH57" s="50">
        <v>0</v>
      </c>
      <c r="DI57" s="50">
        <v>300</v>
      </c>
      <c r="DJ57" s="50">
        <v>0</v>
      </c>
      <c r="DK57" s="50">
        <v>88</v>
      </c>
      <c r="DL57" s="50" t="s">
        <v>238</v>
      </c>
      <c r="DM57" s="52"/>
      <c r="DN57" s="52"/>
      <c r="DO57" s="50" t="s">
        <v>320</v>
      </c>
      <c r="DP57" s="50" t="s">
        <v>320</v>
      </c>
      <c r="DQ57" s="50" t="s">
        <v>320</v>
      </c>
      <c r="DR57" s="50">
        <v>8</v>
      </c>
      <c r="DS57" s="56" t="s">
        <v>256</v>
      </c>
      <c r="DT57" s="56" t="s">
        <v>256</v>
      </c>
      <c r="DU57" s="56" t="s">
        <v>451</v>
      </c>
      <c r="DV57" s="56" t="s">
        <v>238</v>
      </c>
      <c r="DW57" s="56" t="s">
        <v>257</v>
      </c>
      <c r="DX57" s="8" t="s">
        <v>244</v>
      </c>
      <c r="DY57" s="57">
        <v>44036</v>
      </c>
      <c r="DZ57" s="57"/>
      <c r="EA57" s="54">
        <v>120</v>
      </c>
      <c r="EB57" s="54">
        <v>70</v>
      </c>
      <c r="EC57" s="54">
        <v>79</v>
      </c>
      <c r="ED57" s="54">
        <v>98</v>
      </c>
      <c r="EE57" s="54">
        <v>20</v>
      </c>
      <c r="EF57" s="58">
        <v>44000</v>
      </c>
      <c r="EG57" s="47">
        <v>199</v>
      </c>
      <c r="EH57" s="47">
        <v>50</v>
      </c>
      <c r="EI57" s="88"/>
      <c r="EJ57" s="47">
        <v>122</v>
      </c>
      <c r="EK57" s="59">
        <v>117</v>
      </c>
      <c r="EL57" s="59">
        <v>103</v>
      </c>
      <c r="EM57" s="59">
        <v>3.78</v>
      </c>
      <c r="EN57" s="59">
        <v>4.16</v>
      </c>
      <c r="EO57" s="59">
        <v>457</v>
      </c>
      <c r="EP57" s="60">
        <v>0.91</v>
      </c>
      <c r="EQ57" s="50" t="s">
        <v>258</v>
      </c>
      <c r="ER57" s="61">
        <v>21</v>
      </c>
      <c r="ES57" s="61">
        <v>8</v>
      </c>
      <c r="ET57" s="3" t="s">
        <v>452</v>
      </c>
      <c r="EU57" s="34" t="s">
        <v>284</v>
      </c>
      <c r="EV57" s="62">
        <v>23695</v>
      </c>
      <c r="EW57" s="12">
        <v>3936667899</v>
      </c>
      <c r="EX57" s="12">
        <v>1</v>
      </c>
      <c r="EY57" s="12" t="s">
        <v>261</v>
      </c>
      <c r="EZ57" s="12">
        <v>55</v>
      </c>
      <c r="FA57" s="12" t="s">
        <v>369</v>
      </c>
      <c r="FB57" s="13">
        <v>23.53</v>
      </c>
      <c r="FC57" s="14">
        <v>1.7</v>
      </c>
      <c r="FD57" s="12">
        <v>68</v>
      </c>
      <c r="FE57" s="12" t="s">
        <v>256</v>
      </c>
      <c r="FF57" s="12" t="s">
        <v>238</v>
      </c>
      <c r="FG57" s="12" t="s">
        <v>240</v>
      </c>
      <c r="FH57" s="12" t="s">
        <v>263</v>
      </c>
      <c r="FI57" s="12">
        <v>30</v>
      </c>
      <c r="FJ57" s="12">
        <v>40</v>
      </c>
      <c r="FK57" s="12">
        <v>0</v>
      </c>
      <c r="FL57" s="15">
        <v>3.5950000000000002</v>
      </c>
      <c r="FM57" s="16">
        <v>60</v>
      </c>
      <c r="FN57" s="115">
        <v>1</v>
      </c>
      <c r="FO57" s="34">
        <v>5</v>
      </c>
      <c r="FP57" s="34" t="s">
        <v>264</v>
      </c>
      <c r="FQ57" s="34" t="s">
        <v>306</v>
      </c>
      <c r="FR57" s="116">
        <v>4.0999999999999996</v>
      </c>
      <c r="FS57" s="116">
        <v>3.6</v>
      </c>
      <c r="FT57" s="116">
        <v>4.0999999999999996</v>
      </c>
      <c r="FU57" s="117">
        <v>28.5</v>
      </c>
      <c r="FV57" s="118"/>
      <c r="FW57" s="118"/>
      <c r="FX57" s="118"/>
      <c r="FY57" s="118"/>
      <c r="FZ57" s="119" t="s">
        <v>266</v>
      </c>
      <c r="GA57" s="118"/>
      <c r="GB57" s="118"/>
      <c r="GC57" s="119" t="s">
        <v>267</v>
      </c>
      <c r="GD57" s="116">
        <v>3</v>
      </c>
      <c r="GE57" s="116">
        <v>67</v>
      </c>
      <c r="GF57" s="120"/>
      <c r="GG57" s="120"/>
      <c r="GH57" s="120"/>
      <c r="GI57" s="120"/>
      <c r="GJ57" s="120"/>
      <c r="GK57" s="120"/>
      <c r="GL57" s="64" t="s">
        <v>267</v>
      </c>
      <c r="GM57" s="24"/>
      <c r="GN57" s="120"/>
      <c r="GO57" s="120">
        <f>FL57/6</f>
        <v>0.59916666666666674</v>
      </c>
      <c r="GP57" s="121">
        <v>44113</v>
      </c>
      <c r="GQ57" s="26">
        <v>1.1299999999999999</v>
      </c>
      <c r="GR57" s="26">
        <v>1.04</v>
      </c>
      <c r="GS57" s="26"/>
      <c r="GT57" s="26"/>
      <c r="GU57" s="11">
        <v>1</v>
      </c>
      <c r="GV57" s="70">
        <v>44078</v>
      </c>
      <c r="GW57" s="112" t="s">
        <v>436</v>
      </c>
      <c r="GX57" s="28"/>
      <c r="GY57" s="122"/>
      <c r="GZ57" s="122"/>
      <c r="HA57" s="122"/>
      <c r="HB57" s="122"/>
      <c r="HC57" s="122"/>
      <c r="HD57" s="122"/>
      <c r="HE57" s="122"/>
      <c r="HF57" s="122"/>
      <c r="HG57" s="122"/>
      <c r="HH57" s="28" t="s">
        <v>269</v>
      </c>
      <c r="HI57" s="123"/>
      <c r="HJ57" s="123"/>
      <c r="HK57" s="123"/>
      <c r="HL57" s="11">
        <v>6</v>
      </c>
      <c r="HM57" s="73">
        <v>44307</v>
      </c>
      <c r="HN57" s="12" t="s">
        <v>267</v>
      </c>
      <c r="HO57" s="3" t="s">
        <v>306</v>
      </c>
      <c r="HP57" s="50">
        <v>3.9</v>
      </c>
      <c r="HQ57" s="50">
        <v>2.9</v>
      </c>
      <c r="HR57" s="50">
        <v>3.9</v>
      </c>
      <c r="HS57" s="50">
        <v>20.399999999999999</v>
      </c>
      <c r="HT57" s="50" t="s">
        <v>266</v>
      </c>
      <c r="HU57" s="50" t="s">
        <v>267</v>
      </c>
      <c r="HV57" s="20">
        <v>3</v>
      </c>
      <c r="HW57" s="20">
        <v>113</v>
      </c>
      <c r="HX57" s="100"/>
      <c r="HY57" s="12" t="s">
        <v>269</v>
      </c>
      <c r="HZ57" s="73"/>
      <c r="IA57" s="73"/>
      <c r="IB57" s="73"/>
      <c r="IC57" s="11">
        <v>12</v>
      </c>
      <c r="ID57" s="34" t="s">
        <v>378</v>
      </c>
      <c r="IE57" s="12" t="s">
        <v>353</v>
      </c>
      <c r="IF57" s="34"/>
      <c r="IG57" s="34"/>
      <c r="IH57" s="34"/>
      <c r="II57" s="34"/>
      <c r="IJ57" s="34"/>
      <c r="IK57" s="34"/>
      <c r="IL57" s="34"/>
      <c r="IM57" s="34"/>
      <c r="IN57" s="34"/>
      <c r="IO57" s="34"/>
      <c r="IP57" s="34"/>
      <c r="IQ57" s="34"/>
      <c r="IR57" s="34"/>
      <c r="IS57" s="34"/>
      <c r="IT57" s="124"/>
      <c r="IU57" s="125"/>
      <c r="IV57" s="125"/>
      <c r="IW57" s="125"/>
      <c r="IX57" s="125"/>
      <c r="IY57" s="125"/>
      <c r="IZ57" s="125"/>
      <c r="JA57" s="125"/>
      <c r="JB57" s="125"/>
      <c r="JC57" s="125"/>
      <c r="JD57" s="125"/>
      <c r="JE57" s="125"/>
      <c r="JF57" s="125"/>
      <c r="JG57" s="125"/>
      <c r="JH57" s="125"/>
      <c r="JI57" s="125"/>
      <c r="JJ57" s="125"/>
      <c r="JK57" s="124"/>
      <c r="JL57" s="125"/>
      <c r="JM57" s="125"/>
      <c r="JN57" s="125"/>
      <c r="JO57" s="125"/>
      <c r="JP57" s="125"/>
      <c r="JQ57" s="125"/>
      <c r="JR57" s="125"/>
      <c r="JS57" s="125"/>
      <c r="JT57" s="125"/>
      <c r="JU57" s="125"/>
      <c r="JV57" s="125"/>
      <c r="JW57" s="125"/>
      <c r="JX57" s="125"/>
      <c r="JY57" s="125"/>
      <c r="JZ57" s="125"/>
      <c r="KA57" s="125"/>
      <c r="KB57" s="70">
        <v>44113</v>
      </c>
      <c r="KC57" s="34" t="s">
        <v>438</v>
      </c>
      <c r="KD57" s="35"/>
      <c r="KE57" s="34"/>
      <c r="KF57" s="35"/>
      <c r="KG57" s="118"/>
      <c r="KH57" s="34"/>
      <c r="KI57" s="34"/>
      <c r="KJ57" s="55"/>
      <c r="KK57" s="55"/>
      <c r="KL57" s="9"/>
      <c r="KM57" s="9"/>
      <c r="KN57" s="9"/>
      <c r="KO57" s="9"/>
      <c r="KP57" s="12">
        <f t="shared" si="20"/>
        <v>1</v>
      </c>
      <c r="KQ57" s="12">
        <f t="shared" si="21"/>
        <v>4.0999999999999996</v>
      </c>
      <c r="KR57" s="12">
        <f t="shared" si="22"/>
        <v>0</v>
      </c>
      <c r="KS57" s="12">
        <f t="shared" si="23"/>
        <v>0</v>
      </c>
      <c r="KT57" s="12">
        <v>0</v>
      </c>
      <c r="KU57" s="80">
        <f>IF(KT57=0, 0.060818386 *FI57         - 0.00014652216 * POWER((FI57 - 15), 3) * (FI57 &gt; 15)         + 0.00018486938 * POWER((FI57 - 20.185718), 3) * (IF(FI57 &gt; 20,1,0))         - 0.000038347226 * POWER((FI57 - 40), 3) * (IF(FI57 &gt; 40,1,0))         + 0.11425297 * FJ57         - 0.000080091477 * POWER((FJ57 - 27.6577), 3) * (IF(FJ57 &gt; 27,1,0))         + 0.00017069483 * POWER((FJ57 - 40), 3) * (IF(FJ57 &gt; 40,1,0))         - 0.000090603358 * POWER((FJ57 - 50.910335), 3) * (IF(FJ57&gt; 50,1,0))         - 0.085684793 * FK57 + 0.0065499693 * POWER((FK57 - 0), 3)         - 0.0068305845 * POWER((FK57- 0.50513347), 3) * (IF(FK57 &gt; 0,1,0))         + 0.00028061519 * POWER((FK57 - 12.295688), 3) * (IF(FK57 &gt; 12,1,0))         + 0.070322812 * EZ57  - 0.00009382122 * POWER((EZ57 - 53.459001), 3) * (IF(EZ57 &gt; 53,1,0))         + 0.00018282661 * POWER((EZ57 - 61.954825), 3) * (IF(EZ57 &gt; 61,1,0))         - 0.000089005389 * POWER((EZ57 - 70.910335), 3) * (IF(EZ57 &gt; 70,1,0))         + 0.2153936 * (IF(KS57 = 1,1,0)) - 0.05827261 * (IF(EU57 = "F",1,0))         - 9.7960571,"")</f>
        <v>-4.3107948771190507E-3</v>
      </c>
      <c r="KV57" s="81">
        <f>1-POWER(0.98869,EXP(KU57))</f>
        <v>1.126162482198878E-2</v>
      </c>
      <c r="KW57" s="82">
        <f t="shared" si="24"/>
        <v>-7.5659773865285773E-2</v>
      </c>
      <c r="KX57" s="83">
        <f t="shared" si="25"/>
        <v>4.6365039330563684E-3</v>
      </c>
      <c r="KY57" s="84">
        <f t="shared" si="26"/>
        <v>0.46365039330563684</v>
      </c>
      <c r="KZ57" s="81"/>
      <c r="LA57" s="81"/>
      <c r="LB57" s="81"/>
      <c r="LC57" s="81"/>
      <c r="LD57" s="44"/>
      <c r="LE57" s="45"/>
    </row>
    <row r="58" spans="1:317" s="46" customFormat="1" x14ac:dyDescent="0.25">
      <c r="A58" s="47"/>
      <c r="B58" s="2"/>
      <c r="C58" s="49"/>
      <c r="D58" s="50"/>
      <c r="E58" s="50"/>
      <c r="F58" s="50"/>
      <c r="G58" s="50"/>
      <c r="H58" s="50"/>
      <c r="I58" s="50"/>
      <c r="J58" s="50"/>
      <c r="K58" s="50"/>
      <c r="L58" s="50"/>
      <c r="M58" s="4"/>
      <c r="N58" s="50"/>
      <c r="O58" s="50"/>
      <c r="P58" s="18"/>
      <c r="Q58" s="18"/>
      <c r="R58" s="50"/>
      <c r="S58" s="50"/>
      <c r="T58" s="50"/>
      <c r="U58" s="53"/>
      <c r="V58" s="52"/>
      <c r="W58" s="52"/>
      <c r="X58" s="50"/>
      <c r="Y58" s="52"/>
      <c r="Z58" s="50"/>
      <c r="AA58" s="50"/>
      <c r="AB58" s="50"/>
      <c r="AC58" s="52"/>
      <c r="AD58" s="52"/>
      <c r="AE58" s="52"/>
      <c r="AF58" s="50"/>
      <c r="AG58" s="87"/>
      <c r="AH58" s="50"/>
      <c r="AI58" s="52"/>
      <c r="AJ58" s="50"/>
      <c r="AK58" s="52"/>
      <c r="AL58" s="50"/>
      <c r="AM58" s="52"/>
      <c r="AN58" s="52"/>
      <c r="AO58" s="52"/>
      <c r="AP58" s="50"/>
      <c r="AQ58" s="52"/>
      <c r="AR58" s="52"/>
      <c r="AS58" s="52"/>
      <c r="AT58" s="50"/>
      <c r="AU58" s="52"/>
      <c r="AV58" s="52"/>
      <c r="AW58" s="52"/>
      <c r="AX58" s="50"/>
      <c r="AY58" s="52"/>
      <c r="AZ58" s="50"/>
      <c r="BA58" s="52"/>
      <c r="BB58" s="50"/>
      <c r="BC58" s="52"/>
      <c r="BD58" s="50"/>
      <c r="BE58" s="52"/>
      <c r="BF58" s="50"/>
      <c r="BG58" s="52"/>
      <c r="BH58" s="53"/>
      <c r="BI58" s="52"/>
      <c r="BJ58" s="52"/>
      <c r="BK58" s="50"/>
      <c r="BL58" s="50"/>
      <c r="BM58" s="50"/>
      <c r="BN58" s="50"/>
      <c r="BO58" s="50"/>
      <c r="BP58" s="50"/>
      <c r="BQ58" s="52"/>
      <c r="BR58" s="50"/>
      <c r="BS58" s="50"/>
      <c r="BT58" s="50"/>
      <c r="BU58" s="52"/>
      <c r="BV58" s="52"/>
      <c r="BW58" s="52"/>
      <c r="BX58" s="50"/>
      <c r="BY58" s="52"/>
      <c r="BZ58" s="52"/>
      <c r="CA58" s="50"/>
      <c r="CB58" s="50"/>
      <c r="CC58" s="54"/>
      <c r="CD58" s="55"/>
      <c r="CE58" s="55"/>
      <c r="CF58" s="50"/>
      <c r="CG58" s="50"/>
      <c r="CH58" s="47"/>
      <c r="CI58" s="52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  <c r="DF58" s="50"/>
      <c r="DG58" s="50"/>
      <c r="DH58" s="50"/>
      <c r="DI58" s="50"/>
      <c r="DJ58" s="50"/>
      <c r="DK58" s="50"/>
      <c r="DL58" s="50"/>
      <c r="DM58" s="52"/>
      <c r="DN58" s="52"/>
      <c r="DO58" s="50"/>
      <c r="DP58" s="50"/>
      <c r="DQ58" s="50"/>
      <c r="DR58" s="50"/>
      <c r="DS58" s="56"/>
      <c r="DT58" s="56"/>
      <c r="DU58" s="56"/>
      <c r="DV58" s="56"/>
      <c r="DW58" s="56"/>
      <c r="DX58" s="8"/>
      <c r="DY58" s="57"/>
      <c r="DZ58" s="57"/>
      <c r="EA58" s="54"/>
      <c r="EB58" s="54"/>
      <c r="EC58" s="54"/>
      <c r="ED58" s="54"/>
      <c r="EE58" s="54"/>
      <c r="EF58" s="58"/>
      <c r="EG58" s="47"/>
      <c r="EH58" s="47"/>
      <c r="EI58" s="88"/>
      <c r="EJ58" s="47"/>
      <c r="EK58" s="85"/>
      <c r="EL58" s="85"/>
      <c r="EM58" s="59"/>
      <c r="EN58" s="59"/>
      <c r="EO58" s="59"/>
      <c r="EP58" s="60"/>
      <c r="EQ58" s="50"/>
      <c r="ER58" s="61"/>
      <c r="ES58" s="61"/>
      <c r="ET58" s="3"/>
      <c r="EU58" s="34"/>
      <c r="EV58" s="62"/>
      <c r="EW58" s="12"/>
      <c r="EX58" s="12"/>
      <c r="EY58" s="12"/>
      <c r="EZ58" s="12"/>
      <c r="FA58" s="12"/>
      <c r="FB58" s="13"/>
      <c r="FC58" s="14"/>
      <c r="FD58" s="12"/>
      <c r="FE58" s="12"/>
      <c r="FF58" s="12"/>
      <c r="FG58" s="12"/>
      <c r="FH58" s="12"/>
      <c r="FI58" s="12"/>
      <c r="FJ58" s="12"/>
      <c r="FK58" s="12"/>
      <c r="FL58" s="15"/>
      <c r="FM58" s="16"/>
      <c r="FN58" s="115">
        <v>2</v>
      </c>
      <c r="FO58" s="34"/>
      <c r="FP58" s="34" t="s">
        <v>264</v>
      </c>
      <c r="FQ58" s="34" t="s">
        <v>265</v>
      </c>
      <c r="FR58" s="116">
        <v>5.8</v>
      </c>
      <c r="FS58" s="116">
        <v>3.4</v>
      </c>
      <c r="FT58" s="116">
        <v>5.8</v>
      </c>
      <c r="FU58" s="117">
        <v>46.9</v>
      </c>
      <c r="FV58" s="118"/>
      <c r="FW58" s="118"/>
      <c r="FX58" s="118"/>
      <c r="FY58" s="118"/>
      <c r="FZ58" s="119" t="s">
        <v>266</v>
      </c>
      <c r="GA58" s="118"/>
      <c r="GB58" s="118"/>
      <c r="GC58" s="119" t="s">
        <v>264</v>
      </c>
      <c r="GD58" s="116">
        <v>3</v>
      </c>
      <c r="GE58" s="116">
        <v>218</v>
      </c>
      <c r="GF58" s="120"/>
      <c r="GG58" s="120"/>
      <c r="GH58" s="120"/>
      <c r="GI58" s="120"/>
      <c r="GJ58" s="120"/>
      <c r="GK58" s="120"/>
      <c r="GL58" s="64"/>
      <c r="GM58" s="24"/>
      <c r="GN58" s="120"/>
      <c r="GO58" s="120"/>
      <c r="GP58" s="10"/>
      <c r="GQ58" s="26"/>
      <c r="GR58" s="26"/>
      <c r="GS58" s="26"/>
      <c r="GT58" s="26"/>
      <c r="GU58" s="11"/>
      <c r="GV58" s="28"/>
      <c r="GW58" s="28"/>
      <c r="GX58" s="28"/>
      <c r="GY58" s="122"/>
      <c r="GZ58" s="122"/>
      <c r="HA58" s="122"/>
      <c r="HB58" s="122"/>
      <c r="HC58" s="122"/>
      <c r="HD58" s="122"/>
      <c r="HE58" s="122"/>
      <c r="HF58" s="122"/>
      <c r="HG58" s="122"/>
      <c r="HH58" s="28"/>
      <c r="HI58" s="123"/>
      <c r="HJ58" s="123"/>
      <c r="HK58" s="123"/>
      <c r="HL58" s="11"/>
      <c r="HM58" s="34"/>
      <c r="HN58" s="34" t="s">
        <v>267</v>
      </c>
      <c r="HO58" s="12" t="s">
        <v>286</v>
      </c>
      <c r="HP58" s="74">
        <v>7.7</v>
      </c>
      <c r="HQ58" s="74">
        <v>5.7</v>
      </c>
      <c r="HR58" s="74">
        <v>7.7</v>
      </c>
      <c r="HS58" s="74">
        <v>130.19999999999999</v>
      </c>
      <c r="HT58" s="75" t="s">
        <v>266</v>
      </c>
      <c r="HU58" s="75" t="s">
        <v>267</v>
      </c>
      <c r="HV58" s="75">
        <v>3</v>
      </c>
      <c r="HW58" s="75">
        <v>145</v>
      </c>
      <c r="HX58" s="119"/>
      <c r="HY58" s="34"/>
      <c r="HZ58" s="34"/>
      <c r="IA58" s="34"/>
      <c r="IB58" s="34"/>
      <c r="IC58" s="11"/>
      <c r="ID58" s="34"/>
      <c r="IE58" s="34"/>
      <c r="IF58" s="34"/>
      <c r="IG58" s="34"/>
      <c r="IH58" s="34"/>
      <c r="II58" s="34"/>
      <c r="IJ58" s="34"/>
      <c r="IK58" s="34"/>
      <c r="IL58" s="34"/>
      <c r="IM58" s="34"/>
      <c r="IN58" s="34"/>
      <c r="IO58" s="34"/>
      <c r="IP58" s="34"/>
      <c r="IQ58" s="34"/>
      <c r="IR58" s="34"/>
      <c r="IS58" s="34"/>
      <c r="IT58" s="11"/>
      <c r="IU58" s="34"/>
      <c r="IV58" s="34"/>
      <c r="IW58" s="34"/>
      <c r="IX58" s="34"/>
      <c r="IY58" s="34"/>
      <c r="IZ58" s="34"/>
      <c r="JA58" s="34"/>
      <c r="JB58" s="34"/>
      <c r="JC58" s="34"/>
      <c r="JD58" s="34"/>
      <c r="JE58" s="34"/>
      <c r="JF58" s="34"/>
      <c r="JG58" s="34"/>
      <c r="JH58" s="34"/>
      <c r="JI58" s="34"/>
      <c r="JJ58" s="34"/>
      <c r="JK58" s="11"/>
      <c r="JL58" s="34"/>
      <c r="JM58" s="34"/>
      <c r="JN58" s="34"/>
      <c r="JO58" s="34"/>
      <c r="JP58" s="34"/>
      <c r="JQ58" s="34"/>
      <c r="JR58" s="34"/>
      <c r="JS58" s="34"/>
      <c r="JT58" s="34"/>
      <c r="JU58" s="34"/>
      <c r="JV58" s="34"/>
      <c r="JW58" s="34"/>
      <c r="JX58" s="34"/>
      <c r="JY58" s="34"/>
      <c r="JZ58" s="34"/>
      <c r="KA58" s="34"/>
      <c r="KB58" s="28"/>
      <c r="KC58" s="34"/>
      <c r="KD58" s="35"/>
      <c r="KE58" s="34"/>
      <c r="KF58" s="35"/>
      <c r="KG58" s="118"/>
      <c r="KH58" s="34"/>
      <c r="KI58" s="34"/>
      <c r="KJ58" s="55"/>
      <c r="KK58" s="55"/>
      <c r="KL58" s="9"/>
      <c r="KM58" s="9"/>
      <c r="KN58" s="9"/>
      <c r="KO58" s="9"/>
      <c r="KP58" s="12">
        <f t="shared" si="20"/>
        <v>1</v>
      </c>
      <c r="KQ58" s="12">
        <f t="shared" si="21"/>
        <v>5.8</v>
      </c>
      <c r="KR58" s="12">
        <f t="shared" si="22"/>
        <v>0</v>
      </c>
      <c r="KS58" s="12">
        <f t="shared" si="23"/>
        <v>0</v>
      </c>
      <c r="KT58" s="12">
        <v>0</v>
      </c>
      <c r="KU58" s="113">
        <v>-4.3107948771190499E-3</v>
      </c>
      <c r="KV58" s="126"/>
      <c r="KW58" s="82">
        <f t="shared" si="24"/>
        <v>0.14070595331836078</v>
      </c>
      <c r="KX58" s="83">
        <f t="shared" si="25"/>
        <v>5.7532536286200031E-3</v>
      </c>
      <c r="KY58" s="84">
        <f t="shared" si="26"/>
        <v>0.57532536286200031</v>
      </c>
      <c r="KZ58" s="81"/>
      <c r="LA58" s="81"/>
      <c r="LB58" s="81"/>
      <c r="LC58" s="81"/>
      <c r="LD58" s="44"/>
      <c r="LE58" s="45"/>
    </row>
    <row r="59" spans="1:317" s="46" customFormat="1" x14ac:dyDescent="0.25">
      <c r="A59" s="47"/>
      <c r="B59" s="2"/>
      <c r="C59" s="49"/>
      <c r="D59" s="50"/>
      <c r="E59" s="50"/>
      <c r="F59" s="50"/>
      <c r="G59" s="50"/>
      <c r="H59" s="50"/>
      <c r="I59" s="50"/>
      <c r="J59" s="50"/>
      <c r="K59" s="50"/>
      <c r="L59" s="50"/>
      <c r="M59" s="4"/>
      <c r="N59" s="50"/>
      <c r="O59" s="50"/>
      <c r="P59" s="18"/>
      <c r="Q59" s="18"/>
      <c r="R59" s="50"/>
      <c r="S59" s="50"/>
      <c r="T59" s="50"/>
      <c r="U59" s="53"/>
      <c r="V59" s="52"/>
      <c r="W59" s="52"/>
      <c r="X59" s="50"/>
      <c r="Y59" s="52"/>
      <c r="Z59" s="50"/>
      <c r="AA59" s="50"/>
      <c r="AB59" s="50"/>
      <c r="AC59" s="52"/>
      <c r="AD59" s="52"/>
      <c r="AE59" s="52"/>
      <c r="AF59" s="50"/>
      <c r="AG59" s="87"/>
      <c r="AH59" s="50"/>
      <c r="AI59" s="52"/>
      <c r="AJ59" s="50"/>
      <c r="AK59" s="52"/>
      <c r="AL59" s="50"/>
      <c r="AM59" s="52"/>
      <c r="AN59" s="52"/>
      <c r="AO59" s="52"/>
      <c r="AP59" s="50"/>
      <c r="AQ59" s="52"/>
      <c r="AR59" s="52"/>
      <c r="AS59" s="52"/>
      <c r="AT59" s="50"/>
      <c r="AU59" s="52"/>
      <c r="AV59" s="52"/>
      <c r="AW59" s="52"/>
      <c r="AX59" s="50"/>
      <c r="AY59" s="52"/>
      <c r="AZ59" s="50"/>
      <c r="BA59" s="52"/>
      <c r="BB59" s="50"/>
      <c r="BC59" s="52"/>
      <c r="BD59" s="50"/>
      <c r="BE59" s="52"/>
      <c r="BF59" s="50"/>
      <c r="BG59" s="52"/>
      <c r="BH59" s="53"/>
      <c r="BI59" s="52"/>
      <c r="BJ59" s="52"/>
      <c r="BK59" s="50"/>
      <c r="BL59" s="50"/>
      <c r="BM59" s="50"/>
      <c r="BN59" s="50"/>
      <c r="BO59" s="50"/>
      <c r="BP59" s="50"/>
      <c r="BQ59" s="52"/>
      <c r="BR59" s="50"/>
      <c r="BS59" s="50"/>
      <c r="BT59" s="50"/>
      <c r="BU59" s="52"/>
      <c r="BV59" s="52"/>
      <c r="BW59" s="52"/>
      <c r="BX59" s="50"/>
      <c r="BY59" s="52"/>
      <c r="BZ59" s="52"/>
      <c r="CA59" s="50"/>
      <c r="CB59" s="50"/>
      <c r="CC59" s="54"/>
      <c r="CD59" s="55"/>
      <c r="CE59" s="55"/>
      <c r="CF59" s="50"/>
      <c r="CG59" s="50"/>
      <c r="CH59" s="47"/>
      <c r="CI59" s="52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  <c r="DF59" s="50"/>
      <c r="DG59" s="50"/>
      <c r="DH59" s="50"/>
      <c r="DI59" s="50"/>
      <c r="DJ59" s="50"/>
      <c r="DK59" s="50"/>
      <c r="DL59" s="50"/>
      <c r="DM59" s="52"/>
      <c r="DN59" s="52"/>
      <c r="DO59" s="50"/>
      <c r="DP59" s="50"/>
      <c r="DQ59" s="50"/>
      <c r="DR59" s="50"/>
      <c r="DS59" s="56"/>
      <c r="DT59" s="56"/>
      <c r="DU59" s="56"/>
      <c r="DV59" s="56"/>
      <c r="DW59" s="56"/>
      <c r="DX59" s="8"/>
      <c r="DY59" s="57"/>
      <c r="DZ59" s="57"/>
      <c r="EA59" s="54"/>
      <c r="EB59" s="54"/>
      <c r="EC59" s="54"/>
      <c r="ED59" s="54"/>
      <c r="EE59" s="54"/>
      <c r="EF59" s="58"/>
      <c r="EG59" s="47"/>
      <c r="EH59" s="47"/>
      <c r="EI59" s="88"/>
      <c r="EJ59" s="47"/>
      <c r="EK59" s="85"/>
      <c r="EL59" s="85"/>
      <c r="EM59" s="59"/>
      <c r="EN59" s="59"/>
      <c r="EO59" s="59"/>
      <c r="EP59" s="60"/>
      <c r="EQ59" s="50"/>
      <c r="ER59" s="61"/>
      <c r="ES59" s="61"/>
      <c r="ET59" s="3"/>
      <c r="EU59" s="34"/>
      <c r="EV59" s="62"/>
      <c r="EW59" s="12"/>
      <c r="EX59" s="12"/>
      <c r="EY59" s="12"/>
      <c r="EZ59" s="12"/>
      <c r="FA59" s="12"/>
      <c r="FB59" s="13"/>
      <c r="FC59" s="14"/>
      <c r="FD59" s="12"/>
      <c r="FE59" s="12"/>
      <c r="FF59" s="12"/>
      <c r="FG59" s="12"/>
      <c r="FH59" s="12"/>
      <c r="FI59" s="12"/>
      <c r="FJ59" s="12"/>
      <c r="FK59" s="12"/>
      <c r="FL59" s="15"/>
      <c r="FM59" s="16"/>
      <c r="FN59" s="115">
        <v>3</v>
      </c>
      <c r="FO59" s="34"/>
      <c r="FP59" s="34" t="s">
        <v>264</v>
      </c>
      <c r="FQ59" s="34" t="s">
        <v>265</v>
      </c>
      <c r="FR59" s="116">
        <v>5</v>
      </c>
      <c r="FS59" s="116">
        <v>3.9</v>
      </c>
      <c r="FT59" s="116">
        <v>5</v>
      </c>
      <c r="FU59" s="117">
        <v>46.8</v>
      </c>
      <c r="FV59" s="118"/>
      <c r="FW59" s="118"/>
      <c r="FX59" s="118"/>
      <c r="FY59" s="118"/>
      <c r="FZ59" s="119" t="s">
        <v>266</v>
      </c>
      <c r="GA59" s="118"/>
      <c r="GB59" s="118"/>
      <c r="GC59" s="119" t="s">
        <v>267</v>
      </c>
      <c r="GD59" s="116">
        <v>3</v>
      </c>
      <c r="GE59" s="116">
        <v>217</v>
      </c>
      <c r="GF59" s="120"/>
      <c r="GG59" s="120"/>
      <c r="GH59" s="120"/>
      <c r="GI59" s="120"/>
      <c r="GJ59" s="120"/>
      <c r="GK59" s="120"/>
      <c r="GL59" s="64"/>
      <c r="GM59" s="24"/>
      <c r="GN59" s="120"/>
      <c r="GO59" s="120"/>
      <c r="GP59" s="10"/>
      <c r="GQ59" s="26"/>
      <c r="GR59" s="26"/>
      <c r="GS59" s="26"/>
      <c r="GT59" s="26"/>
      <c r="GU59" s="11"/>
      <c r="GV59" s="28"/>
      <c r="GW59" s="28"/>
      <c r="GX59" s="28"/>
      <c r="GY59" s="122"/>
      <c r="GZ59" s="122"/>
      <c r="HA59" s="122"/>
      <c r="HB59" s="122"/>
      <c r="HC59" s="122"/>
      <c r="HD59" s="122"/>
      <c r="HE59" s="122"/>
      <c r="HF59" s="122"/>
      <c r="HG59" s="122"/>
      <c r="HH59" s="28"/>
      <c r="HI59" s="123"/>
      <c r="HJ59" s="123"/>
      <c r="HK59" s="123"/>
      <c r="HL59" s="11"/>
      <c r="HM59" s="34"/>
      <c r="HN59" s="34" t="s">
        <v>267</v>
      </c>
      <c r="HO59" s="34" t="s">
        <v>306</v>
      </c>
      <c r="HP59" s="116">
        <v>3.7</v>
      </c>
      <c r="HQ59" s="116">
        <v>3.5</v>
      </c>
      <c r="HR59" s="116">
        <v>3.7</v>
      </c>
      <c r="HS59" s="116">
        <v>20.3</v>
      </c>
      <c r="HT59" s="119" t="s">
        <v>266</v>
      </c>
      <c r="HU59" s="119" t="s">
        <v>267</v>
      </c>
      <c r="HV59" s="119">
        <v>3</v>
      </c>
      <c r="HW59" s="119">
        <v>147</v>
      </c>
      <c r="HX59" s="119"/>
      <c r="HY59" s="34"/>
      <c r="HZ59" s="34"/>
      <c r="IA59" s="34"/>
      <c r="IB59" s="34"/>
      <c r="IC59" s="11"/>
      <c r="ID59" s="34"/>
      <c r="IE59" s="34"/>
      <c r="IF59" s="34"/>
      <c r="IG59" s="34"/>
      <c r="IH59" s="34"/>
      <c r="II59" s="34"/>
      <c r="IJ59" s="34"/>
      <c r="IK59" s="34"/>
      <c r="IL59" s="34"/>
      <c r="IM59" s="34"/>
      <c r="IN59" s="34"/>
      <c r="IO59" s="34"/>
      <c r="IP59" s="34"/>
      <c r="IQ59" s="34"/>
      <c r="IR59" s="34"/>
      <c r="IS59" s="34"/>
      <c r="IT59" s="11"/>
      <c r="IU59" s="34"/>
      <c r="IV59" s="34"/>
      <c r="IW59" s="34"/>
      <c r="IX59" s="34"/>
      <c r="IY59" s="34"/>
      <c r="IZ59" s="34"/>
      <c r="JA59" s="34"/>
      <c r="JB59" s="34"/>
      <c r="JC59" s="34"/>
      <c r="JD59" s="34"/>
      <c r="JE59" s="34"/>
      <c r="JF59" s="34"/>
      <c r="JG59" s="34"/>
      <c r="JH59" s="34"/>
      <c r="JI59" s="34"/>
      <c r="JJ59" s="34"/>
      <c r="JK59" s="11"/>
      <c r="JL59" s="34"/>
      <c r="JM59" s="34"/>
      <c r="JN59" s="34"/>
      <c r="JO59" s="34"/>
      <c r="JP59" s="34"/>
      <c r="JQ59" s="34"/>
      <c r="JR59" s="34"/>
      <c r="JS59" s="34"/>
      <c r="JT59" s="34"/>
      <c r="JU59" s="34"/>
      <c r="JV59" s="34"/>
      <c r="JW59" s="34"/>
      <c r="JX59" s="34"/>
      <c r="JY59" s="34"/>
      <c r="JZ59" s="34"/>
      <c r="KA59" s="34"/>
      <c r="KB59" s="28"/>
      <c r="KC59" s="34"/>
      <c r="KD59" s="35"/>
      <c r="KE59" s="34"/>
      <c r="KF59" s="35"/>
      <c r="KG59" s="118"/>
      <c r="KH59" s="34"/>
      <c r="KI59" s="34"/>
      <c r="KJ59" s="55"/>
      <c r="KK59" s="55"/>
      <c r="KL59" s="9"/>
      <c r="KM59" s="9"/>
      <c r="KN59" s="9"/>
      <c r="KO59" s="9"/>
      <c r="KP59" s="12">
        <f t="shared" si="20"/>
        <v>1</v>
      </c>
      <c r="KQ59" s="12">
        <f t="shared" si="21"/>
        <v>5</v>
      </c>
      <c r="KR59" s="12">
        <f t="shared" si="22"/>
        <v>0</v>
      </c>
      <c r="KS59" s="12">
        <f t="shared" si="23"/>
        <v>0</v>
      </c>
      <c r="KT59" s="12">
        <v>0</v>
      </c>
      <c r="KU59" s="113">
        <v>-4.3107948771190499E-3</v>
      </c>
      <c r="KV59" s="126"/>
      <c r="KW59" s="82">
        <f t="shared" si="24"/>
        <v>4.3517426528049352E-2</v>
      </c>
      <c r="KX59" s="83">
        <f t="shared" si="25"/>
        <v>5.2218093455258519E-3</v>
      </c>
      <c r="KY59" s="84">
        <f t="shared" si="26"/>
        <v>0.52218093455258519</v>
      </c>
      <c r="KZ59" s="81"/>
      <c r="LA59" s="81"/>
      <c r="LB59" s="81"/>
      <c r="LC59" s="81"/>
      <c r="LD59" s="44"/>
      <c r="LE59" s="45"/>
    </row>
    <row r="60" spans="1:317" s="46" customFormat="1" x14ac:dyDescent="0.25">
      <c r="A60" s="47"/>
      <c r="B60" s="2"/>
      <c r="C60" s="49"/>
      <c r="D60" s="50"/>
      <c r="E60" s="50"/>
      <c r="F60" s="50"/>
      <c r="G60" s="50"/>
      <c r="H60" s="50"/>
      <c r="I60" s="50"/>
      <c r="J60" s="50"/>
      <c r="K60" s="50"/>
      <c r="L60" s="50"/>
      <c r="M60" s="4"/>
      <c r="N60" s="50"/>
      <c r="O60" s="50"/>
      <c r="P60" s="18"/>
      <c r="Q60" s="18"/>
      <c r="R60" s="50"/>
      <c r="S60" s="50"/>
      <c r="T60" s="50"/>
      <c r="U60" s="53"/>
      <c r="V60" s="52"/>
      <c r="W60" s="52"/>
      <c r="X60" s="50"/>
      <c r="Y60" s="52"/>
      <c r="Z60" s="50"/>
      <c r="AA60" s="50"/>
      <c r="AB60" s="50"/>
      <c r="AC60" s="52"/>
      <c r="AD60" s="52"/>
      <c r="AE60" s="52"/>
      <c r="AF60" s="50"/>
      <c r="AG60" s="87"/>
      <c r="AH60" s="50"/>
      <c r="AI60" s="52"/>
      <c r="AJ60" s="50"/>
      <c r="AK60" s="52"/>
      <c r="AL60" s="50"/>
      <c r="AM60" s="52"/>
      <c r="AN60" s="52"/>
      <c r="AO60" s="52"/>
      <c r="AP60" s="50"/>
      <c r="AQ60" s="52"/>
      <c r="AR60" s="52"/>
      <c r="AS60" s="52"/>
      <c r="AT60" s="50"/>
      <c r="AU60" s="52"/>
      <c r="AV60" s="52"/>
      <c r="AW60" s="52"/>
      <c r="AX60" s="50"/>
      <c r="AY60" s="52"/>
      <c r="AZ60" s="50"/>
      <c r="BA60" s="52"/>
      <c r="BB60" s="50"/>
      <c r="BC60" s="52"/>
      <c r="BD60" s="50"/>
      <c r="BE60" s="52"/>
      <c r="BF60" s="50"/>
      <c r="BG60" s="52"/>
      <c r="BH60" s="53"/>
      <c r="BI60" s="52"/>
      <c r="BJ60" s="52"/>
      <c r="BK60" s="50"/>
      <c r="BL60" s="50"/>
      <c r="BM60" s="50"/>
      <c r="BN60" s="50"/>
      <c r="BO60" s="50"/>
      <c r="BP60" s="50"/>
      <c r="BQ60" s="52"/>
      <c r="BR60" s="50"/>
      <c r="BS60" s="50"/>
      <c r="BT60" s="50"/>
      <c r="BU60" s="52"/>
      <c r="BV60" s="52"/>
      <c r="BW60" s="52"/>
      <c r="BX60" s="50"/>
      <c r="BY60" s="52"/>
      <c r="BZ60" s="52"/>
      <c r="CA60" s="50"/>
      <c r="CB60" s="50"/>
      <c r="CC60" s="54"/>
      <c r="CD60" s="55"/>
      <c r="CE60" s="55"/>
      <c r="CF60" s="50"/>
      <c r="CG60" s="50"/>
      <c r="CH60" s="47"/>
      <c r="CI60" s="52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2"/>
      <c r="DN60" s="52"/>
      <c r="DO60" s="50"/>
      <c r="DP60" s="50"/>
      <c r="DQ60" s="50"/>
      <c r="DR60" s="50"/>
      <c r="DS60" s="56"/>
      <c r="DT60" s="56"/>
      <c r="DU60" s="56"/>
      <c r="DV60" s="56"/>
      <c r="DW60" s="56"/>
      <c r="DX60" s="8"/>
      <c r="DY60" s="57"/>
      <c r="DZ60" s="57"/>
      <c r="EA60" s="54"/>
      <c r="EB60" s="54"/>
      <c r="EC60" s="54"/>
      <c r="ED60" s="54"/>
      <c r="EE60" s="54"/>
      <c r="EF60" s="58"/>
      <c r="EG60" s="47"/>
      <c r="EH60" s="47"/>
      <c r="EI60" s="88"/>
      <c r="EJ60" s="47"/>
      <c r="EK60" s="85"/>
      <c r="EL60" s="85"/>
      <c r="EM60" s="59"/>
      <c r="EN60" s="59"/>
      <c r="EO60" s="59"/>
      <c r="EP60" s="60"/>
      <c r="EQ60" s="50"/>
      <c r="ER60" s="61"/>
      <c r="ES60" s="61"/>
      <c r="ET60" s="3"/>
      <c r="EU60" s="34"/>
      <c r="EV60" s="62"/>
      <c r="EW60" s="12"/>
      <c r="EX60" s="12"/>
      <c r="EY60" s="12"/>
      <c r="EZ60" s="12"/>
      <c r="FA60" s="12"/>
      <c r="FB60" s="13"/>
      <c r="FC60" s="14"/>
      <c r="FD60" s="12"/>
      <c r="FE60" s="12"/>
      <c r="FF60" s="12"/>
      <c r="FG60" s="12"/>
      <c r="FH60" s="12"/>
      <c r="FI60" s="12"/>
      <c r="FJ60" s="12"/>
      <c r="FK60" s="12"/>
      <c r="FL60" s="15"/>
      <c r="FM60" s="16"/>
      <c r="FN60" s="115">
        <v>4</v>
      </c>
      <c r="FO60" s="34"/>
      <c r="FP60" s="34" t="s">
        <v>264</v>
      </c>
      <c r="FQ60" s="34" t="s">
        <v>265</v>
      </c>
      <c r="FR60" s="116">
        <v>3.8</v>
      </c>
      <c r="FS60" s="116">
        <v>2.8</v>
      </c>
      <c r="FT60" s="116">
        <v>3.8</v>
      </c>
      <c r="FU60" s="117">
        <v>18.8</v>
      </c>
      <c r="FV60" s="118"/>
      <c r="FW60" s="118"/>
      <c r="FX60" s="118"/>
      <c r="FY60" s="118"/>
      <c r="FZ60" s="119" t="s">
        <v>266</v>
      </c>
      <c r="GA60" s="118"/>
      <c r="GB60" s="118"/>
      <c r="GC60" s="119" t="s">
        <v>267</v>
      </c>
      <c r="GD60" s="116">
        <v>3</v>
      </c>
      <c r="GE60" s="116">
        <v>222</v>
      </c>
      <c r="GF60" s="120"/>
      <c r="GG60" s="120"/>
      <c r="GH60" s="120"/>
      <c r="GI60" s="120"/>
      <c r="GJ60" s="120"/>
      <c r="GK60" s="120"/>
      <c r="GL60" s="64"/>
      <c r="GM60" s="24"/>
      <c r="GN60" s="120"/>
      <c r="GO60" s="120"/>
      <c r="GP60" s="10"/>
      <c r="GQ60" s="26"/>
      <c r="GR60" s="26"/>
      <c r="GS60" s="26"/>
      <c r="GT60" s="26"/>
      <c r="GU60" s="11"/>
      <c r="GV60" s="28"/>
      <c r="GW60" s="28"/>
      <c r="GX60" s="28"/>
      <c r="GY60" s="122"/>
      <c r="GZ60" s="122"/>
      <c r="HA60" s="122"/>
      <c r="HB60" s="122"/>
      <c r="HC60" s="122"/>
      <c r="HD60" s="122"/>
      <c r="HE60" s="122"/>
      <c r="HF60" s="122"/>
      <c r="HG60" s="122"/>
      <c r="HH60" s="28"/>
      <c r="HI60" s="123"/>
      <c r="HJ60" s="123"/>
      <c r="HK60" s="123"/>
      <c r="HL60" s="11"/>
      <c r="HM60" s="34"/>
      <c r="HN60" s="34" t="s">
        <v>267</v>
      </c>
      <c r="HO60" s="34" t="s">
        <v>265</v>
      </c>
      <c r="HP60" s="116">
        <v>3.5</v>
      </c>
      <c r="HQ60" s="116">
        <v>2.8</v>
      </c>
      <c r="HR60" s="116">
        <v>3.5</v>
      </c>
      <c r="HS60" s="116">
        <v>16.899999999999999</v>
      </c>
      <c r="HT60" s="119" t="s">
        <v>266</v>
      </c>
      <c r="HU60" s="119" t="s">
        <v>267</v>
      </c>
      <c r="HV60" s="119">
        <v>3</v>
      </c>
      <c r="HW60" s="119">
        <v>242</v>
      </c>
      <c r="HX60" s="119"/>
      <c r="HY60" s="34" t="s">
        <v>269</v>
      </c>
      <c r="HZ60" s="34"/>
      <c r="IA60" s="34"/>
      <c r="IB60" s="34"/>
      <c r="IC60" s="11"/>
      <c r="ID60" s="34"/>
      <c r="IE60" s="34"/>
      <c r="IF60" s="34"/>
      <c r="IG60" s="34"/>
      <c r="IH60" s="34"/>
      <c r="II60" s="34"/>
      <c r="IJ60" s="34"/>
      <c r="IK60" s="34"/>
      <c r="IL60" s="34"/>
      <c r="IM60" s="34"/>
      <c r="IN60" s="34"/>
      <c r="IO60" s="34"/>
      <c r="IP60" s="34"/>
      <c r="IQ60" s="34"/>
      <c r="IR60" s="34"/>
      <c r="IS60" s="34"/>
      <c r="IT60" s="11"/>
      <c r="IU60" s="34"/>
      <c r="IV60" s="34"/>
      <c r="IW60" s="34"/>
      <c r="IX60" s="34"/>
      <c r="IY60" s="34"/>
      <c r="IZ60" s="34"/>
      <c r="JA60" s="34"/>
      <c r="JB60" s="34"/>
      <c r="JC60" s="34"/>
      <c r="JD60" s="34"/>
      <c r="JE60" s="34"/>
      <c r="JF60" s="34"/>
      <c r="JG60" s="34"/>
      <c r="JH60" s="34"/>
      <c r="JI60" s="34"/>
      <c r="JJ60" s="34"/>
      <c r="JK60" s="11"/>
      <c r="JL60" s="34"/>
      <c r="JM60" s="34"/>
      <c r="JN60" s="34"/>
      <c r="JO60" s="34"/>
      <c r="JP60" s="34"/>
      <c r="JQ60" s="34"/>
      <c r="JR60" s="34"/>
      <c r="JS60" s="34"/>
      <c r="JT60" s="34"/>
      <c r="JU60" s="34"/>
      <c r="JV60" s="34"/>
      <c r="JW60" s="34"/>
      <c r="JX60" s="34"/>
      <c r="JY60" s="34"/>
      <c r="JZ60" s="34"/>
      <c r="KA60" s="34"/>
      <c r="KB60" s="28"/>
      <c r="KC60" s="34"/>
      <c r="KD60" s="35"/>
      <c r="KE60" s="34"/>
      <c r="KF60" s="35"/>
      <c r="KG60" s="118"/>
      <c r="KH60" s="34"/>
      <c r="KI60" s="34"/>
      <c r="KJ60" s="55"/>
      <c r="KK60" s="55"/>
      <c r="KL60" s="9"/>
      <c r="KM60" s="9"/>
      <c r="KN60" s="9"/>
      <c r="KO60" s="9"/>
      <c r="KP60" s="12">
        <f t="shared" si="20"/>
        <v>1</v>
      </c>
      <c r="KQ60" s="12">
        <f t="shared" si="21"/>
        <v>3.8</v>
      </c>
      <c r="KR60" s="12">
        <f t="shared" si="22"/>
        <v>0</v>
      </c>
      <c r="KS60" s="12">
        <f t="shared" si="23"/>
        <v>0</v>
      </c>
      <c r="KT60" s="12">
        <v>0</v>
      </c>
      <c r="KU60" s="113">
        <v>-4.3107948771190499E-3</v>
      </c>
      <c r="KV60" s="126"/>
      <c r="KW60" s="82">
        <f t="shared" si="24"/>
        <v>-0.11825142162955404</v>
      </c>
      <c r="KX60" s="83">
        <f t="shared" si="25"/>
        <v>4.4436041296843642E-3</v>
      </c>
      <c r="KY60" s="84">
        <f t="shared" si="26"/>
        <v>0.44436041296843642</v>
      </c>
      <c r="KZ60" s="81"/>
      <c r="LA60" s="81"/>
      <c r="LB60" s="81"/>
      <c r="LC60" s="81"/>
      <c r="LD60" s="44"/>
      <c r="LE60" s="45"/>
    </row>
    <row r="61" spans="1:317" s="46" customFormat="1" x14ac:dyDescent="0.25">
      <c r="A61" s="47"/>
      <c r="B61" s="2"/>
      <c r="C61" s="49"/>
      <c r="D61" s="50"/>
      <c r="E61" s="50"/>
      <c r="F61" s="50"/>
      <c r="G61" s="50"/>
      <c r="H61" s="50"/>
      <c r="I61" s="50"/>
      <c r="J61" s="50"/>
      <c r="K61" s="50"/>
      <c r="L61" s="50"/>
      <c r="M61" s="4"/>
      <c r="N61" s="50"/>
      <c r="O61" s="50"/>
      <c r="P61" s="18"/>
      <c r="Q61" s="18"/>
      <c r="R61" s="50"/>
      <c r="S61" s="50"/>
      <c r="T61" s="50"/>
      <c r="U61" s="53"/>
      <c r="V61" s="52"/>
      <c r="W61" s="52"/>
      <c r="X61" s="50"/>
      <c r="Y61" s="52"/>
      <c r="Z61" s="50"/>
      <c r="AA61" s="50"/>
      <c r="AB61" s="50"/>
      <c r="AC61" s="52"/>
      <c r="AD61" s="52"/>
      <c r="AE61" s="52"/>
      <c r="AF61" s="50"/>
      <c r="AG61" s="87"/>
      <c r="AH61" s="50"/>
      <c r="AI61" s="52"/>
      <c r="AJ61" s="50"/>
      <c r="AK61" s="52"/>
      <c r="AL61" s="50"/>
      <c r="AM61" s="52"/>
      <c r="AN61" s="52"/>
      <c r="AO61" s="52"/>
      <c r="AP61" s="50"/>
      <c r="AQ61" s="52"/>
      <c r="AR61" s="52"/>
      <c r="AS61" s="52"/>
      <c r="AT61" s="50"/>
      <c r="AU61" s="52"/>
      <c r="AV61" s="52"/>
      <c r="AW61" s="52"/>
      <c r="AX61" s="50"/>
      <c r="AY61" s="52"/>
      <c r="AZ61" s="50"/>
      <c r="BA61" s="52"/>
      <c r="BB61" s="50"/>
      <c r="BC61" s="52"/>
      <c r="BD61" s="50"/>
      <c r="BE61" s="52"/>
      <c r="BF61" s="50"/>
      <c r="BG61" s="52"/>
      <c r="BH61" s="53"/>
      <c r="BI61" s="52"/>
      <c r="BJ61" s="52"/>
      <c r="BK61" s="50"/>
      <c r="BL61" s="50"/>
      <c r="BM61" s="50"/>
      <c r="BN61" s="50"/>
      <c r="BO61" s="50"/>
      <c r="BP61" s="50"/>
      <c r="BQ61" s="52"/>
      <c r="BR61" s="50"/>
      <c r="BS61" s="50"/>
      <c r="BT61" s="50"/>
      <c r="BU61" s="52"/>
      <c r="BV61" s="52"/>
      <c r="BW61" s="52"/>
      <c r="BX61" s="50"/>
      <c r="BY61" s="52"/>
      <c r="BZ61" s="52"/>
      <c r="CA61" s="50"/>
      <c r="CB61" s="50"/>
      <c r="CC61" s="54"/>
      <c r="CD61" s="55"/>
      <c r="CE61" s="55"/>
      <c r="CF61" s="50"/>
      <c r="CG61" s="50"/>
      <c r="CH61" s="47"/>
      <c r="CI61" s="52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2"/>
      <c r="DN61" s="52"/>
      <c r="DO61" s="50"/>
      <c r="DP61" s="50"/>
      <c r="DQ61" s="50"/>
      <c r="DR61" s="50"/>
      <c r="DS61" s="56"/>
      <c r="DT61" s="56"/>
      <c r="DU61" s="56"/>
      <c r="DV61" s="56"/>
      <c r="DW61" s="56"/>
      <c r="DX61" s="8"/>
      <c r="DY61" s="57"/>
      <c r="DZ61" s="57"/>
      <c r="EA61" s="54"/>
      <c r="EB61" s="54"/>
      <c r="EC61" s="54"/>
      <c r="ED61" s="54"/>
      <c r="EE61" s="54"/>
      <c r="EF61" s="58"/>
      <c r="EG61" s="47"/>
      <c r="EH61" s="47"/>
      <c r="EI61" s="88"/>
      <c r="EJ61" s="47"/>
      <c r="EK61" s="85"/>
      <c r="EL61" s="85"/>
      <c r="EM61" s="59"/>
      <c r="EN61" s="59"/>
      <c r="EO61" s="59"/>
      <c r="EP61" s="60"/>
      <c r="EQ61" s="50"/>
      <c r="ER61" s="61"/>
      <c r="ES61" s="61"/>
      <c r="ET61" s="3"/>
      <c r="EU61" s="34"/>
      <c r="EV61" s="62"/>
      <c r="EW61" s="12"/>
      <c r="EX61" s="12"/>
      <c r="EY61" s="12"/>
      <c r="EZ61" s="12"/>
      <c r="FA61" s="12"/>
      <c r="FB61" s="13"/>
      <c r="FC61" s="14"/>
      <c r="FD61" s="12"/>
      <c r="FE61" s="12"/>
      <c r="FF61" s="12"/>
      <c r="FG61" s="12"/>
      <c r="FH61" s="12"/>
      <c r="FI61" s="12"/>
      <c r="FJ61" s="12"/>
      <c r="FK61" s="12"/>
      <c r="FL61" s="15"/>
      <c r="FM61" s="16"/>
      <c r="FN61" s="115">
        <v>5</v>
      </c>
      <c r="FO61" s="34"/>
      <c r="FP61" s="34" t="s">
        <v>264</v>
      </c>
      <c r="FQ61" s="34" t="s">
        <v>326</v>
      </c>
      <c r="FR61" s="116">
        <v>12</v>
      </c>
      <c r="FS61" s="116">
        <v>7.4</v>
      </c>
      <c r="FT61" s="116">
        <v>12</v>
      </c>
      <c r="FU61" s="117">
        <v>349.6</v>
      </c>
      <c r="FV61" s="118"/>
      <c r="FW61" s="118"/>
      <c r="FX61" s="118"/>
      <c r="FY61" s="118"/>
      <c r="FZ61" s="119" t="s">
        <v>266</v>
      </c>
      <c r="GA61" s="118"/>
      <c r="GB61" s="118"/>
      <c r="GC61" s="119" t="s">
        <v>267</v>
      </c>
      <c r="GD61" s="116">
        <v>3</v>
      </c>
      <c r="GE61" s="116">
        <v>230</v>
      </c>
      <c r="GF61" s="120"/>
      <c r="GG61" s="120"/>
      <c r="GH61" s="120"/>
      <c r="GI61" s="120"/>
      <c r="GJ61" s="120"/>
      <c r="GK61" s="120"/>
      <c r="GL61" s="64"/>
      <c r="GM61" s="24"/>
      <c r="GN61" s="120"/>
      <c r="GO61" s="120"/>
      <c r="GP61" s="10"/>
      <c r="GQ61" s="26"/>
      <c r="GR61" s="26"/>
      <c r="GS61" s="26"/>
      <c r="GT61" s="26"/>
      <c r="GU61" s="11"/>
      <c r="GV61" s="28"/>
      <c r="GW61" s="28" t="s">
        <v>267</v>
      </c>
      <c r="GX61" s="28"/>
      <c r="GY61" s="122"/>
      <c r="GZ61" s="122"/>
      <c r="HA61" s="122"/>
      <c r="HB61" s="122"/>
      <c r="HC61" s="122"/>
      <c r="HD61" s="122"/>
      <c r="HE61" s="122"/>
      <c r="HF61" s="122"/>
      <c r="HG61" s="122"/>
      <c r="HH61" s="28"/>
      <c r="HI61" s="123"/>
      <c r="HJ61" s="123"/>
      <c r="HK61" s="123"/>
      <c r="HL61" s="11"/>
      <c r="HM61" s="34"/>
      <c r="HN61" s="34" t="s">
        <v>267</v>
      </c>
      <c r="HO61" s="34" t="s">
        <v>286</v>
      </c>
      <c r="HP61" s="116">
        <v>3.1</v>
      </c>
      <c r="HQ61" s="116">
        <v>2.2999999999999998</v>
      </c>
      <c r="HR61" s="116">
        <v>3.1</v>
      </c>
      <c r="HS61" s="116">
        <v>12.2</v>
      </c>
      <c r="HT61" s="119" t="s">
        <v>266</v>
      </c>
      <c r="HU61" s="119" t="s">
        <v>267</v>
      </c>
      <c r="HV61" s="119">
        <v>3</v>
      </c>
      <c r="HW61" s="119">
        <v>160</v>
      </c>
      <c r="HX61" s="119"/>
      <c r="HY61" s="34"/>
      <c r="HZ61" s="34"/>
      <c r="IA61" s="34"/>
      <c r="IB61" s="34"/>
      <c r="IC61" s="11"/>
      <c r="ID61" s="34"/>
      <c r="IE61" s="34"/>
      <c r="IF61" s="34"/>
      <c r="IG61" s="34"/>
      <c r="IH61" s="34"/>
      <c r="II61" s="34"/>
      <c r="IJ61" s="34"/>
      <c r="IK61" s="34"/>
      <c r="IL61" s="34"/>
      <c r="IM61" s="34"/>
      <c r="IN61" s="34"/>
      <c r="IO61" s="34"/>
      <c r="IP61" s="34"/>
      <c r="IQ61" s="34"/>
      <c r="IR61" s="34"/>
      <c r="IS61" s="34"/>
      <c r="IT61" s="11"/>
      <c r="IU61" s="34"/>
      <c r="IV61" s="34"/>
      <c r="IW61" s="34"/>
      <c r="IX61" s="34"/>
      <c r="IY61" s="34"/>
      <c r="IZ61" s="34"/>
      <c r="JA61" s="34"/>
      <c r="JB61" s="34"/>
      <c r="JC61" s="34"/>
      <c r="JD61" s="34"/>
      <c r="JE61" s="34"/>
      <c r="JF61" s="34"/>
      <c r="JG61" s="34"/>
      <c r="JH61" s="34"/>
      <c r="JI61" s="34"/>
      <c r="JJ61" s="34"/>
      <c r="JK61" s="11"/>
      <c r="JL61" s="34"/>
      <c r="JM61" s="34"/>
      <c r="JN61" s="34"/>
      <c r="JO61" s="34"/>
      <c r="JP61" s="34"/>
      <c r="JQ61" s="34"/>
      <c r="JR61" s="34"/>
      <c r="JS61" s="34"/>
      <c r="JT61" s="34"/>
      <c r="JU61" s="34"/>
      <c r="JV61" s="34"/>
      <c r="JW61" s="34"/>
      <c r="JX61" s="34"/>
      <c r="JY61" s="34"/>
      <c r="JZ61" s="34"/>
      <c r="KA61" s="34"/>
      <c r="KB61" s="28"/>
      <c r="KC61" s="34"/>
      <c r="KD61" s="35"/>
      <c r="KE61" s="34"/>
      <c r="KF61" s="35"/>
      <c r="KG61" s="118"/>
      <c r="KH61" s="34"/>
      <c r="KI61" s="34"/>
      <c r="KJ61" s="55"/>
      <c r="KK61" s="55"/>
      <c r="KL61" s="9"/>
      <c r="KM61" s="9"/>
      <c r="KN61" s="9"/>
      <c r="KO61" s="9"/>
      <c r="KP61" s="12">
        <f t="shared" si="20"/>
        <v>1</v>
      </c>
      <c r="KQ61" s="12">
        <f t="shared" si="21"/>
        <v>12</v>
      </c>
      <c r="KR61" s="12">
        <f t="shared" si="22"/>
        <v>0</v>
      </c>
      <c r="KS61" s="12">
        <f t="shared" si="23"/>
        <v>0</v>
      </c>
      <c r="KT61" s="12">
        <v>0</v>
      </c>
      <c r="KU61" s="113">
        <v>-4.3107948771190499E-3</v>
      </c>
      <c r="KV61" s="126"/>
      <c r="KW61" s="82">
        <f t="shared" si="24"/>
        <v>0.73640642497142272</v>
      </c>
      <c r="KX61" s="83">
        <f t="shared" si="25"/>
        <v>1.0413676479582135E-2</v>
      </c>
      <c r="KY61" s="84">
        <f t="shared" si="26"/>
        <v>1.0413676479582135</v>
      </c>
      <c r="KZ61" s="81"/>
      <c r="LA61" s="81"/>
      <c r="LB61" s="81"/>
      <c r="LC61" s="81"/>
      <c r="LD61" s="44"/>
      <c r="LE61" s="45"/>
    </row>
    <row r="62" spans="1:317" s="46" customFormat="1" x14ac:dyDescent="0.25">
      <c r="A62" s="47" t="s">
        <v>453</v>
      </c>
      <c r="B62" s="48" t="s">
        <v>454</v>
      </c>
      <c r="C62" s="49">
        <v>44028.7237810648</v>
      </c>
      <c r="D62" s="50"/>
      <c r="E62" s="50"/>
      <c r="F62" s="50"/>
      <c r="G62" s="50"/>
      <c r="H62" s="50"/>
      <c r="I62" s="50"/>
      <c r="J62" s="50"/>
      <c r="K62" s="50"/>
      <c r="L62" s="50"/>
      <c r="M62" s="4"/>
      <c r="N62" s="50"/>
      <c r="O62" s="50" t="s">
        <v>234</v>
      </c>
      <c r="P62" s="18">
        <v>160</v>
      </c>
      <c r="Q62" s="18">
        <v>50</v>
      </c>
      <c r="R62" s="50" t="s">
        <v>235</v>
      </c>
      <c r="S62" s="50" t="s">
        <v>236</v>
      </c>
      <c r="T62" s="50" t="s">
        <v>237</v>
      </c>
      <c r="U62" s="51" t="s">
        <v>238</v>
      </c>
      <c r="V62" s="52"/>
      <c r="W62" s="52"/>
      <c r="X62" s="50" t="s">
        <v>238</v>
      </c>
      <c r="Y62" s="52"/>
      <c r="Z62" s="50" t="s">
        <v>238</v>
      </c>
      <c r="AA62" s="50" t="s">
        <v>238</v>
      </c>
      <c r="AB62" s="50" t="s">
        <v>238</v>
      </c>
      <c r="AC62" s="52"/>
      <c r="AD62" s="52"/>
      <c r="AE62" s="52"/>
      <c r="AF62" s="50" t="s">
        <v>238</v>
      </c>
      <c r="AG62" s="52"/>
      <c r="AH62" s="52"/>
      <c r="AI62" s="52"/>
      <c r="AJ62" s="50" t="s">
        <v>238</v>
      </c>
      <c r="AK62" s="52"/>
      <c r="AL62" s="50" t="s">
        <v>238</v>
      </c>
      <c r="AM62" s="52"/>
      <c r="AN62" s="52"/>
      <c r="AO62" s="52"/>
      <c r="AP62" s="50" t="s">
        <v>238</v>
      </c>
      <c r="AQ62" s="52"/>
      <c r="AR62" s="52"/>
      <c r="AS62" s="52"/>
      <c r="AT62" s="50" t="s">
        <v>238</v>
      </c>
      <c r="AU62" s="52"/>
      <c r="AV62" s="52"/>
      <c r="AW62" s="52"/>
      <c r="AX62" s="50" t="s">
        <v>239</v>
      </c>
      <c r="AY62" s="52"/>
      <c r="AZ62" s="50" t="s">
        <v>238</v>
      </c>
      <c r="BA62" s="52"/>
      <c r="BB62" s="50" t="s">
        <v>238</v>
      </c>
      <c r="BC62" s="52"/>
      <c r="BD62" s="50" t="s">
        <v>238</v>
      </c>
      <c r="BE62" s="52"/>
      <c r="BF62" s="50" t="s">
        <v>238</v>
      </c>
      <c r="BG62" s="52"/>
      <c r="BH62" s="53" t="s">
        <v>238</v>
      </c>
      <c r="BI62" s="52"/>
      <c r="BJ62" s="52"/>
      <c r="BK62" s="50" t="s">
        <v>239</v>
      </c>
      <c r="BL62" s="50" t="s">
        <v>239</v>
      </c>
      <c r="BM62" s="50" t="s">
        <v>238</v>
      </c>
      <c r="BN62" s="50" t="s">
        <v>238</v>
      </c>
      <c r="BO62" s="50" t="s">
        <v>238</v>
      </c>
      <c r="BP62" s="50" t="s">
        <v>240</v>
      </c>
      <c r="BQ62" s="50" t="s">
        <v>455</v>
      </c>
      <c r="BR62" s="50" t="s">
        <v>240</v>
      </c>
      <c r="BS62" s="50" t="s">
        <v>456</v>
      </c>
      <c r="BT62" s="50" t="s">
        <v>238</v>
      </c>
      <c r="BU62" s="52"/>
      <c r="BV62" s="52"/>
      <c r="BW62" s="52"/>
      <c r="BX62" s="50" t="s">
        <v>238</v>
      </c>
      <c r="BY62" s="52"/>
      <c r="BZ62" s="52"/>
      <c r="CA62" s="50" t="s">
        <v>243</v>
      </c>
      <c r="CB62" s="50" t="s">
        <v>238</v>
      </c>
      <c r="CC62" s="54" t="s">
        <v>238</v>
      </c>
      <c r="CD62" s="55"/>
      <c r="CE62" s="55"/>
      <c r="CF62" s="50" t="s">
        <v>240</v>
      </c>
      <c r="CG62" s="50" t="s">
        <v>238</v>
      </c>
      <c r="CH62" s="47" t="s">
        <v>238</v>
      </c>
      <c r="CI62" s="52"/>
      <c r="CJ62" s="50" t="s">
        <v>239</v>
      </c>
      <c r="CK62" s="50" t="s">
        <v>244</v>
      </c>
      <c r="CL62" s="50">
        <v>30</v>
      </c>
      <c r="CM62" s="50" t="s">
        <v>238</v>
      </c>
      <c r="CN62" s="50">
        <v>16</v>
      </c>
      <c r="CO62" s="50" t="s">
        <v>238</v>
      </c>
      <c r="CP62" s="50" t="s">
        <v>457</v>
      </c>
      <c r="CQ62" s="50" t="s">
        <v>416</v>
      </c>
      <c r="CR62" s="50" t="s">
        <v>247</v>
      </c>
      <c r="CS62" s="50" t="s">
        <v>319</v>
      </c>
      <c r="CT62" s="50" t="s">
        <v>248</v>
      </c>
      <c r="CU62" s="50" t="s">
        <v>248</v>
      </c>
      <c r="CV62" s="50" t="s">
        <v>248</v>
      </c>
      <c r="CW62" s="50" t="s">
        <v>295</v>
      </c>
      <c r="CX62" s="50" t="s">
        <v>250</v>
      </c>
      <c r="CY62" s="50" t="s">
        <v>251</v>
      </c>
      <c r="CZ62" s="50" t="s">
        <v>249</v>
      </c>
      <c r="DA62" s="50" t="s">
        <v>295</v>
      </c>
      <c r="DB62" s="50" t="s">
        <v>281</v>
      </c>
      <c r="DC62" s="50">
        <v>5</v>
      </c>
      <c r="DD62" s="50">
        <v>6</v>
      </c>
      <c r="DE62" s="50">
        <v>4</v>
      </c>
      <c r="DF62" s="50">
        <v>6</v>
      </c>
      <c r="DG62" s="50" t="s">
        <v>238</v>
      </c>
      <c r="DH62" s="50">
        <v>0</v>
      </c>
      <c r="DI62" s="50">
        <v>100</v>
      </c>
      <c r="DJ62" s="50">
        <v>30</v>
      </c>
      <c r="DK62" s="50">
        <v>0</v>
      </c>
      <c r="DL62" s="50" t="s">
        <v>238</v>
      </c>
      <c r="DM62" s="52"/>
      <c r="DN62" s="52"/>
      <c r="DO62" s="50" t="s">
        <v>341</v>
      </c>
      <c r="DP62" s="50" t="s">
        <v>341</v>
      </c>
      <c r="DQ62" s="50" t="s">
        <v>341</v>
      </c>
      <c r="DR62" s="50">
        <v>8</v>
      </c>
      <c r="DS62" s="56" t="s">
        <v>256</v>
      </c>
      <c r="DT62" s="56" t="s">
        <v>458</v>
      </c>
      <c r="DU62" s="56" t="s">
        <v>256</v>
      </c>
      <c r="DV62" s="56" t="s">
        <v>238</v>
      </c>
      <c r="DW62" s="56" t="s">
        <v>257</v>
      </c>
      <c r="DX62" s="8" t="s">
        <v>244</v>
      </c>
      <c r="DY62" s="57">
        <v>44036</v>
      </c>
      <c r="DZ62" s="57"/>
      <c r="EA62" s="54">
        <v>110</v>
      </c>
      <c r="EB62" s="54">
        <v>70</v>
      </c>
      <c r="EC62" s="54">
        <v>67</v>
      </c>
      <c r="ED62" s="54">
        <v>99</v>
      </c>
      <c r="EE62" s="54">
        <v>7</v>
      </c>
      <c r="EF62" s="58">
        <v>44020</v>
      </c>
      <c r="EG62" s="47">
        <v>229</v>
      </c>
      <c r="EH62" s="47">
        <v>66</v>
      </c>
      <c r="EI62" s="47">
        <v>166</v>
      </c>
      <c r="EJ62" s="47">
        <v>80</v>
      </c>
      <c r="EK62" s="59">
        <v>106</v>
      </c>
      <c r="EL62" s="59">
        <v>110</v>
      </c>
      <c r="EM62" s="59">
        <v>2.66</v>
      </c>
      <c r="EN62" s="59">
        <v>3.24</v>
      </c>
      <c r="EO62" s="59">
        <v>363</v>
      </c>
      <c r="EP62" s="60">
        <v>0.82</v>
      </c>
      <c r="EQ62" s="50" t="s">
        <v>258</v>
      </c>
      <c r="ER62" s="61">
        <v>15</v>
      </c>
      <c r="ES62" s="61">
        <v>7</v>
      </c>
      <c r="ET62" s="3" t="s">
        <v>459</v>
      </c>
      <c r="EU62" s="34" t="s">
        <v>260</v>
      </c>
      <c r="EV62" s="62">
        <v>25561</v>
      </c>
      <c r="EW62" s="12">
        <v>3355434654</v>
      </c>
      <c r="EX62" s="12">
        <v>1</v>
      </c>
      <c r="EY62" s="12" t="s">
        <v>261</v>
      </c>
      <c r="EZ62" s="12">
        <v>50</v>
      </c>
      <c r="FA62" s="12" t="s">
        <v>262</v>
      </c>
      <c r="FB62" s="13">
        <v>19.29</v>
      </c>
      <c r="FC62" s="14">
        <v>1.61</v>
      </c>
      <c r="FD62" s="12">
        <v>50</v>
      </c>
      <c r="FE62" s="12" t="s">
        <v>256</v>
      </c>
      <c r="FF62" s="12" t="s">
        <v>238</v>
      </c>
      <c r="FG62" s="12" t="s">
        <v>238</v>
      </c>
      <c r="FH62" s="12" t="s">
        <v>263</v>
      </c>
      <c r="FI62" s="12">
        <v>20</v>
      </c>
      <c r="FJ62" s="12">
        <v>35</v>
      </c>
      <c r="FK62" s="12">
        <v>0</v>
      </c>
      <c r="FL62" s="15">
        <v>1.7090000000000001</v>
      </c>
      <c r="FM62" s="16">
        <v>35</v>
      </c>
      <c r="FN62" s="115">
        <v>0</v>
      </c>
      <c r="FO62" s="34">
        <v>0</v>
      </c>
      <c r="FP62" s="34"/>
      <c r="FQ62" s="34"/>
      <c r="FR62" s="116"/>
      <c r="FS62" s="116"/>
      <c r="FT62" s="116"/>
      <c r="FU62" s="117"/>
      <c r="FV62" s="118"/>
      <c r="FW62" s="118"/>
      <c r="FX62" s="118"/>
      <c r="FY62" s="118"/>
      <c r="FZ62" s="119"/>
      <c r="GA62" s="118"/>
      <c r="GB62" s="118"/>
      <c r="GC62" s="119"/>
      <c r="GD62" s="116"/>
      <c r="GE62" s="116"/>
      <c r="GF62" s="120"/>
      <c r="GG62" s="120"/>
      <c r="GH62" s="120"/>
      <c r="GI62" s="120"/>
      <c r="GJ62" s="120"/>
      <c r="GK62" s="120"/>
      <c r="GL62" s="64" t="s">
        <v>267</v>
      </c>
      <c r="GM62" s="24"/>
      <c r="GN62" s="120"/>
      <c r="GO62" s="120">
        <f>FL62/6</f>
        <v>0.28483333333333333</v>
      </c>
      <c r="GP62" s="10"/>
      <c r="GQ62" s="26">
        <v>0.35</v>
      </c>
      <c r="GR62" s="34">
        <v>0.15</v>
      </c>
      <c r="GS62" s="34"/>
      <c r="GT62" s="34"/>
      <c r="GU62" s="11">
        <v>24</v>
      </c>
      <c r="GV62" s="70">
        <v>44834</v>
      </c>
      <c r="GW62" s="28" t="s">
        <v>267</v>
      </c>
      <c r="GX62" s="28"/>
      <c r="GY62" s="122"/>
      <c r="GZ62" s="122"/>
      <c r="HA62" s="122"/>
      <c r="HB62" s="122"/>
      <c r="HC62" s="122"/>
      <c r="HD62" s="122"/>
      <c r="HE62" s="122"/>
      <c r="HF62" s="122"/>
      <c r="HG62" s="122"/>
      <c r="HH62" s="28"/>
      <c r="HI62" s="123"/>
      <c r="HJ62" s="123"/>
      <c r="HK62" s="123"/>
      <c r="HL62" s="11">
        <v>48</v>
      </c>
      <c r="HM62" s="127">
        <v>45497</v>
      </c>
      <c r="HN62" s="34"/>
      <c r="HO62" s="34"/>
      <c r="HP62" s="116"/>
      <c r="HQ62" s="116"/>
      <c r="HR62" s="116"/>
      <c r="HS62" s="116"/>
      <c r="HT62" s="119"/>
      <c r="HU62" s="119"/>
      <c r="HV62" s="119"/>
      <c r="HW62" s="119"/>
      <c r="HX62" s="119"/>
      <c r="HY62" s="118"/>
      <c r="HZ62" s="118"/>
      <c r="IA62" s="118"/>
      <c r="IB62" s="118"/>
      <c r="IC62" s="11"/>
      <c r="ID62" s="118"/>
      <c r="IE62" s="118"/>
      <c r="IF62" s="118"/>
      <c r="IG62" s="118"/>
      <c r="IH62" s="118"/>
      <c r="II62" s="118"/>
      <c r="IJ62" s="118"/>
      <c r="IK62" s="118"/>
      <c r="IL62" s="118"/>
      <c r="IM62" s="118"/>
      <c r="IN62" s="118"/>
      <c r="IO62" s="118"/>
      <c r="IP62" s="118"/>
      <c r="IQ62" s="118"/>
      <c r="IR62" s="118"/>
      <c r="IS62" s="118"/>
      <c r="IT62" s="110"/>
      <c r="IU62" s="118"/>
      <c r="IV62" s="118"/>
      <c r="IW62" s="118"/>
      <c r="IX62" s="118"/>
      <c r="IY62" s="118"/>
      <c r="IZ62" s="118"/>
      <c r="JA62" s="118"/>
      <c r="JB62" s="118"/>
      <c r="JC62" s="118"/>
      <c r="JD62" s="118"/>
      <c r="JE62" s="118"/>
      <c r="JF62" s="118"/>
      <c r="JG62" s="118"/>
      <c r="JH62" s="118"/>
      <c r="JI62" s="118"/>
      <c r="JJ62" s="118"/>
      <c r="JK62" s="110"/>
      <c r="JL62" s="118"/>
      <c r="JM62" s="118"/>
      <c r="JN62" s="118"/>
      <c r="JO62" s="118"/>
      <c r="JP62" s="118"/>
      <c r="JQ62" s="118"/>
      <c r="JR62" s="118"/>
      <c r="JS62" s="118"/>
      <c r="JT62" s="118"/>
      <c r="JU62" s="118"/>
      <c r="JV62" s="118"/>
      <c r="JW62" s="118"/>
      <c r="JX62" s="118"/>
      <c r="JY62" s="118"/>
      <c r="JZ62" s="118"/>
      <c r="KA62" s="118"/>
      <c r="KB62" s="122"/>
      <c r="KC62" s="118"/>
      <c r="KD62" s="128"/>
      <c r="KE62" s="118"/>
      <c r="KF62" s="128"/>
      <c r="KG62" s="118"/>
      <c r="KH62" s="118"/>
      <c r="KI62" s="118"/>
      <c r="KJ62" s="55"/>
      <c r="KK62" s="55"/>
      <c r="KL62" s="129"/>
      <c r="KM62" s="129"/>
      <c r="KN62" s="129"/>
      <c r="KO62" s="129"/>
      <c r="KP62" s="12">
        <f t="shared" si="20"/>
        <v>0</v>
      </c>
      <c r="KQ62" s="12">
        <f t="shared" si="21"/>
        <v>0</v>
      </c>
      <c r="KR62" s="12">
        <f t="shared" si="22"/>
        <v>0</v>
      </c>
      <c r="KS62" s="12">
        <f t="shared" si="23"/>
        <v>0</v>
      </c>
      <c r="KT62" s="12">
        <v>0</v>
      </c>
      <c r="KU62" s="80">
        <f>IF(KT62=0, 0.060818386 *FI62         - 0.00014652216 * POWER((FI62 - 15), 3) * (FI62 &gt; 15)         + 0.00018486938 * POWER((FI62 - 20.185718), 3) * (IF(FI62 &gt; 20,1,0))         - 0.000038347226 * POWER((FI62 - 40), 3) * (IF(FI62 &gt; 40,1,0))         + 0.11425297 * FJ62         - 0.000080091477 * POWER((FJ62 - 27.6577), 3) * (IF(FJ62 &gt; 27,1,0))         + 0.00017069483 * POWER((FJ62 - 40), 3) * (IF(FJ62 &gt; 40,1,0))         - 0.000090603358 * POWER((FJ62 - 50.910335), 3) * (IF(FJ62&gt; 50,1,0))         - 0.085684793 * FK62 + 0.0065499693 * POWER((FK62 - 0), 3)         - 0.0068305845 * POWER((FK62- 0.50513347), 3) * (IF(FK62 &gt; 0,1,0))         + 0.00028061519 * POWER((FK62 - 12.295688), 3) * (IF(FK62 &gt; 12,1,0))         + 0.070322812 * EZ62  - 0.00009382122 * POWER((EZ62 - 53.459001), 3) * (IF(EZ62 &gt; 53,1,0))         + 0.00018282661 * POWER((EZ62 - 61.954825), 3) * (IF(EZ62 &gt; 61,1,0))         - 0.000089005389 * POWER((EZ62 - 70.910335), 3) * (IF(EZ62 &gt; 70,1,0))         + 0.2153936 * (IF(KS62 = 1,1,0)) - 0.05827261 * (IF(EU62 = "F",1,0))         - 9.7960571,"")</f>
        <v>-1.1729844192839423</v>
      </c>
      <c r="KV62" s="81">
        <f>1-POWER(0.98869,EXP(KU62))</f>
        <v>3.5135444850902253E-3</v>
      </c>
      <c r="KW62" s="82">
        <f t="shared" si="24"/>
        <v>-1.2293812873025745</v>
      </c>
      <c r="KX62" s="83">
        <f t="shared" si="25"/>
        <v>1.4649614394450783E-3</v>
      </c>
      <c r="KY62" s="84">
        <f t="shared" si="26"/>
        <v>0.14649614394450783</v>
      </c>
      <c r="KZ62" s="81"/>
      <c r="LA62" s="81"/>
      <c r="LB62" s="81"/>
      <c r="LC62" s="81"/>
      <c r="LD62" s="44"/>
      <c r="LE62" s="45"/>
    </row>
    <row r="63" spans="1:317" s="46" customFormat="1" x14ac:dyDescent="0.25">
      <c r="A63" s="47" t="s">
        <v>460</v>
      </c>
      <c r="B63" s="48" t="s">
        <v>461</v>
      </c>
      <c r="C63" s="49">
        <v>44028.6976010301</v>
      </c>
      <c r="D63" s="50"/>
      <c r="E63" s="50"/>
      <c r="F63" s="50"/>
      <c r="G63" s="50"/>
      <c r="H63" s="50"/>
      <c r="I63" s="50"/>
      <c r="J63" s="50"/>
      <c r="K63" s="50"/>
      <c r="L63" s="50"/>
      <c r="M63" s="4"/>
      <c r="N63" s="50"/>
      <c r="O63" s="50" t="s">
        <v>276</v>
      </c>
      <c r="P63" s="18">
        <v>181</v>
      </c>
      <c r="Q63" s="18">
        <v>90</v>
      </c>
      <c r="R63" s="50" t="s">
        <v>235</v>
      </c>
      <c r="S63" s="50" t="s">
        <v>236</v>
      </c>
      <c r="T63" s="50" t="s">
        <v>312</v>
      </c>
      <c r="U63" s="51" t="s">
        <v>238</v>
      </c>
      <c r="V63" s="52"/>
      <c r="W63" s="52"/>
      <c r="X63" s="50" t="s">
        <v>238</v>
      </c>
      <c r="Y63" s="52"/>
      <c r="Z63" s="50" t="s">
        <v>238</v>
      </c>
      <c r="AA63" s="50" t="s">
        <v>238</v>
      </c>
      <c r="AB63" s="50" t="s">
        <v>238</v>
      </c>
      <c r="AC63" s="52"/>
      <c r="AD63" s="52"/>
      <c r="AE63" s="52"/>
      <c r="AF63" s="50" t="s">
        <v>238</v>
      </c>
      <c r="AG63" s="52"/>
      <c r="AH63" s="52"/>
      <c r="AI63" s="52"/>
      <c r="AJ63" s="50" t="s">
        <v>238</v>
      </c>
      <c r="AK63" s="52"/>
      <c r="AL63" s="50" t="s">
        <v>238</v>
      </c>
      <c r="AM63" s="52"/>
      <c r="AN63" s="52"/>
      <c r="AO63" s="52"/>
      <c r="AP63" s="50" t="s">
        <v>238</v>
      </c>
      <c r="AQ63" s="52"/>
      <c r="AR63" s="52"/>
      <c r="AS63" s="52"/>
      <c r="AT63" s="50" t="s">
        <v>238</v>
      </c>
      <c r="AU63" s="52"/>
      <c r="AV63" s="52"/>
      <c r="AW63" s="52"/>
      <c r="AX63" s="50" t="s">
        <v>239</v>
      </c>
      <c r="AY63" s="52"/>
      <c r="AZ63" s="50" t="s">
        <v>238</v>
      </c>
      <c r="BA63" s="52"/>
      <c r="BB63" s="50" t="s">
        <v>238</v>
      </c>
      <c r="BC63" s="52"/>
      <c r="BD63" s="50" t="s">
        <v>238</v>
      </c>
      <c r="BE63" s="52"/>
      <c r="BF63" s="50" t="s">
        <v>238</v>
      </c>
      <c r="BG63" s="52"/>
      <c r="BH63" s="53" t="s">
        <v>238</v>
      </c>
      <c r="BI63" s="52"/>
      <c r="BJ63" s="52"/>
      <c r="BK63" s="50" t="s">
        <v>239</v>
      </c>
      <c r="BL63" s="50" t="s">
        <v>239</v>
      </c>
      <c r="BM63" s="50" t="s">
        <v>238</v>
      </c>
      <c r="BN63" s="50" t="s">
        <v>238</v>
      </c>
      <c r="BO63" s="50" t="s">
        <v>238</v>
      </c>
      <c r="BP63" s="50" t="s">
        <v>238</v>
      </c>
      <c r="BQ63" s="52"/>
      <c r="BR63" s="50" t="s">
        <v>238</v>
      </c>
      <c r="BS63" s="52"/>
      <c r="BT63" s="50" t="s">
        <v>238</v>
      </c>
      <c r="BU63" s="52"/>
      <c r="BV63" s="52"/>
      <c r="BW63" s="52"/>
      <c r="BX63" s="50" t="s">
        <v>238</v>
      </c>
      <c r="BY63" s="52"/>
      <c r="BZ63" s="52"/>
      <c r="CA63" s="50" t="s">
        <v>243</v>
      </c>
      <c r="CB63" s="50" t="s">
        <v>238</v>
      </c>
      <c r="CC63" s="54" t="s">
        <v>240</v>
      </c>
      <c r="CD63" s="54" t="s">
        <v>280</v>
      </c>
      <c r="CE63" s="54" t="s">
        <v>240</v>
      </c>
      <c r="CF63" s="50" t="s">
        <v>238</v>
      </c>
      <c r="CG63" s="50" t="s">
        <v>238</v>
      </c>
      <c r="CH63" s="47" t="s">
        <v>238</v>
      </c>
      <c r="CI63" s="52"/>
      <c r="CJ63" s="50" t="s">
        <v>318</v>
      </c>
      <c r="CK63" s="50" t="s">
        <v>244</v>
      </c>
      <c r="CL63" s="50">
        <v>30</v>
      </c>
      <c r="CM63" s="50" t="s">
        <v>238</v>
      </c>
      <c r="CN63" s="50">
        <v>17</v>
      </c>
      <c r="CO63" s="50" t="s">
        <v>238</v>
      </c>
      <c r="CP63" s="50" t="s">
        <v>302</v>
      </c>
      <c r="CQ63" s="50" t="s">
        <v>246</v>
      </c>
      <c r="CR63" s="50" t="s">
        <v>247</v>
      </c>
      <c r="CS63" s="50" t="s">
        <v>247</v>
      </c>
      <c r="CT63" s="50" t="s">
        <v>248</v>
      </c>
      <c r="CU63" s="50" t="s">
        <v>248</v>
      </c>
      <c r="CV63" s="50" t="s">
        <v>248</v>
      </c>
      <c r="CW63" s="50" t="s">
        <v>248</v>
      </c>
      <c r="CX63" s="50" t="s">
        <v>250</v>
      </c>
      <c r="CY63" s="50" t="s">
        <v>251</v>
      </c>
      <c r="CZ63" s="50" t="s">
        <v>251</v>
      </c>
      <c r="DA63" s="50" t="s">
        <v>249</v>
      </c>
      <c r="DB63" s="50" t="s">
        <v>248</v>
      </c>
      <c r="DC63" s="50">
        <v>4</v>
      </c>
      <c r="DD63" s="50">
        <v>4</v>
      </c>
      <c r="DE63" s="50">
        <v>2</v>
      </c>
      <c r="DF63" s="50">
        <v>4</v>
      </c>
      <c r="DG63" s="50" t="s">
        <v>244</v>
      </c>
      <c r="DH63" s="50">
        <v>8</v>
      </c>
      <c r="DI63" s="50">
        <v>400</v>
      </c>
      <c r="DJ63" s="50">
        <v>150</v>
      </c>
      <c r="DK63" s="50">
        <v>20</v>
      </c>
      <c r="DL63" s="50" t="s">
        <v>238</v>
      </c>
      <c r="DM63" s="52"/>
      <c r="DN63" s="52"/>
      <c r="DO63" s="50" t="s">
        <v>254</v>
      </c>
      <c r="DP63" s="50" t="s">
        <v>254</v>
      </c>
      <c r="DQ63" s="50" t="s">
        <v>320</v>
      </c>
      <c r="DR63" s="50">
        <v>8</v>
      </c>
      <c r="DS63" s="56" t="s">
        <v>256</v>
      </c>
      <c r="DT63" s="56" t="s">
        <v>256</v>
      </c>
      <c r="DU63" s="56" t="s">
        <v>256</v>
      </c>
      <c r="DV63" s="56" t="s">
        <v>238</v>
      </c>
      <c r="DW63" s="56" t="s">
        <v>257</v>
      </c>
      <c r="DX63" s="8" t="s">
        <v>244</v>
      </c>
      <c r="DY63" s="57">
        <v>44036</v>
      </c>
      <c r="DZ63" s="57"/>
      <c r="EA63" s="54">
        <v>130</v>
      </c>
      <c r="EB63" s="54">
        <v>85</v>
      </c>
      <c r="EC63" s="54">
        <v>71</v>
      </c>
      <c r="ED63" s="54">
        <v>99</v>
      </c>
      <c r="EE63" s="54">
        <v>24</v>
      </c>
      <c r="EF63" s="58">
        <v>44030</v>
      </c>
      <c r="EG63" s="47">
        <v>233</v>
      </c>
      <c r="EH63" s="47">
        <v>53</v>
      </c>
      <c r="EI63" s="47"/>
      <c r="EJ63" s="47">
        <v>126</v>
      </c>
      <c r="EK63" s="59">
        <v>92</v>
      </c>
      <c r="EL63" s="59">
        <v>87</v>
      </c>
      <c r="EM63" s="59">
        <v>3.38</v>
      </c>
      <c r="EN63" s="59">
        <v>4.01</v>
      </c>
      <c r="EO63" s="59">
        <v>479</v>
      </c>
      <c r="EP63" s="60">
        <v>0.84</v>
      </c>
      <c r="EQ63" s="50" t="s">
        <v>258</v>
      </c>
      <c r="ER63" s="61">
        <v>18</v>
      </c>
      <c r="ES63" s="61">
        <v>9</v>
      </c>
      <c r="ET63" s="3" t="s">
        <v>462</v>
      </c>
      <c r="EU63" s="34" t="s">
        <v>284</v>
      </c>
      <c r="EV63" s="62">
        <v>23663</v>
      </c>
      <c r="EW63" s="12">
        <v>3356855591</v>
      </c>
      <c r="EX63" s="12">
        <v>1</v>
      </c>
      <c r="EY63" s="12" t="s">
        <v>261</v>
      </c>
      <c r="EZ63" s="12">
        <v>55</v>
      </c>
      <c r="FA63" s="12" t="s">
        <v>322</v>
      </c>
      <c r="FB63" s="13">
        <v>26.86</v>
      </c>
      <c r="FC63" s="14">
        <v>1.81</v>
      </c>
      <c r="FD63" s="12">
        <v>88</v>
      </c>
      <c r="FE63" s="12" t="s">
        <v>256</v>
      </c>
      <c r="FF63" s="12" t="s">
        <v>238</v>
      </c>
      <c r="FG63" s="12" t="s">
        <v>240</v>
      </c>
      <c r="FH63" s="12" t="s">
        <v>263</v>
      </c>
      <c r="FI63" s="12">
        <v>18</v>
      </c>
      <c r="FJ63" s="12">
        <v>40</v>
      </c>
      <c r="FK63" s="12">
        <v>0</v>
      </c>
      <c r="FL63" s="15">
        <v>2.8149999999999999</v>
      </c>
      <c r="FM63" s="16">
        <v>36</v>
      </c>
      <c r="FN63" s="115">
        <v>0</v>
      </c>
      <c r="FO63" s="34">
        <v>0</v>
      </c>
      <c r="FP63" s="34"/>
      <c r="FQ63" s="34"/>
      <c r="FR63" s="116"/>
      <c r="FS63" s="116"/>
      <c r="FT63" s="116"/>
      <c r="FU63" s="117"/>
      <c r="FV63" s="118"/>
      <c r="FW63" s="118"/>
      <c r="FX63" s="118"/>
      <c r="FY63" s="118"/>
      <c r="FZ63" s="119"/>
      <c r="GA63" s="118"/>
      <c r="GB63" s="118"/>
      <c r="GC63" s="119"/>
      <c r="GD63" s="116"/>
      <c r="GE63" s="116"/>
      <c r="GF63" s="120"/>
      <c r="GG63" s="120"/>
      <c r="GH63" s="120"/>
      <c r="GI63" s="120"/>
      <c r="GJ63" s="120"/>
      <c r="GK63" s="120"/>
      <c r="GL63" s="64" t="s">
        <v>267</v>
      </c>
      <c r="GM63" s="24"/>
      <c r="GN63" s="120"/>
      <c r="GO63" s="120">
        <f>FL63/6</f>
        <v>0.46916666666666668</v>
      </c>
      <c r="GP63" s="10"/>
      <c r="GQ63" s="26">
        <v>0.75</v>
      </c>
      <c r="GR63" s="26">
        <v>0.23</v>
      </c>
      <c r="GS63" s="26"/>
      <c r="GT63" s="26"/>
      <c r="GU63" s="11">
        <v>24</v>
      </c>
      <c r="GV63" s="70">
        <v>44827</v>
      </c>
      <c r="GW63" s="28" t="s">
        <v>267</v>
      </c>
      <c r="GX63" s="28"/>
      <c r="GY63" s="122"/>
      <c r="GZ63" s="122"/>
      <c r="HA63" s="122"/>
      <c r="HB63" s="122"/>
      <c r="HC63" s="122"/>
      <c r="HD63" s="122"/>
      <c r="HE63" s="122"/>
      <c r="HF63" s="122"/>
      <c r="HG63" s="122"/>
      <c r="HH63" s="28"/>
      <c r="HI63" s="123"/>
      <c r="HJ63" s="123"/>
      <c r="HK63" s="123"/>
      <c r="HL63" s="11">
        <v>48</v>
      </c>
      <c r="HM63" s="127">
        <v>45497</v>
      </c>
      <c r="HN63" s="34"/>
      <c r="HO63" s="34"/>
      <c r="HP63" s="116"/>
      <c r="HQ63" s="116"/>
      <c r="HR63" s="116"/>
      <c r="HS63" s="116"/>
      <c r="HT63" s="119"/>
      <c r="HU63" s="119"/>
      <c r="HV63" s="119"/>
      <c r="HW63" s="119"/>
      <c r="HX63" s="119"/>
      <c r="HY63" s="118"/>
      <c r="HZ63" s="118"/>
      <c r="IA63" s="118"/>
      <c r="IB63" s="118"/>
      <c r="IC63" s="11"/>
      <c r="ID63" s="118"/>
      <c r="IE63" s="118"/>
      <c r="IF63" s="118"/>
      <c r="IG63" s="118"/>
      <c r="IH63" s="118"/>
      <c r="II63" s="118"/>
      <c r="IJ63" s="118"/>
      <c r="IK63" s="118"/>
      <c r="IL63" s="118"/>
      <c r="IM63" s="118"/>
      <c r="IN63" s="118"/>
      <c r="IO63" s="118"/>
      <c r="IP63" s="118"/>
      <c r="IQ63" s="118"/>
      <c r="IR63" s="118"/>
      <c r="IS63" s="118"/>
      <c r="IT63" s="110"/>
      <c r="IU63" s="118"/>
      <c r="IV63" s="118"/>
      <c r="IW63" s="118"/>
      <c r="IX63" s="118"/>
      <c r="IY63" s="118"/>
      <c r="IZ63" s="118"/>
      <c r="JA63" s="118"/>
      <c r="JB63" s="118"/>
      <c r="JC63" s="118"/>
      <c r="JD63" s="118"/>
      <c r="JE63" s="118"/>
      <c r="JF63" s="118"/>
      <c r="JG63" s="118"/>
      <c r="JH63" s="118"/>
      <c r="JI63" s="118"/>
      <c r="JJ63" s="118"/>
      <c r="JK63" s="110"/>
      <c r="JL63" s="118"/>
      <c r="JM63" s="118"/>
      <c r="JN63" s="118"/>
      <c r="JO63" s="118"/>
      <c r="JP63" s="118"/>
      <c r="JQ63" s="118"/>
      <c r="JR63" s="118"/>
      <c r="JS63" s="118"/>
      <c r="JT63" s="118"/>
      <c r="JU63" s="118"/>
      <c r="JV63" s="118"/>
      <c r="JW63" s="118"/>
      <c r="JX63" s="118"/>
      <c r="JY63" s="118"/>
      <c r="JZ63" s="118"/>
      <c r="KA63" s="118"/>
      <c r="KB63" s="122"/>
      <c r="KC63" s="118"/>
      <c r="KD63" s="128"/>
      <c r="KE63" s="118"/>
      <c r="KF63" s="128"/>
      <c r="KG63" s="118"/>
      <c r="KH63" s="118"/>
      <c r="KI63" s="118"/>
      <c r="KJ63" s="55"/>
      <c r="KK63" s="55"/>
      <c r="KL63" s="129"/>
      <c r="KM63" s="129"/>
      <c r="KN63" s="129"/>
      <c r="KO63" s="129"/>
      <c r="KP63" s="12">
        <f t="shared" si="20"/>
        <v>0</v>
      </c>
      <c r="KQ63" s="12">
        <f t="shared" si="21"/>
        <v>0</v>
      </c>
      <c r="KR63" s="12">
        <f t="shared" si="22"/>
        <v>0</v>
      </c>
      <c r="KS63" s="12">
        <f t="shared" si="23"/>
        <v>0</v>
      </c>
      <c r="KT63" s="12">
        <v>0</v>
      </c>
      <c r="KU63" s="80">
        <f>IF(KT63=0, 0.060818386 *FI63         - 0.00014652216 * POWER((FI63 - 15), 3) * (FI63 &gt; 15)         + 0.00018486938 * POWER((FI63 - 20.185718), 3) * (IF(FI63 &gt; 20,1,0))         - 0.000038347226 * POWER((FI63 - 40), 3) * (IF(FI63 &gt; 40,1,0))         + 0.11425297 * FJ63         - 0.000080091477 * POWER((FJ63 - 27.6577), 3) * (IF(FJ63 &gt; 27,1,0))         + 0.00017069483 * POWER((FJ63 - 40), 3) * (IF(FJ63 &gt; 40,1,0))         - 0.000090603358 * POWER((FJ63 - 50.910335), 3) * (IF(FJ63&gt; 50,1,0))         - 0.085684793 * FK63 + 0.0065499693 * POWER((FK63 - 0), 3)         - 0.0068305845 * POWER((FK63- 0.50513347), 3) * (IF(FK63 &gt; 0,1,0))         + 0.00028061519 * POWER((FK63 - 12.295688), 3) * (IF(FK63 &gt; 12,1,0))         + 0.070322812 * EZ63  - 0.00009382122 * POWER((EZ63 - 53.459001), 3) * (IF(EZ63 &gt; 53,1,0))         + 0.00018282661 * POWER((EZ63 - 61.954825), 3) * (IF(EZ63 &gt; 61,1,0))         - 0.000089005389 * POWER((EZ63 - 70.910335), 3) * (IF(EZ63 &gt; 70,1,0))         + 0.2153936 * (IF(KS63 = 1,1,0)) - 0.05827261 * (IF(EU63 = "F",1,0))         - 9.7960571,"")</f>
        <v>-0.41833465040446249</v>
      </c>
      <c r="KV63" s="81">
        <f>1-POWER(0.98869,EXP(KU63))</f>
        <v>7.4580486632973564E-3</v>
      </c>
      <c r="KW63" s="82">
        <f t="shared" si="24"/>
        <v>-0.78496252946613598</v>
      </c>
      <c r="KX63" s="83">
        <f t="shared" si="25"/>
        <v>2.2837929205454799E-3</v>
      </c>
      <c r="KY63" s="84">
        <f t="shared" si="26"/>
        <v>0.22837929205454799</v>
      </c>
      <c r="KZ63" s="81"/>
      <c r="LA63" s="81"/>
      <c r="LB63" s="81"/>
      <c r="LC63" s="81"/>
      <c r="LD63" s="44"/>
      <c r="LE63" s="45"/>
    </row>
  </sheetData>
  <conditionalFormatting sqref="M1:M63">
    <cfRule type="expression" dxfId="0" priority="2">
      <formula>LEN(TRIM(M1))&gt;0</formula>
    </cfRule>
  </conditionalFormatting>
  <conditionalFormatting sqref="F7">
    <cfRule type="colorScale" priority="3">
      <colorScale>
        <cfvo type="min"/>
        <cfvo type="max"/>
        <color rgb="FF57BB8A"/>
        <color rgb="FFFFFFFF"/>
      </colorScale>
    </cfRule>
  </conditionalFormatting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Dieci Elisa</dc:creator>
  <dc:description/>
  <cp:lastModifiedBy>EN</cp:lastModifiedBy>
  <cp:revision>16</cp:revision>
  <dcterms:created xsi:type="dcterms:W3CDTF">2023-02-02T10:28:10Z</dcterms:created>
  <dcterms:modified xsi:type="dcterms:W3CDTF">2023-04-14T09:29:59Z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Ospedale San Raffaele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date">
    <vt:lpwstr>YYYY-02-DDT10:07:26.935</vt:lpwstr>
  </property>
</Properties>
</file>