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lyhoilai\Desktop\Intel Banking\EMP\Phase 2 Changes\"/>
    </mc:Choice>
  </mc:AlternateContent>
  <xr:revisionPtr revIDLastSave="0" documentId="13_ncr:1_{0BF879AC-61F6-45B3-81BA-332BBE6194BC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Guide" sheetId="17" r:id="rId1"/>
    <sheet name="pWeb Team" sheetId="18" r:id="rId2"/>
    <sheet name="NEW" sheetId="15" r:id="rId3"/>
    <sheet name="Consolidated" sheetId="12" state="hidden" r:id="rId4"/>
    <sheet name="Working tab" sheetId="16" state="hidden" r:id="rId5"/>
    <sheet name="Savings call out" sheetId="13" state="hidden" r:id="rId6"/>
  </sheets>
  <definedNames>
    <definedName name="_xlnm._FilterDatabase" localSheetId="2" hidden="1">NEW!$A$1:$V$351</definedName>
    <definedName name="_xlnm._FilterDatabase" localSheetId="1" hidden="1">'pWeb Team'!$D$2:$V$352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52" i="18" l="1"/>
  <c r="P351" i="18"/>
  <c r="P350" i="18"/>
  <c r="P349" i="18"/>
  <c r="P348" i="18"/>
  <c r="P347" i="18"/>
  <c r="P346" i="18"/>
  <c r="P345" i="18"/>
  <c r="P344" i="18"/>
  <c r="P343" i="18"/>
  <c r="P342" i="18"/>
  <c r="P341" i="18"/>
  <c r="P340" i="18"/>
  <c r="P339" i="18"/>
  <c r="P338" i="18"/>
  <c r="P337" i="18"/>
  <c r="P336" i="18"/>
  <c r="P335" i="18"/>
  <c r="P334" i="18"/>
  <c r="P333" i="18"/>
  <c r="P332" i="18"/>
  <c r="P331" i="18"/>
  <c r="P330" i="18"/>
  <c r="P329" i="18"/>
  <c r="P328" i="18"/>
  <c r="P327" i="18"/>
  <c r="P326" i="18"/>
  <c r="P325" i="18"/>
  <c r="P324" i="18"/>
  <c r="P323" i="18"/>
  <c r="P322" i="18"/>
  <c r="P321" i="18"/>
  <c r="P320" i="18"/>
  <c r="P319" i="18"/>
  <c r="P318" i="18"/>
  <c r="P317" i="18"/>
  <c r="P316" i="18"/>
  <c r="P315" i="18"/>
  <c r="P314" i="18"/>
  <c r="P313" i="18"/>
  <c r="P312" i="18"/>
  <c r="P311" i="18"/>
  <c r="P310" i="18"/>
  <c r="P309" i="18"/>
  <c r="P308" i="18"/>
  <c r="P307" i="18"/>
  <c r="P306" i="18"/>
  <c r="P305" i="18"/>
  <c r="P304" i="18"/>
  <c r="P303" i="18"/>
  <c r="P302" i="18"/>
  <c r="P301" i="18"/>
  <c r="P300" i="18"/>
  <c r="P299" i="18"/>
  <c r="P298" i="18"/>
  <c r="P297" i="18"/>
  <c r="P296" i="18"/>
  <c r="P295" i="18"/>
  <c r="P294" i="18"/>
  <c r="P293" i="18"/>
  <c r="P292" i="18"/>
  <c r="P291" i="18"/>
  <c r="P290" i="18"/>
  <c r="P289" i="18"/>
  <c r="P288" i="18"/>
  <c r="P287" i="18"/>
  <c r="P286" i="18"/>
  <c r="P285" i="18"/>
  <c r="P284" i="18"/>
  <c r="P283" i="18"/>
  <c r="P282" i="18"/>
  <c r="P281" i="18"/>
  <c r="P280" i="18"/>
  <c r="P279" i="18"/>
  <c r="P278" i="18"/>
  <c r="P277" i="18"/>
  <c r="P276" i="18"/>
  <c r="P275" i="18"/>
  <c r="P274" i="18"/>
  <c r="P273" i="18"/>
  <c r="P272" i="18"/>
  <c r="P271" i="18"/>
  <c r="P270" i="18"/>
  <c r="P269" i="18"/>
  <c r="P268" i="18"/>
  <c r="P267" i="18"/>
  <c r="P266" i="18"/>
  <c r="P265" i="18"/>
  <c r="P264" i="18"/>
  <c r="P263" i="18"/>
  <c r="P262" i="18"/>
  <c r="P261" i="18"/>
  <c r="P260" i="18"/>
  <c r="P259" i="18"/>
  <c r="P258" i="18"/>
  <c r="P257" i="18"/>
  <c r="P256" i="18"/>
  <c r="P255" i="18"/>
  <c r="P254" i="18"/>
  <c r="P253" i="18"/>
  <c r="P252" i="18"/>
  <c r="P251" i="18"/>
  <c r="P250" i="18"/>
  <c r="P249" i="18"/>
  <c r="P248" i="18"/>
  <c r="P247" i="18"/>
  <c r="P246" i="18"/>
  <c r="P245" i="18"/>
  <c r="P244" i="18"/>
  <c r="P243" i="18"/>
  <c r="P242" i="18"/>
  <c r="P241" i="18"/>
  <c r="P240" i="18"/>
  <c r="P239" i="18"/>
  <c r="P238" i="18"/>
  <c r="P237" i="18"/>
  <c r="P236" i="18"/>
  <c r="P235" i="18"/>
  <c r="P234" i="18"/>
  <c r="P233" i="18"/>
  <c r="P232" i="18"/>
  <c r="P231" i="18"/>
  <c r="P230" i="18"/>
  <c r="P229" i="18"/>
  <c r="P228" i="18"/>
  <c r="P227" i="18"/>
  <c r="P226" i="18"/>
  <c r="P225" i="18"/>
  <c r="P224" i="18"/>
  <c r="P223" i="18"/>
  <c r="P222" i="18"/>
  <c r="P221" i="18"/>
  <c r="P220" i="18"/>
  <c r="P219" i="18"/>
  <c r="P218" i="18"/>
  <c r="P217" i="18"/>
  <c r="P216" i="18"/>
  <c r="P215" i="18"/>
  <c r="P214" i="18"/>
  <c r="P213" i="18"/>
  <c r="P212" i="18"/>
  <c r="P211" i="18"/>
  <c r="P210" i="18"/>
  <c r="P209" i="18"/>
  <c r="P208" i="18"/>
  <c r="P207" i="18"/>
  <c r="P206" i="18"/>
  <c r="P205" i="18"/>
  <c r="P204" i="18"/>
  <c r="P203" i="18"/>
  <c r="P202" i="18"/>
  <c r="P201" i="18"/>
  <c r="P200" i="18"/>
  <c r="P199" i="18"/>
  <c r="P198" i="18"/>
  <c r="P197" i="18"/>
  <c r="P196" i="18"/>
  <c r="P195" i="18"/>
  <c r="P194" i="18"/>
  <c r="P193" i="18"/>
  <c r="P192" i="18"/>
  <c r="P191" i="18"/>
  <c r="P190" i="18"/>
  <c r="P189" i="18"/>
  <c r="P188" i="18"/>
  <c r="P187" i="18"/>
  <c r="P186" i="18"/>
  <c r="P185" i="18"/>
  <c r="P184" i="18"/>
  <c r="P183" i="18"/>
  <c r="P182" i="18"/>
  <c r="P181" i="18"/>
  <c r="P180" i="18"/>
  <c r="P179" i="18"/>
  <c r="P178" i="18"/>
  <c r="P177" i="18"/>
  <c r="P176" i="18"/>
  <c r="P175" i="18"/>
  <c r="P174" i="18"/>
  <c r="P173" i="18"/>
  <c r="P172" i="18"/>
  <c r="P171" i="18"/>
  <c r="P170" i="18"/>
  <c r="P169" i="18"/>
  <c r="P168" i="18"/>
  <c r="P167" i="18"/>
  <c r="P166" i="18"/>
  <c r="P165" i="18"/>
  <c r="P164" i="18"/>
  <c r="P163" i="18"/>
  <c r="P162" i="18"/>
  <c r="P161" i="18"/>
  <c r="P160" i="18"/>
  <c r="P159" i="18"/>
  <c r="P158" i="18"/>
  <c r="P157" i="18"/>
  <c r="P156" i="18"/>
  <c r="P155" i="18"/>
  <c r="P154" i="18"/>
  <c r="P153" i="18"/>
  <c r="P152" i="18"/>
  <c r="P151" i="18"/>
  <c r="P150" i="18"/>
  <c r="P149" i="18"/>
  <c r="P148" i="18"/>
  <c r="P147" i="18"/>
  <c r="P146" i="18"/>
  <c r="P145" i="18"/>
  <c r="P144" i="18"/>
  <c r="P143" i="18"/>
  <c r="P142" i="18"/>
  <c r="P141" i="18"/>
  <c r="P140" i="18"/>
  <c r="P139" i="18"/>
  <c r="P138" i="18"/>
  <c r="P137" i="18"/>
  <c r="P136" i="18"/>
  <c r="P135" i="18"/>
  <c r="P134" i="18"/>
  <c r="P133" i="18"/>
  <c r="P132" i="18"/>
  <c r="P131" i="18"/>
  <c r="P130" i="18"/>
  <c r="P129" i="18"/>
  <c r="P128" i="18"/>
  <c r="P127" i="18"/>
  <c r="P126" i="18"/>
  <c r="P125" i="18"/>
  <c r="P124" i="18"/>
  <c r="P123" i="18"/>
  <c r="P122" i="18"/>
  <c r="P121" i="18"/>
  <c r="P120" i="18"/>
  <c r="P119" i="18"/>
  <c r="P118" i="18"/>
  <c r="P117" i="18"/>
  <c r="P116" i="18"/>
  <c r="P115" i="18"/>
  <c r="P114" i="18"/>
  <c r="P113" i="18"/>
  <c r="P112" i="18"/>
  <c r="P111" i="18"/>
  <c r="P110" i="18"/>
  <c r="P109" i="18"/>
  <c r="P108" i="18"/>
  <c r="P107" i="18"/>
  <c r="P106" i="18"/>
  <c r="P105" i="18"/>
  <c r="P104" i="18"/>
  <c r="P103" i="18"/>
  <c r="P102" i="18"/>
  <c r="P101" i="18"/>
  <c r="P100" i="18"/>
  <c r="P99" i="18"/>
  <c r="P98" i="18"/>
  <c r="P97" i="18"/>
  <c r="P96" i="18"/>
  <c r="P95" i="18"/>
  <c r="P94" i="18"/>
  <c r="P93" i="18"/>
  <c r="P92" i="18"/>
  <c r="P91" i="18"/>
  <c r="P90" i="18"/>
  <c r="P89" i="18"/>
  <c r="P88" i="18"/>
  <c r="P87" i="18"/>
  <c r="P86" i="18"/>
  <c r="P85" i="18"/>
  <c r="P84" i="18"/>
  <c r="P83" i="18"/>
  <c r="P82" i="18"/>
  <c r="P81" i="18"/>
  <c r="P80" i="18"/>
  <c r="P79" i="18"/>
  <c r="P78" i="18"/>
  <c r="P77" i="18"/>
  <c r="P76" i="18"/>
  <c r="P75" i="18"/>
  <c r="P74" i="18"/>
  <c r="P73" i="18"/>
  <c r="P72" i="18"/>
  <c r="P71" i="18"/>
  <c r="P70" i="18"/>
  <c r="P69" i="18"/>
  <c r="P68" i="18"/>
  <c r="P67" i="18"/>
  <c r="P66" i="18"/>
  <c r="P65" i="18"/>
  <c r="P64" i="18"/>
  <c r="P63" i="18"/>
  <c r="P62" i="18"/>
  <c r="P61" i="18"/>
  <c r="P60" i="18"/>
  <c r="P59" i="18"/>
  <c r="P58" i="18"/>
  <c r="P57" i="18"/>
  <c r="P56" i="18"/>
  <c r="P55" i="18"/>
  <c r="P54" i="18"/>
  <c r="P53" i="18"/>
  <c r="P52" i="18"/>
  <c r="P51" i="18"/>
  <c r="P50" i="18"/>
  <c r="P49" i="18"/>
  <c r="P48" i="18"/>
  <c r="P47" i="18"/>
  <c r="P46" i="18"/>
  <c r="P45" i="18"/>
  <c r="P44" i="18"/>
  <c r="P43" i="18"/>
  <c r="P42" i="18"/>
  <c r="P41" i="18"/>
  <c r="P40" i="18"/>
  <c r="P39" i="18"/>
  <c r="P38" i="18"/>
  <c r="P37" i="18"/>
  <c r="P36" i="18"/>
  <c r="P35" i="18"/>
  <c r="P34" i="18"/>
  <c r="P33" i="18"/>
  <c r="P32" i="18"/>
  <c r="P31" i="18"/>
  <c r="P30" i="18"/>
  <c r="P29" i="18"/>
  <c r="P28" i="18"/>
  <c r="P27" i="18"/>
  <c r="P26" i="18"/>
  <c r="P25" i="18"/>
  <c r="P24" i="18"/>
  <c r="P23" i="18"/>
  <c r="P22" i="18"/>
  <c r="P21" i="18"/>
  <c r="P20" i="18"/>
  <c r="P19" i="18"/>
  <c r="P18" i="18"/>
  <c r="P17" i="18"/>
  <c r="P16" i="18"/>
  <c r="P15" i="18"/>
  <c r="P14" i="18"/>
  <c r="P13" i="18"/>
  <c r="P12" i="18"/>
  <c r="P11" i="18"/>
  <c r="P10" i="18"/>
  <c r="P9" i="18"/>
  <c r="P8" i="18"/>
  <c r="P7" i="18"/>
  <c r="P6" i="18"/>
  <c r="P5" i="18"/>
  <c r="P4" i="18"/>
  <c r="P3" i="18"/>
  <c r="E352" i="18"/>
  <c r="E351" i="18"/>
  <c r="E350" i="18"/>
  <c r="E349" i="18"/>
  <c r="E348" i="18"/>
  <c r="E347" i="18"/>
  <c r="E346" i="18"/>
  <c r="E345" i="18"/>
  <c r="E344" i="18"/>
  <c r="E343" i="18"/>
  <c r="E342" i="18"/>
  <c r="E341" i="18"/>
  <c r="E340" i="18"/>
  <c r="E339" i="18"/>
  <c r="E338" i="18"/>
  <c r="E337" i="18"/>
  <c r="E336" i="18"/>
  <c r="E335" i="18"/>
  <c r="E334" i="18"/>
  <c r="E333" i="18"/>
  <c r="E332" i="18"/>
  <c r="E331" i="18"/>
  <c r="E330" i="18"/>
  <c r="E329" i="18"/>
  <c r="E328" i="18"/>
  <c r="E327" i="18"/>
  <c r="E326" i="18"/>
  <c r="E325" i="18"/>
  <c r="E324" i="18"/>
  <c r="E323" i="18"/>
  <c r="E322" i="18"/>
  <c r="E321" i="18"/>
  <c r="E320" i="18"/>
  <c r="E319" i="18"/>
  <c r="E318" i="18"/>
  <c r="E317" i="18"/>
  <c r="E316" i="18"/>
  <c r="E315" i="18"/>
  <c r="E314" i="18"/>
  <c r="E313" i="18"/>
  <c r="E312" i="18"/>
  <c r="E311" i="18"/>
  <c r="E310" i="18"/>
  <c r="E309" i="18"/>
  <c r="E308" i="18"/>
  <c r="E307" i="18"/>
  <c r="E306" i="18"/>
  <c r="E305" i="18"/>
  <c r="E304" i="18"/>
  <c r="E303" i="18"/>
  <c r="E302" i="18"/>
  <c r="E301" i="18"/>
  <c r="E300" i="18"/>
  <c r="E299" i="18"/>
  <c r="E298" i="18"/>
  <c r="E297" i="18"/>
  <c r="E296" i="18"/>
  <c r="E295" i="18"/>
  <c r="E294" i="18"/>
  <c r="E293" i="18"/>
  <c r="E292" i="18"/>
  <c r="E291" i="18"/>
  <c r="E290" i="18"/>
  <c r="E289" i="18"/>
  <c r="E288" i="18"/>
  <c r="E287" i="18"/>
  <c r="E286" i="18"/>
  <c r="E285" i="18"/>
  <c r="E284" i="18"/>
  <c r="E283" i="18"/>
  <c r="E282" i="18"/>
  <c r="E281" i="18"/>
  <c r="E280" i="18"/>
  <c r="E279" i="18"/>
  <c r="E278" i="18"/>
  <c r="E277" i="18"/>
  <c r="E276" i="18"/>
  <c r="E275" i="18"/>
  <c r="E274" i="18"/>
  <c r="E273" i="18"/>
  <c r="E272" i="18"/>
  <c r="E271" i="18"/>
  <c r="E270" i="18"/>
  <c r="E269" i="18"/>
  <c r="E268" i="18"/>
  <c r="E267" i="18"/>
  <c r="E266" i="18"/>
  <c r="E265" i="18"/>
  <c r="E264" i="18"/>
  <c r="E263" i="18"/>
  <c r="E262" i="18"/>
  <c r="E261" i="18"/>
  <c r="E260" i="18"/>
  <c r="E259" i="18"/>
  <c r="E258" i="18"/>
  <c r="E257" i="18"/>
  <c r="E256" i="18"/>
  <c r="E255" i="18"/>
  <c r="E254" i="18"/>
  <c r="E253" i="18"/>
  <c r="E252" i="18"/>
  <c r="E251" i="18"/>
  <c r="E250" i="18"/>
  <c r="E249" i="18"/>
  <c r="E248" i="18"/>
  <c r="E247" i="18"/>
  <c r="E246" i="18"/>
  <c r="E245" i="18"/>
  <c r="E244" i="18"/>
  <c r="E243" i="18"/>
  <c r="E242" i="18"/>
  <c r="E241" i="18"/>
  <c r="E240" i="18"/>
  <c r="E239" i="18"/>
  <c r="E238" i="18"/>
  <c r="E237" i="18"/>
  <c r="E236" i="18"/>
  <c r="E235" i="18"/>
  <c r="E234" i="18"/>
  <c r="E233" i="18"/>
  <c r="E232" i="18"/>
  <c r="E231" i="18"/>
  <c r="E230" i="18"/>
  <c r="E229" i="18"/>
  <c r="E228" i="18"/>
  <c r="E227" i="18"/>
  <c r="E226" i="18"/>
  <c r="E225" i="18"/>
  <c r="E224" i="18"/>
  <c r="E223" i="18"/>
  <c r="E222" i="18"/>
  <c r="E221" i="18"/>
  <c r="E220" i="18"/>
  <c r="E219" i="18"/>
  <c r="E218" i="18"/>
  <c r="E217" i="18"/>
  <c r="E216" i="18"/>
  <c r="E215" i="18"/>
  <c r="E214" i="18"/>
  <c r="E213" i="18"/>
  <c r="E212" i="18"/>
  <c r="E211" i="18"/>
  <c r="E210" i="18"/>
  <c r="E209" i="18"/>
  <c r="E208" i="18"/>
  <c r="E207" i="18"/>
  <c r="E206" i="18"/>
  <c r="E205" i="18"/>
  <c r="E204" i="18"/>
  <c r="E203" i="18"/>
  <c r="E202" i="18"/>
  <c r="E201" i="18"/>
  <c r="E200" i="18"/>
  <c r="E199" i="18"/>
  <c r="E198" i="18"/>
  <c r="E197" i="18"/>
  <c r="E196" i="18"/>
  <c r="E195" i="18"/>
  <c r="E194" i="18"/>
  <c r="E193" i="18"/>
  <c r="E192" i="18"/>
  <c r="E191" i="18"/>
  <c r="E190" i="18"/>
  <c r="E189" i="18"/>
  <c r="E188" i="18"/>
  <c r="E187" i="18"/>
  <c r="E186" i="18"/>
  <c r="E185" i="18"/>
  <c r="E184" i="18"/>
  <c r="E183" i="18"/>
  <c r="E182" i="18"/>
  <c r="E181" i="18"/>
  <c r="E180" i="18"/>
  <c r="E179" i="18"/>
  <c r="E178" i="18"/>
  <c r="E177" i="18"/>
  <c r="E176" i="18"/>
  <c r="E175" i="18"/>
  <c r="E174" i="18"/>
  <c r="E173" i="18"/>
  <c r="E172" i="18"/>
  <c r="E171" i="18"/>
  <c r="E170" i="18"/>
  <c r="E169" i="18"/>
  <c r="E168" i="18"/>
  <c r="E167" i="18"/>
  <c r="E166" i="18"/>
  <c r="E165" i="18"/>
  <c r="E164" i="18"/>
  <c r="E163" i="18"/>
  <c r="E162" i="18"/>
  <c r="E161" i="18"/>
  <c r="E160" i="18"/>
  <c r="E159" i="18"/>
  <c r="E158" i="18"/>
  <c r="E157" i="18"/>
  <c r="E156" i="18"/>
  <c r="E155" i="18"/>
  <c r="E154" i="18"/>
  <c r="E153" i="18"/>
  <c r="E152" i="18"/>
  <c r="E151" i="18"/>
  <c r="E150" i="18"/>
  <c r="E149" i="18"/>
  <c r="E148" i="18"/>
  <c r="E147" i="18"/>
  <c r="E146" i="18"/>
  <c r="E145" i="18"/>
  <c r="E144" i="18"/>
  <c r="E143" i="18"/>
  <c r="E142" i="18"/>
  <c r="E141" i="18"/>
  <c r="E140" i="18"/>
  <c r="E139" i="18"/>
  <c r="E138" i="18"/>
  <c r="E137" i="18"/>
  <c r="E136" i="18"/>
  <c r="E135" i="18"/>
  <c r="E134" i="18"/>
  <c r="E133" i="18"/>
  <c r="E132" i="18"/>
  <c r="E131" i="18"/>
  <c r="E130" i="18"/>
  <c r="E129" i="18"/>
  <c r="E128" i="18"/>
  <c r="E127" i="18"/>
  <c r="E126" i="18"/>
  <c r="E125" i="18"/>
  <c r="E124" i="18"/>
  <c r="E123" i="18"/>
  <c r="E122" i="18"/>
  <c r="E121" i="18"/>
  <c r="E120" i="18"/>
  <c r="E119" i="18"/>
  <c r="E118" i="18"/>
  <c r="E117" i="18"/>
  <c r="E116" i="18"/>
  <c r="E115" i="18"/>
  <c r="E114" i="18"/>
  <c r="E113" i="18"/>
  <c r="E112" i="18"/>
  <c r="E111" i="18"/>
  <c r="E110" i="18"/>
  <c r="E109" i="18"/>
  <c r="E108" i="18"/>
  <c r="E107" i="18"/>
  <c r="E106" i="18"/>
  <c r="E105" i="18"/>
  <c r="E104" i="18"/>
  <c r="E103" i="18"/>
  <c r="E102" i="18"/>
  <c r="E101" i="18"/>
  <c r="E100" i="18"/>
  <c r="E99" i="18"/>
  <c r="E98" i="18"/>
  <c r="E97" i="18"/>
  <c r="E96" i="18"/>
  <c r="E95" i="18"/>
  <c r="E94" i="18"/>
  <c r="E93" i="18"/>
  <c r="E92" i="18"/>
  <c r="E91" i="18"/>
  <c r="E90" i="18"/>
  <c r="E89" i="18"/>
  <c r="E88" i="18"/>
  <c r="E87" i="18"/>
  <c r="E86" i="18"/>
  <c r="E85" i="18"/>
  <c r="E84" i="18"/>
  <c r="E83" i="18"/>
  <c r="E82" i="18"/>
  <c r="E81" i="18"/>
  <c r="E80" i="18"/>
  <c r="E79" i="18"/>
  <c r="E78" i="18"/>
  <c r="E77" i="18"/>
  <c r="E76" i="18"/>
  <c r="E75" i="18"/>
  <c r="E74" i="18"/>
  <c r="E73" i="18"/>
  <c r="E72" i="18"/>
  <c r="E71" i="18"/>
  <c r="E70" i="18"/>
  <c r="E69" i="18"/>
  <c r="E68" i="18"/>
  <c r="E67" i="18"/>
  <c r="E66" i="18"/>
  <c r="E65" i="18"/>
  <c r="E64" i="18"/>
  <c r="E63" i="18"/>
  <c r="E62" i="18"/>
  <c r="E61" i="18"/>
  <c r="E60" i="18"/>
  <c r="E59" i="18"/>
  <c r="E58" i="18"/>
  <c r="E57" i="18"/>
  <c r="E56" i="18"/>
  <c r="E55" i="18"/>
  <c r="E54" i="18"/>
  <c r="E53" i="18"/>
  <c r="E52" i="18"/>
  <c r="E51" i="18"/>
  <c r="E50" i="18"/>
  <c r="E49" i="18"/>
  <c r="E48" i="18"/>
  <c r="E47" i="18"/>
  <c r="E46" i="18"/>
  <c r="E45" i="18"/>
  <c r="E44" i="18"/>
  <c r="E43" i="18"/>
  <c r="E42" i="18"/>
  <c r="E41" i="18"/>
  <c r="E40" i="18"/>
  <c r="E39" i="18"/>
  <c r="E38" i="18"/>
  <c r="E37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E8" i="18"/>
  <c r="E7" i="18"/>
  <c r="E6" i="18"/>
  <c r="E5" i="18"/>
  <c r="E4" i="18"/>
  <c r="E3" i="18"/>
  <c r="O241" i="15" l="1"/>
  <c r="O240" i="15"/>
  <c r="O239" i="15"/>
  <c r="O238" i="15"/>
  <c r="O237" i="15"/>
  <c r="O236" i="15"/>
  <c r="O235" i="15"/>
  <c r="O234" i="15"/>
  <c r="O233" i="15"/>
  <c r="O232" i="15"/>
  <c r="O231" i="15"/>
  <c r="O230" i="15"/>
  <c r="O229" i="15"/>
  <c r="O228" i="15"/>
  <c r="O227" i="15"/>
  <c r="O226" i="15"/>
  <c r="O225" i="15"/>
  <c r="O224" i="15"/>
  <c r="O223" i="15"/>
  <c r="O222" i="15"/>
  <c r="O221" i="15"/>
  <c r="O220" i="15"/>
  <c r="O219" i="15"/>
  <c r="O218" i="15"/>
  <c r="O217" i="15"/>
  <c r="O216" i="15"/>
  <c r="O215" i="15"/>
  <c r="O214" i="15"/>
  <c r="O213" i="15"/>
  <c r="O212" i="15"/>
  <c r="O211" i="15"/>
  <c r="O210" i="15"/>
  <c r="O209" i="15"/>
  <c r="O208" i="15"/>
  <c r="O207" i="15"/>
  <c r="O206" i="15"/>
  <c r="O205" i="15"/>
  <c r="O204" i="15"/>
  <c r="O203" i="15"/>
  <c r="O202" i="15"/>
  <c r="O201" i="15"/>
  <c r="O200" i="15"/>
  <c r="O199" i="15"/>
  <c r="O198" i="15"/>
  <c r="O197" i="15"/>
  <c r="O196" i="15"/>
  <c r="O195" i="15"/>
  <c r="O194" i="15"/>
  <c r="O193" i="15"/>
  <c r="O192" i="15"/>
  <c r="O191" i="15"/>
  <c r="O190" i="15"/>
  <c r="O189" i="15"/>
  <c r="O188" i="15"/>
  <c r="O187" i="15"/>
  <c r="O186" i="15"/>
  <c r="O185" i="15"/>
  <c r="O184" i="15"/>
  <c r="O183" i="15"/>
  <c r="O182" i="15"/>
  <c r="O181" i="15"/>
  <c r="O180" i="15"/>
  <c r="O179" i="15"/>
  <c r="O178" i="15"/>
  <c r="O177" i="15"/>
  <c r="O176" i="15"/>
  <c r="O175" i="15"/>
  <c r="O174" i="15"/>
  <c r="O173" i="15"/>
  <c r="O172" i="15"/>
  <c r="O171" i="15"/>
  <c r="O170" i="15"/>
  <c r="O169" i="15"/>
  <c r="O168" i="15"/>
  <c r="O167" i="15"/>
  <c r="O166" i="15"/>
  <c r="O165" i="15"/>
  <c r="O164" i="15"/>
  <c r="O163" i="15"/>
  <c r="O162" i="15"/>
  <c r="O161" i="15"/>
  <c r="O160" i="15"/>
  <c r="O159" i="15"/>
  <c r="O158" i="15"/>
  <c r="O157" i="15"/>
  <c r="O156" i="15"/>
  <c r="O155" i="15"/>
  <c r="O154" i="15"/>
  <c r="O153" i="15"/>
  <c r="O152" i="15"/>
  <c r="O151" i="15"/>
  <c r="O150" i="15"/>
  <c r="O149" i="15"/>
  <c r="O148" i="15"/>
  <c r="O147" i="15"/>
  <c r="O146" i="15"/>
  <c r="O145" i="15"/>
  <c r="O144" i="15"/>
  <c r="O143" i="15"/>
  <c r="O142" i="15"/>
  <c r="O31" i="15"/>
  <c r="O30" i="15"/>
  <c r="O29" i="15"/>
  <c r="O28" i="15"/>
  <c r="O27" i="15"/>
  <c r="O26" i="15"/>
  <c r="O25" i="15"/>
  <c r="O24" i="15"/>
  <c r="O23" i="15"/>
  <c r="O22" i="15"/>
  <c r="O21" i="15"/>
  <c r="O20" i="15"/>
  <c r="O19" i="15"/>
  <c r="O18" i="15"/>
  <c r="O17" i="15"/>
  <c r="O16" i="15"/>
  <c r="O15" i="15"/>
  <c r="O14" i="15"/>
  <c r="O13" i="15"/>
  <c r="O12" i="15"/>
  <c r="O11" i="15"/>
  <c r="O10" i="15"/>
  <c r="O9" i="15"/>
  <c r="O8" i="15"/>
  <c r="O7" i="15"/>
  <c r="O6" i="15"/>
  <c r="O5" i="15"/>
  <c r="O4" i="15"/>
  <c r="O3" i="15"/>
  <c r="O2" i="15"/>
  <c r="I352" i="18" l="1"/>
  <c r="I351" i="18"/>
  <c r="I350" i="18"/>
  <c r="I349" i="18"/>
  <c r="I348" i="18"/>
  <c r="I347" i="18"/>
  <c r="I346" i="18"/>
  <c r="I345" i="18"/>
  <c r="I344" i="18"/>
  <c r="I343" i="18"/>
  <c r="I342" i="18"/>
  <c r="I341" i="18"/>
  <c r="I340" i="18"/>
  <c r="I339" i="18"/>
  <c r="I338" i="18"/>
  <c r="I337" i="18"/>
  <c r="I336" i="18"/>
  <c r="I335" i="18"/>
  <c r="I334" i="18"/>
  <c r="I333" i="18"/>
  <c r="I332" i="18"/>
  <c r="I331" i="18"/>
  <c r="I330" i="18"/>
  <c r="I329" i="18"/>
  <c r="I328" i="18"/>
  <c r="I327" i="18"/>
  <c r="I326" i="18"/>
  <c r="I325" i="18"/>
  <c r="I324" i="18"/>
  <c r="I323" i="18"/>
  <c r="I322" i="18"/>
  <c r="I321" i="18"/>
  <c r="I320" i="18"/>
  <c r="I319" i="18"/>
  <c r="I318" i="18"/>
  <c r="I317" i="18"/>
  <c r="I316" i="18"/>
  <c r="I315" i="18"/>
  <c r="I314" i="18"/>
  <c r="I313" i="18"/>
  <c r="I312" i="18"/>
  <c r="I311" i="18"/>
  <c r="I310" i="18"/>
  <c r="I309" i="18"/>
  <c r="I308" i="18"/>
  <c r="I307" i="18"/>
  <c r="I306" i="18"/>
  <c r="I305" i="18"/>
  <c r="I304" i="18"/>
  <c r="I303" i="18"/>
  <c r="I302" i="18"/>
  <c r="I301" i="18"/>
  <c r="I300" i="18"/>
  <c r="I299" i="18"/>
  <c r="I298" i="18"/>
  <c r="I297" i="18"/>
  <c r="I296" i="18"/>
  <c r="I295" i="18"/>
  <c r="I294" i="18"/>
  <c r="I293" i="18"/>
  <c r="I292" i="18"/>
  <c r="I291" i="18"/>
  <c r="I290" i="18"/>
  <c r="I289" i="18"/>
  <c r="I288" i="18"/>
  <c r="I287" i="18"/>
  <c r="I286" i="18"/>
  <c r="I285" i="18"/>
  <c r="I284" i="18"/>
  <c r="I283" i="18"/>
  <c r="I282" i="18"/>
  <c r="I281" i="18"/>
  <c r="I280" i="18"/>
  <c r="I279" i="18"/>
  <c r="I278" i="18"/>
  <c r="I277" i="18"/>
  <c r="I276" i="18"/>
  <c r="I275" i="18"/>
  <c r="I274" i="18"/>
  <c r="I273" i="18"/>
  <c r="I272" i="18"/>
  <c r="I271" i="18"/>
  <c r="I270" i="18"/>
  <c r="I269" i="18"/>
  <c r="I268" i="18"/>
  <c r="I267" i="18"/>
  <c r="I266" i="18"/>
  <c r="I265" i="18"/>
  <c r="I264" i="18"/>
  <c r="I263" i="18"/>
  <c r="I262" i="18"/>
  <c r="I261" i="18"/>
  <c r="I260" i="18"/>
  <c r="I259" i="18"/>
  <c r="I258" i="18"/>
  <c r="I257" i="18"/>
  <c r="I256" i="18"/>
  <c r="I255" i="18"/>
  <c r="I254" i="18"/>
  <c r="I253" i="18"/>
  <c r="I252" i="18"/>
  <c r="I251" i="18"/>
  <c r="I250" i="18"/>
  <c r="I249" i="18"/>
  <c r="I248" i="18"/>
  <c r="I247" i="18"/>
  <c r="I246" i="18"/>
  <c r="I245" i="18"/>
  <c r="I244" i="18"/>
  <c r="I243" i="18"/>
  <c r="I242" i="18"/>
  <c r="I241" i="18"/>
  <c r="I240" i="18"/>
  <c r="I239" i="18"/>
  <c r="I238" i="18"/>
  <c r="I237" i="18"/>
  <c r="I236" i="18"/>
  <c r="I235" i="18"/>
  <c r="I234" i="18"/>
  <c r="I233" i="18"/>
  <c r="I232" i="18"/>
  <c r="I231" i="18"/>
  <c r="I230" i="18"/>
  <c r="I229" i="18"/>
  <c r="I228" i="18"/>
  <c r="I227" i="18"/>
  <c r="I226" i="18"/>
  <c r="I225" i="18"/>
  <c r="I224" i="18"/>
  <c r="I223" i="18"/>
  <c r="I222" i="18"/>
  <c r="I221" i="18"/>
  <c r="I220" i="18"/>
  <c r="I219" i="18"/>
  <c r="I218" i="18"/>
  <c r="I217" i="18"/>
  <c r="I216" i="18"/>
  <c r="I215" i="18"/>
  <c r="I214" i="18"/>
  <c r="I213" i="18"/>
  <c r="I212" i="18"/>
  <c r="I211" i="18"/>
  <c r="I210" i="18"/>
  <c r="I209" i="18"/>
  <c r="I208" i="18"/>
  <c r="I207" i="18"/>
  <c r="I206" i="18"/>
  <c r="I205" i="18"/>
  <c r="I204" i="18"/>
  <c r="I203" i="18"/>
  <c r="I202" i="18"/>
  <c r="I201" i="18"/>
  <c r="I200" i="18"/>
  <c r="I199" i="18"/>
  <c r="I198" i="18"/>
  <c r="I197" i="18"/>
  <c r="I196" i="18"/>
  <c r="I195" i="18"/>
  <c r="I194" i="18"/>
  <c r="I193" i="18"/>
  <c r="I192" i="18"/>
  <c r="I191" i="18"/>
  <c r="I190" i="18"/>
  <c r="I189" i="18"/>
  <c r="I188" i="18"/>
  <c r="I187" i="18"/>
  <c r="I186" i="18"/>
  <c r="I185" i="18"/>
  <c r="I184" i="18"/>
  <c r="I183" i="18"/>
  <c r="I182" i="18"/>
  <c r="I181" i="18"/>
  <c r="I180" i="18"/>
  <c r="I179" i="18"/>
  <c r="I178" i="18"/>
  <c r="I177" i="18"/>
  <c r="I176" i="18"/>
  <c r="I175" i="18"/>
  <c r="I174" i="18"/>
  <c r="I173" i="18"/>
  <c r="I172" i="18"/>
  <c r="I171" i="18"/>
  <c r="I170" i="18"/>
  <c r="I169" i="18"/>
  <c r="I168" i="18"/>
  <c r="I167" i="18"/>
  <c r="I166" i="18"/>
  <c r="I165" i="18"/>
  <c r="I164" i="18"/>
  <c r="I163" i="18"/>
  <c r="I162" i="18"/>
  <c r="I161" i="18"/>
  <c r="I160" i="18"/>
  <c r="I159" i="18"/>
  <c r="I158" i="18"/>
  <c r="I157" i="18"/>
  <c r="I156" i="18"/>
  <c r="I155" i="18"/>
  <c r="I154" i="18"/>
  <c r="I153" i="18"/>
  <c r="I152" i="18"/>
  <c r="I151" i="18"/>
  <c r="I150" i="18"/>
  <c r="I149" i="18"/>
  <c r="I148" i="18"/>
  <c r="I147" i="18"/>
  <c r="I146" i="18"/>
  <c r="I145" i="18"/>
  <c r="I144" i="18"/>
  <c r="I143" i="18"/>
  <c r="I142" i="18"/>
  <c r="I141" i="18"/>
  <c r="I140" i="18"/>
  <c r="I139" i="18"/>
  <c r="I138" i="18"/>
  <c r="I137" i="18"/>
  <c r="I136" i="18"/>
  <c r="I135" i="18"/>
  <c r="I134" i="18"/>
  <c r="I133" i="18"/>
  <c r="I132" i="18"/>
  <c r="I131" i="18"/>
  <c r="I130" i="18"/>
  <c r="I129" i="18"/>
  <c r="I128" i="18"/>
  <c r="I127" i="18"/>
  <c r="I126" i="18"/>
  <c r="I125" i="18"/>
  <c r="I124" i="18"/>
  <c r="I123" i="18"/>
  <c r="I122" i="18"/>
  <c r="I121" i="18"/>
  <c r="I120" i="18"/>
  <c r="I119" i="18"/>
  <c r="I118" i="18"/>
  <c r="I117" i="18"/>
  <c r="I116" i="18"/>
  <c r="I115" i="18"/>
  <c r="I114" i="18"/>
  <c r="I113" i="18"/>
  <c r="I112" i="18"/>
  <c r="I111" i="18"/>
  <c r="I110" i="18"/>
  <c r="I109" i="18"/>
  <c r="I108" i="18"/>
  <c r="I107" i="18"/>
  <c r="I106" i="18"/>
  <c r="I105" i="18"/>
  <c r="I104" i="18"/>
  <c r="I103" i="18"/>
  <c r="I102" i="18"/>
  <c r="I101" i="18"/>
  <c r="I100" i="18"/>
  <c r="I99" i="18"/>
  <c r="I98" i="18"/>
  <c r="I97" i="18"/>
  <c r="I96" i="18"/>
  <c r="I95" i="18"/>
  <c r="I94" i="18"/>
  <c r="I93" i="18"/>
  <c r="I92" i="18"/>
  <c r="I91" i="18"/>
  <c r="I90" i="18"/>
  <c r="I89" i="18"/>
  <c r="I88" i="18"/>
  <c r="I87" i="18"/>
  <c r="I86" i="18"/>
  <c r="I85" i="18"/>
  <c r="I84" i="18"/>
  <c r="I83" i="18"/>
  <c r="I82" i="18"/>
  <c r="I81" i="18"/>
  <c r="I80" i="18"/>
  <c r="I79" i="18"/>
  <c r="I78" i="18"/>
  <c r="I77" i="18"/>
  <c r="I76" i="18"/>
  <c r="I75" i="18"/>
  <c r="I74" i="18"/>
  <c r="I73" i="18"/>
  <c r="I72" i="18"/>
  <c r="I71" i="18"/>
  <c r="I70" i="18"/>
  <c r="I69" i="18"/>
  <c r="I68" i="18"/>
  <c r="I67" i="18"/>
  <c r="I66" i="18"/>
  <c r="I65" i="18"/>
  <c r="I64" i="18"/>
  <c r="I63" i="18"/>
  <c r="I62" i="18"/>
  <c r="I61" i="18"/>
  <c r="I60" i="18"/>
  <c r="I59" i="18"/>
  <c r="I58" i="18"/>
  <c r="I57" i="18"/>
  <c r="I56" i="18"/>
  <c r="I55" i="18"/>
  <c r="I54" i="18"/>
  <c r="I53" i="18"/>
  <c r="I52" i="18"/>
  <c r="I51" i="18"/>
  <c r="I50" i="18"/>
  <c r="I49" i="18"/>
  <c r="I48" i="18"/>
  <c r="I47" i="18"/>
  <c r="I46" i="18"/>
  <c r="I45" i="18"/>
  <c r="I44" i="18"/>
  <c r="I43" i="18"/>
  <c r="I42" i="18"/>
  <c r="I41" i="18"/>
  <c r="I40" i="18"/>
  <c r="I39" i="18"/>
  <c r="I38" i="18"/>
  <c r="I37" i="18"/>
  <c r="I36" i="18"/>
  <c r="I35" i="18"/>
  <c r="I34" i="18"/>
  <c r="I33" i="18"/>
  <c r="I32" i="18"/>
  <c r="I31" i="18"/>
  <c r="I30" i="18"/>
  <c r="I29" i="18"/>
  <c r="I28" i="18"/>
  <c r="I27" i="18"/>
  <c r="I26" i="18"/>
  <c r="I25" i="18"/>
  <c r="I24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6" i="18"/>
  <c r="I5" i="18"/>
  <c r="I4" i="18"/>
  <c r="I3" i="18"/>
  <c r="D352" i="18"/>
  <c r="D351" i="18"/>
  <c r="D350" i="18"/>
  <c r="D349" i="18"/>
  <c r="D348" i="18"/>
  <c r="D347" i="18"/>
  <c r="D346" i="18"/>
  <c r="D345" i="18"/>
  <c r="D344" i="18"/>
  <c r="D343" i="18"/>
  <c r="D342" i="18"/>
  <c r="D341" i="18"/>
  <c r="D340" i="18"/>
  <c r="D339" i="18"/>
  <c r="D338" i="18"/>
  <c r="D337" i="18"/>
  <c r="D336" i="18"/>
  <c r="D335" i="18"/>
  <c r="D334" i="18"/>
  <c r="D333" i="18"/>
  <c r="D332" i="18"/>
  <c r="D331" i="18"/>
  <c r="D330" i="18"/>
  <c r="D329" i="18"/>
  <c r="D328" i="18"/>
  <c r="D327" i="18"/>
  <c r="D326" i="18"/>
  <c r="D325" i="18"/>
  <c r="D324" i="18"/>
  <c r="D323" i="18"/>
  <c r="D322" i="18"/>
  <c r="D321" i="18"/>
  <c r="D320" i="18"/>
  <c r="D319" i="18"/>
  <c r="D318" i="18"/>
  <c r="D317" i="18"/>
  <c r="D316" i="18"/>
  <c r="D315" i="18"/>
  <c r="D314" i="18"/>
  <c r="D313" i="18"/>
  <c r="D312" i="18"/>
  <c r="D311" i="18"/>
  <c r="D310" i="18"/>
  <c r="D309" i="18"/>
  <c r="D308" i="18"/>
  <c r="D307" i="18"/>
  <c r="D306" i="18"/>
  <c r="D305" i="18"/>
  <c r="D304" i="18"/>
  <c r="D303" i="18"/>
  <c r="D302" i="18"/>
  <c r="D301" i="18"/>
  <c r="D300" i="18"/>
  <c r="D299" i="18"/>
  <c r="D298" i="18"/>
  <c r="D297" i="18"/>
  <c r="D296" i="18"/>
  <c r="D295" i="18"/>
  <c r="D294" i="18"/>
  <c r="D293" i="18"/>
  <c r="D292" i="18"/>
  <c r="D291" i="18"/>
  <c r="D290" i="18"/>
  <c r="D289" i="18"/>
  <c r="D288" i="18"/>
  <c r="D287" i="18"/>
  <c r="D286" i="18"/>
  <c r="D285" i="18"/>
  <c r="D284" i="18"/>
  <c r="D283" i="18"/>
  <c r="D282" i="18"/>
  <c r="D281" i="18"/>
  <c r="D280" i="18"/>
  <c r="D279" i="18"/>
  <c r="D278" i="18"/>
  <c r="D277" i="18"/>
  <c r="D276" i="18"/>
  <c r="D275" i="18"/>
  <c r="D274" i="18"/>
  <c r="D273" i="18"/>
  <c r="D272" i="18"/>
  <c r="D271" i="18"/>
  <c r="D270" i="18"/>
  <c r="D269" i="18"/>
  <c r="D268" i="18"/>
  <c r="D267" i="18"/>
  <c r="D266" i="18"/>
  <c r="D265" i="18"/>
  <c r="D264" i="18"/>
  <c r="D263" i="18"/>
  <c r="D262" i="18"/>
  <c r="D261" i="18"/>
  <c r="D260" i="18"/>
  <c r="D259" i="18"/>
  <c r="D258" i="18"/>
  <c r="D257" i="18"/>
  <c r="D256" i="18"/>
  <c r="D255" i="18"/>
  <c r="D254" i="18"/>
  <c r="D253" i="18"/>
  <c r="D252" i="18"/>
  <c r="D251" i="18"/>
  <c r="D250" i="18"/>
  <c r="D249" i="18"/>
  <c r="D248" i="18"/>
  <c r="D247" i="18"/>
  <c r="D246" i="18"/>
  <c r="D245" i="18"/>
  <c r="D244" i="18"/>
  <c r="D243" i="18"/>
  <c r="D242" i="18"/>
  <c r="D241" i="18"/>
  <c r="D240" i="18"/>
  <c r="D239" i="18"/>
  <c r="D238" i="18"/>
  <c r="D237" i="18"/>
  <c r="D236" i="18"/>
  <c r="D235" i="18"/>
  <c r="D234" i="18"/>
  <c r="D233" i="18"/>
  <c r="D232" i="18"/>
  <c r="D231" i="18"/>
  <c r="D230" i="18"/>
  <c r="D229" i="18"/>
  <c r="D228" i="18"/>
  <c r="D227" i="18"/>
  <c r="D226" i="18"/>
  <c r="D225" i="18"/>
  <c r="D224" i="18"/>
  <c r="D223" i="18"/>
  <c r="D222" i="18"/>
  <c r="D221" i="18"/>
  <c r="D220" i="18"/>
  <c r="D219" i="18"/>
  <c r="D218" i="18"/>
  <c r="D217" i="18"/>
  <c r="D216" i="18"/>
  <c r="D215" i="18"/>
  <c r="D214" i="18"/>
  <c r="D213" i="18"/>
  <c r="D212" i="18"/>
  <c r="D211" i="18"/>
  <c r="D210" i="18"/>
  <c r="D209" i="18"/>
  <c r="D208" i="18"/>
  <c r="D207" i="18"/>
  <c r="D206" i="18"/>
  <c r="D205" i="18"/>
  <c r="D204" i="18"/>
  <c r="D203" i="18"/>
  <c r="D202" i="18"/>
  <c r="D201" i="18"/>
  <c r="D200" i="18"/>
  <c r="D199" i="18"/>
  <c r="D198" i="18"/>
  <c r="D197" i="18"/>
  <c r="D196" i="18"/>
  <c r="D195" i="18"/>
  <c r="D194" i="18"/>
  <c r="D193" i="18"/>
  <c r="D192" i="18"/>
  <c r="D191" i="18"/>
  <c r="D190" i="18"/>
  <c r="D189" i="18"/>
  <c r="D188" i="18"/>
  <c r="D187" i="18"/>
  <c r="D186" i="18"/>
  <c r="D185" i="18"/>
  <c r="D184" i="18"/>
  <c r="D183" i="18"/>
  <c r="D182" i="18"/>
  <c r="D181" i="18"/>
  <c r="D180" i="18"/>
  <c r="D179" i="18"/>
  <c r="D178" i="18"/>
  <c r="D177" i="18"/>
  <c r="D176" i="18"/>
  <c r="D175" i="18"/>
  <c r="D174" i="18"/>
  <c r="D173" i="18"/>
  <c r="D172" i="18"/>
  <c r="D171" i="18"/>
  <c r="D170" i="18"/>
  <c r="D169" i="18"/>
  <c r="D168" i="18"/>
  <c r="D167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1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7" i="18"/>
  <c r="D126" i="18"/>
  <c r="D125" i="18"/>
  <c r="D124" i="18"/>
  <c r="D123" i="18"/>
  <c r="D122" i="18"/>
  <c r="D121" i="18"/>
  <c r="D120" i="18"/>
  <c r="D119" i="18"/>
  <c r="D118" i="18"/>
  <c r="D117" i="18"/>
  <c r="D116" i="18"/>
  <c r="D115" i="18"/>
  <c r="D114" i="18"/>
  <c r="D113" i="18"/>
  <c r="D112" i="18"/>
  <c r="D111" i="18"/>
  <c r="D110" i="18"/>
  <c r="D109" i="18"/>
  <c r="D108" i="18"/>
  <c r="D107" i="18"/>
  <c r="D106" i="18"/>
  <c r="D105" i="18"/>
  <c r="D104" i="18"/>
  <c r="D103" i="18"/>
  <c r="D102" i="18"/>
  <c r="D101" i="18"/>
  <c r="D100" i="18"/>
  <c r="D99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80" i="18"/>
  <c r="D79" i="18"/>
  <c r="D78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M322" i="18"/>
  <c r="M321" i="18"/>
  <c r="M320" i="18"/>
  <c r="M319" i="18"/>
  <c r="M318" i="18"/>
  <c r="M317" i="18"/>
  <c r="M316" i="18"/>
  <c r="M315" i="18"/>
  <c r="M314" i="18"/>
  <c r="M313" i="18"/>
  <c r="M312" i="18"/>
  <c r="M311" i="18"/>
  <c r="M310" i="18"/>
  <c r="M309" i="18"/>
  <c r="M308" i="18"/>
  <c r="M307" i="18"/>
  <c r="M306" i="18"/>
  <c r="M305" i="18"/>
  <c r="M304" i="18"/>
  <c r="M303" i="18"/>
  <c r="M302" i="18"/>
  <c r="M301" i="18"/>
  <c r="M300" i="18"/>
  <c r="M299" i="18"/>
  <c r="M298" i="18"/>
  <c r="M297" i="18"/>
  <c r="M296" i="18"/>
  <c r="M295" i="18"/>
  <c r="M294" i="18"/>
  <c r="M293" i="18"/>
  <c r="M292" i="18"/>
  <c r="M291" i="18"/>
  <c r="M290" i="18"/>
  <c r="M289" i="18"/>
  <c r="M288" i="18"/>
  <c r="M287" i="18"/>
  <c r="M286" i="18"/>
  <c r="M285" i="18"/>
  <c r="M284" i="18"/>
  <c r="M283" i="18"/>
  <c r="M282" i="18"/>
  <c r="M281" i="18"/>
  <c r="M280" i="18"/>
  <c r="M279" i="18"/>
  <c r="M278" i="18"/>
  <c r="M277" i="18"/>
  <c r="M276" i="18"/>
  <c r="M275" i="18"/>
  <c r="M274" i="18"/>
  <c r="M273" i="18"/>
  <c r="M272" i="18"/>
  <c r="M271" i="18"/>
  <c r="M270" i="18"/>
  <c r="M269" i="18"/>
  <c r="M268" i="18"/>
  <c r="M267" i="18"/>
  <c r="M266" i="18"/>
  <c r="M265" i="18"/>
  <c r="M264" i="18"/>
  <c r="M263" i="18"/>
  <c r="M192" i="18"/>
  <c r="M191" i="18"/>
  <c r="M190" i="18"/>
  <c r="M189" i="18"/>
  <c r="M188" i="18"/>
  <c r="M187" i="18"/>
  <c r="M186" i="18"/>
  <c r="M185" i="18"/>
  <c r="M184" i="18"/>
  <c r="M183" i="18"/>
  <c r="M182" i="18"/>
  <c r="M181" i="18"/>
  <c r="M180" i="18"/>
  <c r="M179" i="18"/>
  <c r="M178" i="18"/>
  <c r="M177" i="18"/>
  <c r="M176" i="18"/>
  <c r="M175" i="18"/>
  <c r="M174" i="18"/>
  <c r="M173" i="18"/>
  <c r="M172" i="18"/>
  <c r="M171" i="18"/>
  <c r="M170" i="18"/>
  <c r="M169" i="18"/>
  <c r="M168" i="18"/>
  <c r="M167" i="18"/>
  <c r="M166" i="18"/>
  <c r="M165" i="18"/>
  <c r="M164" i="18"/>
  <c r="M163" i="18"/>
  <c r="M162" i="18"/>
  <c r="M161" i="18"/>
  <c r="M160" i="18"/>
  <c r="M159" i="18"/>
  <c r="M158" i="18"/>
  <c r="M157" i="18"/>
  <c r="M156" i="18"/>
  <c r="M155" i="18"/>
  <c r="M154" i="18"/>
  <c r="M153" i="18"/>
  <c r="M152" i="18"/>
  <c r="M151" i="18"/>
  <c r="M150" i="18"/>
  <c r="M149" i="18"/>
  <c r="M148" i="18"/>
  <c r="M147" i="18"/>
  <c r="M146" i="18"/>
  <c r="M145" i="18"/>
  <c r="M144" i="18"/>
  <c r="M143" i="18"/>
  <c r="M132" i="18"/>
  <c r="M131" i="18"/>
  <c r="M130" i="18"/>
  <c r="M129" i="18"/>
  <c r="M128" i="18"/>
  <c r="M127" i="18"/>
  <c r="M126" i="18"/>
  <c r="M125" i="18"/>
  <c r="M124" i="18"/>
  <c r="M123" i="18"/>
  <c r="M112" i="18"/>
  <c r="M111" i="18"/>
  <c r="M110" i="18"/>
  <c r="M109" i="18"/>
  <c r="M108" i="18"/>
  <c r="M107" i="18"/>
  <c r="M106" i="18"/>
  <c r="M105" i="18"/>
  <c r="M104" i="18"/>
  <c r="M103" i="18"/>
  <c r="M102" i="18"/>
  <c r="M101" i="18"/>
  <c r="M100" i="18"/>
  <c r="M99" i="18"/>
  <c r="M98" i="18"/>
  <c r="M97" i="18"/>
  <c r="M96" i="18"/>
  <c r="M95" i="18"/>
  <c r="M94" i="18"/>
  <c r="M93" i="18"/>
  <c r="M92" i="18"/>
  <c r="M91" i="18"/>
  <c r="M90" i="18"/>
  <c r="M89" i="18"/>
  <c r="M88" i="18"/>
  <c r="M87" i="18"/>
  <c r="M86" i="18"/>
  <c r="M85" i="18"/>
  <c r="M84" i="18"/>
  <c r="M83" i="18"/>
  <c r="M82" i="18"/>
  <c r="M81" i="18"/>
  <c r="M80" i="18"/>
  <c r="M79" i="18"/>
  <c r="M78" i="18"/>
  <c r="M77" i="18"/>
  <c r="M76" i="18"/>
  <c r="M75" i="18"/>
  <c r="M74" i="18"/>
  <c r="M73" i="18"/>
  <c r="M72" i="18"/>
  <c r="M71" i="18"/>
  <c r="M70" i="18"/>
  <c r="M69" i="18"/>
  <c r="M68" i="18"/>
  <c r="M67" i="18"/>
  <c r="M66" i="18"/>
  <c r="M65" i="18"/>
  <c r="M64" i="18"/>
  <c r="M63" i="18"/>
  <c r="M62" i="18"/>
  <c r="M61" i="18"/>
  <c r="M60" i="18"/>
  <c r="M59" i="18"/>
  <c r="M58" i="18"/>
  <c r="M57" i="18"/>
  <c r="M56" i="18"/>
  <c r="M55" i="18"/>
  <c r="M54" i="18"/>
  <c r="M53" i="18"/>
  <c r="M32" i="18"/>
  <c r="M31" i="18"/>
  <c r="M30" i="18"/>
  <c r="M29" i="18"/>
  <c r="M28" i="18"/>
  <c r="M27" i="18"/>
  <c r="M26" i="18"/>
  <c r="M25" i="18"/>
  <c r="M24" i="18"/>
  <c r="M23" i="18"/>
  <c r="M22" i="18"/>
  <c r="M21" i="18"/>
  <c r="M20" i="18"/>
  <c r="M19" i="18"/>
  <c r="M18" i="18"/>
  <c r="M17" i="18"/>
  <c r="M16" i="18"/>
  <c r="M15" i="18"/>
  <c r="M14" i="18"/>
  <c r="M13" i="18"/>
  <c r="K352" i="18"/>
  <c r="K351" i="18"/>
  <c r="K350" i="18"/>
  <c r="K349" i="18"/>
  <c r="K348" i="18"/>
  <c r="K347" i="18"/>
  <c r="K346" i="18"/>
  <c r="K345" i="18"/>
  <c r="K344" i="18"/>
  <c r="K343" i="18"/>
  <c r="K342" i="18"/>
  <c r="K341" i="18"/>
  <c r="K340" i="18"/>
  <c r="K339" i="18"/>
  <c r="K338" i="18"/>
  <c r="K337" i="18"/>
  <c r="K336" i="18"/>
  <c r="K335" i="18"/>
  <c r="K334" i="18"/>
  <c r="K333" i="18"/>
  <c r="K332" i="18"/>
  <c r="K331" i="18"/>
  <c r="K330" i="18"/>
  <c r="K329" i="18"/>
  <c r="K328" i="18"/>
  <c r="K327" i="18"/>
  <c r="K326" i="18"/>
  <c r="K325" i="18"/>
  <c r="K324" i="18"/>
  <c r="K323" i="18"/>
  <c r="K322" i="18"/>
  <c r="K321" i="18"/>
  <c r="K320" i="18"/>
  <c r="K319" i="18"/>
  <c r="K318" i="18"/>
  <c r="K317" i="18"/>
  <c r="K316" i="18"/>
  <c r="K315" i="18"/>
  <c r="K314" i="18"/>
  <c r="K313" i="18"/>
  <c r="K312" i="18"/>
  <c r="K311" i="18"/>
  <c r="K310" i="18"/>
  <c r="K309" i="18"/>
  <c r="K308" i="18"/>
  <c r="K307" i="18"/>
  <c r="K306" i="18"/>
  <c r="K305" i="18"/>
  <c r="K304" i="18"/>
  <c r="K303" i="18"/>
  <c r="K302" i="18"/>
  <c r="K301" i="18"/>
  <c r="K300" i="18"/>
  <c r="K299" i="18"/>
  <c r="K298" i="18"/>
  <c r="K297" i="18"/>
  <c r="K296" i="18"/>
  <c r="K295" i="18"/>
  <c r="K294" i="18"/>
  <c r="K293" i="18"/>
  <c r="K292" i="18"/>
  <c r="K291" i="18"/>
  <c r="K290" i="18"/>
  <c r="K289" i="18"/>
  <c r="K288" i="18"/>
  <c r="K287" i="18"/>
  <c r="K286" i="18"/>
  <c r="K285" i="18"/>
  <c r="K284" i="18"/>
  <c r="K283" i="18"/>
  <c r="K282" i="18"/>
  <c r="K281" i="18"/>
  <c r="K280" i="18"/>
  <c r="K279" i="18"/>
  <c r="K278" i="18"/>
  <c r="K277" i="18"/>
  <c r="K276" i="18"/>
  <c r="K275" i="18"/>
  <c r="K274" i="18"/>
  <c r="K273" i="18"/>
  <c r="K272" i="18"/>
  <c r="K271" i="18"/>
  <c r="K270" i="18"/>
  <c r="K269" i="18"/>
  <c r="K268" i="18"/>
  <c r="K267" i="18"/>
  <c r="K266" i="18"/>
  <c r="K265" i="18"/>
  <c r="K264" i="18"/>
  <c r="K263" i="18"/>
  <c r="K262" i="18"/>
  <c r="K261" i="18"/>
  <c r="K260" i="18"/>
  <c r="K259" i="18"/>
  <c r="K258" i="18"/>
  <c r="K257" i="18"/>
  <c r="K256" i="18"/>
  <c r="K255" i="18"/>
  <c r="K254" i="18"/>
  <c r="K253" i="18"/>
  <c r="K252" i="18"/>
  <c r="K251" i="18"/>
  <c r="K250" i="18"/>
  <c r="K249" i="18"/>
  <c r="K248" i="18"/>
  <c r="K247" i="18"/>
  <c r="K246" i="18"/>
  <c r="K245" i="18"/>
  <c r="K244" i="18"/>
  <c r="K243" i="18"/>
  <c r="K242" i="18"/>
  <c r="K241" i="18"/>
  <c r="K240" i="18"/>
  <c r="K239" i="18"/>
  <c r="K238" i="18"/>
  <c r="K237" i="18"/>
  <c r="K236" i="18"/>
  <c r="K235" i="18"/>
  <c r="K234" i="18"/>
  <c r="K233" i="18"/>
  <c r="K232" i="18"/>
  <c r="K231" i="18"/>
  <c r="K230" i="18"/>
  <c r="K229" i="18"/>
  <c r="K228" i="18"/>
  <c r="K227" i="18"/>
  <c r="K226" i="18"/>
  <c r="K225" i="18"/>
  <c r="K224" i="18"/>
  <c r="K223" i="18"/>
  <c r="K222" i="18"/>
  <c r="K221" i="18"/>
  <c r="K220" i="18"/>
  <c r="K219" i="18"/>
  <c r="K218" i="18"/>
  <c r="K217" i="18"/>
  <c r="K216" i="18"/>
  <c r="K215" i="18"/>
  <c r="K214" i="18"/>
  <c r="K213" i="18"/>
  <c r="K212" i="18"/>
  <c r="K211" i="18"/>
  <c r="K210" i="18"/>
  <c r="K209" i="18"/>
  <c r="K208" i="18"/>
  <c r="K207" i="18"/>
  <c r="K206" i="18"/>
  <c r="K205" i="18"/>
  <c r="K204" i="18"/>
  <c r="K203" i="18"/>
  <c r="K202" i="18"/>
  <c r="K201" i="18"/>
  <c r="K200" i="18"/>
  <c r="K199" i="18"/>
  <c r="K198" i="18"/>
  <c r="K197" i="18"/>
  <c r="K196" i="18"/>
  <c r="K195" i="18"/>
  <c r="K194" i="18"/>
  <c r="K193" i="18"/>
  <c r="K192" i="18"/>
  <c r="K191" i="18"/>
  <c r="K190" i="18"/>
  <c r="K189" i="18"/>
  <c r="K188" i="18"/>
  <c r="K187" i="18"/>
  <c r="K186" i="18"/>
  <c r="K185" i="18"/>
  <c r="K184" i="18"/>
  <c r="K183" i="18"/>
  <c r="K182" i="18"/>
  <c r="K181" i="18"/>
  <c r="K180" i="18"/>
  <c r="K179" i="18"/>
  <c r="K178" i="18"/>
  <c r="K177" i="18"/>
  <c r="K176" i="18"/>
  <c r="K175" i="18"/>
  <c r="K174" i="18"/>
  <c r="K173" i="18"/>
  <c r="K172" i="18"/>
  <c r="K171" i="18"/>
  <c r="K170" i="18"/>
  <c r="K169" i="18"/>
  <c r="K168" i="18"/>
  <c r="K167" i="18"/>
  <c r="K166" i="18"/>
  <c r="K165" i="18"/>
  <c r="K164" i="18"/>
  <c r="K163" i="18"/>
  <c r="K162" i="18"/>
  <c r="K161" i="18"/>
  <c r="K160" i="18"/>
  <c r="K159" i="18"/>
  <c r="K158" i="18"/>
  <c r="K157" i="18"/>
  <c r="K156" i="18"/>
  <c r="K155" i="18"/>
  <c r="K154" i="18"/>
  <c r="K153" i="18"/>
  <c r="K152" i="18"/>
  <c r="K151" i="18"/>
  <c r="K150" i="18"/>
  <c r="K149" i="18"/>
  <c r="K148" i="18"/>
  <c r="K147" i="18"/>
  <c r="K146" i="18"/>
  <c r="K145" i="18"/>
  <c r="K144" i="18"/>
  <c r="K143" i="18"/>
  <c r="K142" i="18"/>
  <c r="K141" i="18"/>
  <c r="K140" i="18"/>
  <c r="K139" i="18"/>
  <c r="K138" i="18"/>
  <c r="K137" i="18"/>
  <c r="K136" i="18"/>
  <c r="K135" i="18"/>
  <c r="K134" i="18"/>
  <c r="K133" i="18"/>
  <c r="K132" i="18"/>
  <c r="K131" i="18"/>
  <c r="K130" i="18"/>
  <c r="K129" i="18"/>
  <c r="K128" i="18"/>
  <c r="K127" i="18"/>
  <c r="K126" i="18"/>
  <c r="K125" i="18"/>
  <c r="K124" i="18"/>
  <c r="K123" i="18"/>
  <c r="K122" i="18"/>
  <c r="K121" i="18"/>
  <c r="K120" i="18"/>
  <c r="K119" i="18"/>
  <c r="K118" i="18"/>
  <c r="K117" i="18"/>
  <c r="K116" i="18"/>
  <c r="K115" i="18"/>
  <c r="K114" i="18"/>
  <c r="K113" i="18"/>
  <c r="K112" i="18"/>
  <c r="K111" i="18"/>
  <c r="K110" i="18"/>
  <c r="K109" i="18"/>
  <c r="K108" i="18"/>
  <c r="K107" i="18"/>
  <c r="K106" i="18"/>
  <c r="K105" i="18"/>
  <c r="K104" i="18"/>
  <c r="K103" i="18"/>
  <c r="K102" i="18"/>
  <c r="K101" i="18"/>
  <c r="K100" i="18"/>
  <c r="K99" i="18"/>
  <c r="K98" i="18"/>
  <c r="K97" i="18"/>
  <c r="K96" i="18"/>
  <c r="K95" i="18"/>
  <c r="K94" i="18"/>
  <c r="K93" i="18"/>
  <c r="K92" i="18"/>
  <c r="K91" i="18"/>
  <c r="K90" i="18"/>
  <c r="K89" i="18"/>
  <c r="K88" i="18"/>
  <c r="K87" i="18"/>
  <c r="K86" i="18"/>
  <c r="K85" i="18"/>
  <c r="K84" i="18"/>
  <c r="K83" i="18"/>
  <c r="K82" i="18"/>
  <c r="K81" i="18"/>
  <c r="K80" i="18"/>
  <c r="K79" i="18"/>
  <c r="K78" i="18"/>
  <c r="K77" i="18"/>
  <c r="K76" i="18"/>
  <c r="K75" i="18"/>
  <c r="K74" i="18"/>
  <c r="K73" i="18"/>
  <c r="K72" i="18"/>
  <c r="K71" i="18"/>
  <c r="K70" i="18"/>
  <c r="K69" i="18"/>
  <c r="K68" i="18"/>
  <c r="K67" i="18"/>
  <c r="K66" i="18"/>
  <c r="K65" i="18"/>
  <c r="K64" i="18"/>
  <c r="K63" i="18"/>
  <c r="K62" i="18"/>
  <c r="K61" i="18"/>
  <c r="K60" i="18"/>
  <c r="K59" i="18"/>
  <c r="K58" i="18"/>
  <c r="K57" i="18"/>
  <c r="K56" i="18"/>
  <c r="K55" i="18"/>
  <c r="K54" i="18"/>
  <c r="K53" i="18"/>
  <c r="K52" i="18"/>
  <c r="K51" i="18"/>
  <c r="K50" i="18"/>
  <c r="K49" i="18"/>
  <c r="K48" i="18"/>
  <c r="K47" i="18"/>
  <c r="K46" i="18"/>
  <c r="K45" i="18"/>
  <c r="K44" i="18"/>
  <c r="K43" i="18"/>
  <c r="K42" i="18"/>
  <c r="K41" i="18"/>
  <c r="K40" i="18"/>
  <c r="K39" i="18"/>
  <c r="K38" i="18"/>
  <c r="K37" i="18"/>
  <c r="K36" i="18"/>
  <c r="K35" i="18"/>
  <c r="K34" i="18"/>
  <c r="K33" i="18"/>
  <c r="K32" i="18"/>
  <c r="K31" i="18"/>
  <c r="K30" i="18"/>
  <c r="K29" i="18"/>
  <c r="K28" i="18"/>
  <c r="K27" i="18"/>
  <c r="K26" i="18"/>
  <c r="K25" i="18"/>
  <c r="K24" i="18"/>
  <c r="K23" i="18"/>
  <c r="K22" i="18"/>
  <c r="K21" i="18"/>
  <c r="K20" i="18"/>
  <c r="K19" i="18"/>
  <c r="K18" i="18"/>
  <c r="K17" i="18"/>
  <c r="K16" i="18"/>
  <c r="K15" i="18"/>
  <c r="K14" i="18"/>
  <c r="K13" i="18"/>
  <c r="K12" i="18"/>
  <c r="K11" i="18"/>
  <c r="K10" i="18"/>
  <c r="K9" i="18"/>
  <c r="K8" i="18"/>
  <c r="K7" i="18"/>
  <c r="K6" i="18"/>
  <c r="K5" i="18"/>
  <c r="K4" i="18"/>
  <c r="K3" i="18"/>
  <c r="M352" i="18"/>
  <c r="M351" i="18"/>
  <c r="M350" i="18"/>
  <c r="M349" i="18"/>
  <c r="M348" i="18"/>
  <c r="M347" i="18"/>
  <c r="M346" i="18"/>
  <c r="M345" i="18"/>
  <c r="M344" i="18"/>
  <c r="M343" i="18"/>
  <c r="M342" i="18"/>
  <c r="M341" i="18"/>
  <c r="M340" i="18"/>
  <c r="M339" i="18"/>
  <c r="M338" i="18"/>
  <c r="M337" i="18"/>
  <c r="M336" i="18"/>
  <c r="M335" i="18"/>
  <c r="M334" i="18"/>
  <c r="M333" i="18"/>
  <c r="M332" i="18"/>
  <c r="M331" i="18"/>
  <c r="M330" i="18"/>
  <c r="M329" i="18"/>
  <c r="M328" i="18"/>
  <c r="M327" i="18"/>
  <c r="M326" i="18"/>
  <c r="M325" i="18"/>
  <c r="M324" i="18"/>
  <c r="M323" i="18"/>
  <c r="M262" i="18"/>
  <c r="M261" i="18"/>
  <c r="M260" i="18"/>
  <c r="M259" i="18"/>
  <c r="M258" i="18"/>
  <c r="M257" i="18"/>
  <c r="M256" i="18"/>
  <c r="M255" i="18"/>
  <c r="M254" i="18"/>
  <c r="M253" i="18"/>
  <c r="M252" i="18"/>
  <c r="M251" i="18"/>
  <c r="M250" i="18"/>
  <c r="M249" i="18"/>
  <c r="M248" i="18"/>
  <c r="M247" i="18"/>
  <c r="M246" i="18"/>
  <c r="M245" i="18"/>
  <c r="M244" i="18"/>
  <c r="M243" i="18"/>
  <c r="M242" i="18"/>
  <c r="M241" i="18"/>
  <c r="M240" i="18"/>
  <c r="M239" i="18"/>
  <c r="M238" i="18"/>
  <c r="M237" i="18"/>
  <c r="M236" i="18"/>
  <c r="M235" i="18"/>
  <c r="M234" i="18"/>
  <c r="M233" i="18"/>
  <c r="M232" i="18"/>
  <c r="M231" i="18"/>
  <c r="M230" i="18"/>
  <c r="M229" i="18"/>
  <c r="M228" i="18"/>
  <c r="M227" i="18"/>
  <c r="M226" i="18"/>
  <c r="M225" i="18"/>
  <c r="M224" i="18"/>
  <c r="M223" i="18"/>
  <c r="M222" i="18"/>
  <c r="M221" i="18"/>
  <c r="M220" i="18"/>
  <c r="M219" i="18"/>
  <c r="M218" i="18"/>
  <c r="M217" i="18"/>
  <c r="M216" i="18"/>
  <c r="M215" i="18"/>
  <c r="M214" i="18"/>
  <c r="M213" i="18"/>
  <c r="M212" i="18"/>
  <c r="M211" i="18"/>
  <c r="M210" i="18"/>
  <c r="M209" i="18"/>
  <c r="M208" i="18"/>
  <c r="M207" i="18"/>
  <c r="M206" i="18"/>
  <c r="M205" i="18"/>
  <c r="M204" i="18"/>
  <c r="M203" i="18"/>
  <c r="M202" i="18"/>
  <c r="M201" i="18"/>
  <c r="M200" i="18"/>
  <c r="M199" i="18"/>
  <c r="M198" i="18"/>
  <c r="M197" i="18"/>
  <c r="M196" i="18"/>
  <c r="M195" i="18"/>
  <c r="M194" i="18"/>
  <c r="M193" i="18"/>
  <c r="M142" i="18"/>
  <c r="M141" i="18"/>
  <c r="M140" i="18"/>
  <c r="M139" i="18"/>
  <c r="M138" i="18"/>
  <c r="M137" i="18"/>
  <c r="M136" i="18"/>
  <c r="M135" i="18"/>
  <c r="M134" i="18"/>
  <c r="M133" i="18"/>
  <c r="M122" i="18"/>
  <c r="M121" i="18"/>
  <c r="M120" i="18"/>
  <c r="M119" i="18"/>
  <c r="M118" i="18"/>
  <c r="M117" i="18"/>
  <c r="M116" i="18"/>
  <c r="M115" i="18"/>
  <c r="M114" i="18"/>
  <c r="M113" i="18"/>
  <c r="M52" i="18"/>
  <c r="M51" i="18"/>
  <c r="M50" i="18"/>
  <c r="M49" i="18"/>
  <c r="M48" i="18"/>
  <c r="M47" i="18"/>
  <c r="M46" i="18"/>
  <c r="M45" i="18"/>
  <c r="M44" i="18"/>
  <c r="M43" i="18"/>
  <c r="M42" i="18"/>
  <c r="M41" i="18"/>
  <c r="M40" i="18"/>
  <c r="M39" i="18"/>
  <c r="M38" i="18"/>
  <c r="M37" i="18"/>
  <c r="M36" i="18"/>
  <c r="M35" i="18"/>
  <c r="M34" i="18"/>
  <c r="M33" i="18"/>
  <c r="M12" i="18"/>
  <c r="M11" i="18"/>
  <c r="M10" i="18"/>
  <c r="M9" i="18"/>
  <c r="M8" i="18"/>
  <c r="M7" i="18"/>
  <c r="M6" i="18"/>
  <c r="M5" i="18"/>
  <c r="M4" i="18"/>
  <c r="M3" i="18"/>
  <c r="V352" i="18"/>
  <c r="U352" i="18"/>
  <c r="T352" i="18"/>
  <c r="V351" i="18"/>
  <c r="U351" i="18"/>
  <c r="T351" i="18"/>
  <c r="V350" i="18"/>
  <c r="U350" i="18"/>
  <c r="T350" i="18"/>
  <c r="V349" i="18"/>
  <c r="U349" i="18"/>
  <c r="T349" i="18"/>
  <c r="V348" i="18"/>
  <c r="U348" i="18"/>
  <c r="T348" i="18"/>
  <c r="V347" i="18"/>
  <c r="U347" i="18"/>
  <c r="T347" i="18"/>
  <c r="V346" i="18"/>
  <c r="U346" i="18"/>
  <c r="T346" i="18"/>
  <c r="V345" i="18"/>
  <c r="U345" i="18"/>
  <c r="T345" i="18"/>
  <c r="V344" i="18"/>
  <c r="U344" i="18"/>
  <c r="T344" i="18"/>
  <c r="V343" i="18"/>
  <c r="U343" i="18"/>
  <c r="T343" i="18"/>
  <c r="V342" i="18"/>
  <c r="U342" i="18"/>
  <c r="T342" i="18"/>
  <c r="V341" i="18"/>
  <c r="U341" i="18"/>
  <c r="T341" i="18"/>
  <c r="V340" i="18"/>
  <c r="U340" i="18"/>
  <c r="T340" i="18"/>
  <c r="V339" i="18"/>
  <c r="U339" i="18"/>
  <c r="T339" i="18"/>
  <c r="V338" i="18"/>
  <c r="U338" i="18"/>
  <c r="T338" i="18"/>
  <c r="V337" i="18"/>
  <c r="U337" i="18"/>
  <c r="T337" i="18"/>
  <c r="V336" i="18"/>
  <c r="U336" i="18"/>
  <c r="T336" i="18"/>
  <c r="V335" i="18"/>
  <c r="U335" i="18"/>
  <c r="T335" i="18"/>
  <c r="V334" i="18"/>
  <c r="U334" i="18"/>
  <c r="T334" i="18"/>
  <c r="V333" i="18"/>
  <c r="U333" i="18"/>
  <c r="T333" i="18"/>
  <c r="V332" i="18"/>
  <c r="U332" i="18"/>
  <c r="T332" i="18"/>
  <c r="V331" i="18"/>
  <c r="U331" i="18"/>
  <c r="T331" i="18"/>
  <c r="V330" i="18"/>
  <c r="U330" i="18"/>
  <c r="T330" i="18"/>
  <c r="V329" i="18"/>
  <c r="U329" i="18"/>
  <c r="T329" i="18"/>
  <c r="V328" i="18"/>
  <c r="U328" i="18"/>
  <c r="T328" i="18"/>
  <c r="V327" i="18"/>
  <c r="U327" i="18"/>
  <c r="T327" i="18"/>
  <c r="V326" i="18"/>
  <c r="U326" i="18"/>
  <c r="T326" i="18"/>
  <c r="V325" i="18"/>
  <c r="U325" i="18"/>
  <c r="T325" i="18"/>
  <c r="V324" i="18"/>
  <c r="U324" i="18"/>
  <c r="T324" i="18"/>
  <c r="V323" i="18"/>
  <c r="U323" i="18"/>
  <c r="T323" i="18"/>
  <c r="V322" i="18"/>
  <c r="U322" i="18"/>
  <c r="T322" i="18"/>
  <c r="V321" i="18"/>
  <c r="U321" i="18"/>
  <c r="T321" i="18"/>
  <c r="V320" i="18"/>
  <c r="U320" i="18"/>
  <c r="T320" i="18"/>
  <c r="V319" i="18"/>
  <c r="U319" i="18"/>
  <c r="T319" i="18"/>
  <c r="V318" i="18"/>
  <c r="U318" i="18"/>
  <c r="T318" i="18"/>
  <c r="V317" i="18"/>
  <c r="U317" i="18"/>
  <c r="T317" i="18"/>
  <c r="V316" i="18"/>
  <c r="U316" i="18"/>
  <c r="T316" i="18"/>
  <c r="V315" i="18"/>
  <c r="U315" i="18"/>
  <c r="T315" i="18"/>
  <c r="V314" i="18"/>
  <c r="U314" i="18"/>
  <c r="T314" i="18"/>
  <c r="V313" i="18"/>
  <c r="U313" i="18"/>
  <c r="T313" i="18"/>
  <c r="V312" i="18"/>
  <c r="U312" i="18"/>
  <c r="T312" i="18"/>
  <c r="V311" i="18"/>
  <c r="U311" i="18"/>
  <c r="T311" i="18"/>
  <c r="V310" i="18"/>
  <c r="U310" i="18"/>
  <c r="T310" i="18"/>
  <c r="V309" i="18"/>
  <c r="U309" i="18"/>
  <c r="T309" i="18"/>
  <c r="V308" i="18"/>
  <c r="U308" i="18"/>
  <c r="T308" i="18"/>
  <c r="V307" i="18"/>
  <c r="U307" i="18"/>
  <c r="T307" i="18"/>
  <c r="V306" i="18"/>
  <c r="U306" i="18"/>
  <c r="T306" i="18"/>
  <c r="V305" i="18"/>
  <c r="U305" i="18"/>
  <c r="T305" i="18"/>
  <c r="V304" i="18"/>
  <c r="U304" i="18"/>
  <c r="T304" i="18"/>
  <c r="V303" i="18"/>
  <c r="U303" i="18"/>
  <c r="T303" i="18"/>
  <c r="V302" i="18"/>
  <c r="U302" i="18"/>
  <c r="T302" i="18"/>
  <c r="V301" i="18"/>
  <c r="U301" i="18"/>
  <c r="T301" i="18"/>
  <c r="V300" i="18"/>
  <c r="U300" i="18"/>
  <c r="T300" i="18"/>
  <c r="V299" i="18"/>
  <c r="U299" i="18"/>
  <c r="T299" i="18"/>
  <c r="V298" i="18"/>
  <c r="U298" i="18"/>
  <c r="T298" i="18"/>
  <c r="V297" i="18"/>
  <c r="U297" i="18"/>
  <c r="T297" i="18"/>
  <c r="V296" i="18"/>
  <c r="U296" i="18"/>
  <c r="T296" i="18"/>
  <c r="V295" i="18"/>
  <c r="U295" i="18"/>
  <c r="T295" i="18"/>
  <c r="V294" i="18"/>
  <c r="U294" i="18"/>
  <c r="T294" i="18"/>
  <c r="V293" i="18"/>
  <c r="U293" i="18"/>
  <c r="T293" i="18"/>
  <c r="V292" i="18"/>
  <c r="U292" i="18"/>
  <c r="T292" i="18"/>
  <c r="V291" i="18"/>
  <c r="U291" i="18"/>
  <c r="T291" i="18"/>
  <c r="V290" i="18"/>
  <c r="U290" i="18"/>
  <c r="T290" i="18"/>
  <c r="V289" i="18"/>
  <c r="U289" i="18"/>
  <c r="T289" i="18"/>
  <c r="V288" i="18"/>
  <c r="U288" i="18"/>
  <c r="T288" i="18"/>
  <c r="V287" i="18"/>
  <c r="U287" i="18"/>
  <c r="T287" i="18"/>
  <c r="V286" i="18"/>
  <c r="U286" i="18"/>
  <c r="T286" i="18"/>
  <c r="V285" i="18"/>
  <c r="U285" i="18"/>
  <c r="T285" i="18"/>
  <c r="V284" i="18"/>
  <c r="U284" i="18"/>
  <c r="T284" i="18"/>
  <c r="V283" i="18"/>
  <c r="U283" i="18"/>
  <c r="T283" i="18"/>
  <c r="V282" i="18"/>
  <c r="U282" i="18"/>
  <c r="T282" i="18"/>
  <c r="V281" i="18"/>
  <c r="U281" i="18"/>
  <c r="T281" i="18"/>
  <c r="V280" i="18"/>
  <c r="U280" i="18"/>
  <c r="T280" i="18"/>
  <c r="V279" i="18"/>
  <c r="U279" i="18"/>
  <c r="T279" i="18"/>
  <c r="V278" i="18"/>
  <c r="U278" i="18"/>
  <c r="T278" i="18"/>
  <c r="V277" i="18"/>
  <c r="U277" i="18"/>
  <c r="T277" i="18"/>
  <c r="V276" i="18"/>
  <c r="U276" i="18"/>
  <c r="T276" i="18"/>
  <c r="V275" i="18"/>
  <c r="U275" i="18"/>
  <c r="T275" i="18"/>
  <c r="V274" i="18"/>
  <c r="U274" i="18"/>
  <c r="T274" i="18"/>
  <c r="V273" i="18"/>
  <c r="U273" i="18"/>
  <c r="T273" i="18"/>
  <c r="V272" i="18"/>
  <c r="U272" i="18"/>
  <c r="T272" i="18"/>
  <c r="V271" i="18"/>
  <c r="U271" i="18"/>
  <c r="T271" i="18"/>
  <c r="V270" i="18"/>
  <c r="U270" i="18"/>
  <c r="T270" i="18"/>
  <c r="V269" i="18"/>
  <c r="U269" i="18"/>
  <c r="T269" i="18"/>
  <c r="V268" i="18"/>
  <c r="U268" i="18"/>
  <c r="T268" i="18"/>
  <c r="V267" i="18"/>
  <c r="U267" i="18"/>
  <c r="T267" i="18"/>
  <c r="V266" i="18"/>
  <c r="U266" i="18"/>
  <c r="T266" i="18"/>
  <c r="V265" i="18"/>
  <c r="U265" i="18"/>
  <c r="T265" i="18"/>
  <c r="V264" i="18"/>
  <c r="U264" i="18"/>
  <c r="T264" i="18"/>
  <c r="V263" i="18"/>
  <c r="U263" i="18"/>
  <c r="T263" i="18"/>
  <c r="V262" i="18"/>
  <c r="U262" i="18"/>
  <c r="T262" i="18"/>
  <c r="V261" i="18"/>
  <c r="U261" i="18"/>
  <c r="T261" i="18"/>
  <c r="V260" i="18"/>
  <c r="U260" i="18"/>
  <c r="T260" i="18"/>
  <c r="V259" i="18"/>
  <c r="U259" i="18"/>
  <c r="T259" i="18"/>
  <c r="V258" i="18"/>
  <c r="U258" i="18"/>
  <c r="T258" i="18"/>
  <c r="V257" i="18"/>
  <c r="U257" i="18"/>
  <c r="T257" i="18"/>
  <c r="V256" i="18"/>
  <c r="U256" i="18"/>
  <c r="T256" i="18"/>
  <c r="V255" i="18"/>
  <c r="U255" i="18"/>
  <c r="T255" i="18"/>
  <c r="V254" i="18"/>
  <c r="U254" i="18"/>
  <c r="T254" i="18"/>
  <c r="V253" i="18"/>
  <c r="U253" i="18"/>
  <c r="T253" i="18"/>
  <c r="V252" i="18"/>
  <c r="U252" i="18"/>
  <c r="T252" i="18"/>
  <c r="V251" i="18"/>
  <c r="U251" i="18"/>
  <c r="T251" i="18"/>
  <c r="V250" i="18"/>
  <c r="U250" i="18"/>
  <c r="T250" i="18"/>
  <c r="V249" i="18"/>
  <c r="U249" i="18"/>
  <c r="T249" i="18"/>
  <c r="V248" i="18"/>
  <c r="U248" i="18"/>
  <c r="T248" i="18"/>
  <c r="V247" i="18"/>
  <c r="U247" i="18"/>
  <c r="T247" i="18"/>
  <c r="V246" i="18"/>
  <c r="U246" i="18"/>
  <c r="T246" i="18"/>
  <c r="V245" i="18"/>
  <c r="U245" i="18"/>
  <c r="T245" i="18"/>
  <c r="V244" i="18"/>
  <c r="U244" i="18"/>
  <c r="T244" i="18"/>
  <c r="V243" i="18"/>
  <c r="U243" i="18"/>
  <c r="T243" i="18"/>
  <c r="V242" i="18"/>
  <c r="U242" i="18"/>
  <c r="T242" i="18"/>
  <c r="V241" i="18"/>
  <c r="U241" i="18"/>
  <c r="T241" i="18"/>
  <c r="V240" i="18"/>
  <c r="U240" i="18"/>
  <c r="T240" i="18"/>
  <c r="V239" i="18"/>
  <c r="U239" i="18"/>
  <c r="T239" i="18"/>
  <c r="V238" i="18"/>
  <c r="U238" i="18"/>
  <c r="T238" i="18"/>
  <c r="V237" i="18"/>
  <c r="U237" i="18"/>
  <c r="T237" i="18"/>
  <c r="V236" i="18"/>
  <c r="U236" i="18"/>
  <c r="T236" i="18"/>
  <c r="V235" i="18"/>
  <c r="U235" i="18"/>
  <c r="T235" i="18"/>
  <c r="V234" i="18"/>
  <c r="U234" i="18"/>
  <c r="T234" i="18"/>
  <c r="V233" i="18"/>
  <c r="U233" i="18"/>
  <c r="T233" i="18"/>
  <c r="V232" i="18"/>
  <c r="U232" i="18"/>
  <c r="T232" i="18"/>
  <c r="V231" i="18"/>
  <c r="U231" i="18"/>
  <c r="T231" i="18"/>
  <c r="V230" i="18"/>
  <c r="U230" i="18"/>
  <c r="T230" i="18"/>
  <c r="V229" i="18"/>
  <c r="U229" i="18"/>
  <c r="T229" i="18"/>
  <c r="V228" i="18"/>
  <c r="U228" i="18"/>
  <c r="T228" i="18"/>
  <c r="V227" i="18"/>
  <c r="U227" i="18"/>
  <c r="T227" i="18"/>
  <c r="V226" i="18"/>
  <c r="U226" i="18"/>
  <c r="T226" i="18"/>
  <c r="V225" i="18"/>
  <c r="U225" i="18"/>
  <c r="T225" i="18"/>
  <c r="V224" i="18"/>
  <c r="U224" i="18"/>
  <c r="T224" i="18"/>
  <c r="V223" i="18"/>
  <c r="U223" i="18"/>
  <c r="T223" i="18"/>
  <c r="V222" i="18"/>
  <c r="U222" i="18"/>
  <c r="T222" i="18"/>
  <c r="V221" i="18"/>
  <c r="U221" i="18"/>
  <c r="T221" i="18"/>
  <c r="V220" i="18"/>
  <c r="U220" i="18"/>
  <c r="T220" i="18"/>
  <c r="V219" i="18"/>
  <c r="U219" i="18"/>
  <c r="T219" i="18"/>
  <c r="V218" i="18"/>
  <c r="U218" i="18"/>
  <c r="T218" i="18"/>
  <c r="V217" i="18"/>
  <c r="U217" i="18"/>
  <c r="T217" i="18"/>
  <c r="V216" i="18"/>
  <c r="U216" i="18"/>
  <c r="T216" i="18"/>
  <c r="V215" i="18"/>
  <c r="U215" i="18"/>
  <c r="T215" i="18"/>
  <c r="V214" i="18"/>
  <c r="U214" i="18"/>
  <c r="T214" i="18"/>
  <c r="V213" i="18"/>
  <c r="U213" i="18"/>
  <c r="T213" i="18"/>
  <c r="V212" i="18"/>
  <c r="U212" i="18"/>
  <c r="T212" i="18"/>
  <c r="V211" i="18"/>
  <c r="U211" i="18"/>
  <c r="T211" i="18"/>
  <c r="V210" i="18"/>
  <c r="U210" i="18"/>
  <c r="T210" i="18"/>
  <c r="V209" i="18"/>
  <c r="U209" i="18"/>
  <c r="T209" i="18"/>
  <c r="V208" i="18"/>
  <c r="U208" i="18"/>
  <c r="T208" i="18"/>
  <c r="V207" i="18"/>
  <c r="U207" i="18"/>
  <c r="T207" i="18"/>
  <c r="V206" i="18"/>
  <c r="U206" i="18"/>
  <c r="T206" i="18"/>
  <c r="V205" i="18"/>
  <c r="U205" i="18"/>
  <c r="T205" i="18"/>
  <c r="V204" i="18"/>
  <c r="U204" i="18"/>
  <c r="T204" i="18"/>
  <c r="V203" i="18"/>
  <c r="U203" i="18"/>
  <c r="T203" i="18"/>
  <c r="V202" i="18"/>
  <c r="U202" i="18"/>
  <c r="T202" i="18"/>
  <c r="V201" i="18"/>
  <c r="U201" i="18"/>
  <c r="T201" i="18"/>
  <c r="V200" i="18"/>
  <c r="U200" i="18"/>
  <c r="T200" i="18"/>
  <c r="V199" i="18"/>
  <c r="U199" i="18"/>
  <c r="T199" i="18"/>
  <c r="V198" i="18"/>
  <c r="U198" i="18"/>
  <c r="T198" i="18"/>
  <c r="V197" i="18"/>
  <c r="U197" i="18"/>
  <c r="T197" i="18"/>
  <c r="V196" i="18"/>
  <c r="U196" i="18"/>
  <c r="T196" i="18"/>
  <c r="V195" i="18"/>
  <c r="U195" i="18"/>
  <c r="T195" i="18"/>
  <c r="V194" i="18"/>
  <c r="U194" i="18"/>
  <c r="T194" i="18"/>
  <c r="V193" i="18"/>
  <c r="U193" i="18"/>
  <c r="T193" i="18"/>
  <c r="V192" i="18"/>
  <c r="U192" i="18"/>
  <c r="T192" i="18"/>
  <c r="V191" i="18"/>
  <c r="U191" i="18"/>
  <c r="T191" i="18"/>
  <c r="V190" i="18"/>
  <c r="U190" i="18"/>
  <c r="T190" i="18"/>
  <c r="V189" i="18"/>
  <c r="U189" i="18"/>
  <c r="T189" i="18"/>
  <c r="V188" i="18"/>
  <c r="U188" i="18"/>
  <c r="T188" i="18"/>
  <c r="V187" i="18"/>
  <c r="U187" i="18"/>
  <c r="T187" i="18"/>
  <c r="V186" i="18"/>
  <c r="U186" i="18"/>
  <c r="T186" i="18"/>
  <c r="V185" i="18"/>
  <c r="U185" i="18"/>
  <c r="T185" i="18"/>
  <c r="V184" i="18"/>
  <c r="U184" i="18"/>
  <c r="T184" i="18"/>
  <c r="V183" i="18"/>
  <c r="U183" i="18"/>
  <c r="T183" i="18"/>
  <c r="V182" i="18"/>
  <c r="U182" i="18"/>
  <c r="T182" i="18"/>
  <c r="V181" i="18"/>
  <c r="U181" i="18"/>
  <c r="T181" i="18"/>
  <c r="V180" i="18"/>
  <c r="U180" i="18"/>
  <c r="T180" i="18"/>
  <c r="V179" i="18"/>
  <c r="U179" i="18"/>
  <c r="T179" i="18"/>
  <c r="V178" i="18"/>
  <c r="U178" i="18"/>
  <c r="T178" i="18"/>
  <c r="V177" i="18"/>
  <c r="U177" i="18"/>
  <c r="T177" i="18"/>
  <c r="V176" i="18"/>
  <c r="U176" i="18"/>
  <c r="T176" i="18"/>
  <c r="V175" i="18"/>
  <c r="U175" i="18"/>
  <c r="T175" i="18"/>
  <c r="V174" i="18"/>
  <c r="U174" i="18"/>
  <c r="T174" i="18"/>
  <c r="V173" i="18"/>
  <c r="U173" i="18"/>
  <c r="T173" i="18"/>
  <c r="V172" i="18"/>
  <c r="U172" i="18"/>
  <c r="T172" i="18"/>
  <c r="V171" i="18"/>
  <c r="U171" i="18"/>
  <c r="T171" i="18"/>
  <c r="V170" i="18"/>
  <c r="U170" i="18"/>
  <c r="T170" i="18"/>
  <c r="V169" i="18"/>
  <c r="U169" i="18"/>
  <c r="T169" i="18"/>
  <c r="V168" i="18"/>
  <c r="U168" i="18"/>
  <c r="T168" i="18"/>
  <c r="V167" i="18"/>
  <c r="U167" i="18"/>
  <c r="T167" i="18"/>
  <c r="V166" i="18"/>
  <c r="U166" i="18"/>
  <c r="T166" i="18"/>
  <c r="V165" i="18"/>
  <c r="U165" i="18"/>
  <c r="T165" i="18"/>
  <c r="V164" i="18"/>
  <c r="U164" i="18"/>
  <c r="T164" i="18"/>
  <c r="V163" i="18"/>
  <c r="U163" i="18"/>
  <c r="T163" i="18"/>
  <c r="V162" i="18"/>
  <c r="U162" i="18"/>
  <c r="T162" i="18"/>
  <c r="V161" i="18"/>
  <c r="U161" i="18"/>
  <c r="T161" i="18"/>
  <c r="V160" i="18"/>
  <c r="U160" i="18"/>
  <c r="T160" i="18"/>
  <c r="V159" i="18"/>
  <c r="U159" i="18"/>
  <c r="T159" i="18"/>
  <c r="V158" i="18"/>
  <c r="U158" i="18"/>
  <c r="T158" i="18"/>
  <c r="V157" i="18"/>
  <c r="U157" i="18"/>
  <c r="T157" i="18"/>
  <c r="V156" i="18"/>
  <c r="U156" i="18"/>
  <c r="T156" i="18"/>
  <c r="V155" i="18"/>
  <c r="U155" i="18"/>
  <c r="T155" i="18"/>
  <c r="V154" i="18"/>
  <c r="U154" i="18"/>
  <c r="T154" i="18"/>
  <c r="V153" i="18"/>
  <c r="U153" i="18"/>
  <c r="T153" i="18"/>
  <c r="V152" i="18"/>
  <c r="U152" i="18"/>
  <c r="T152" i="18"/>
  <c r="V151" i="18"/>
  <c r="U151" i="18"/>
  <c r="T151" i="18"/>
  <c r="V150" i="18"/>
  <c r="U150" i="18"/>
  <c r="T150" i="18"/>
  <c r="V149" i="18"/>
  <c r="U149" i="18"/>
  <c r="T149" i="18"/>
  <c r="V148" i="18"/>
  <c r="U148" i="18"/>
  <c r="T148" i="18"/>
  <c r="V147" i="18"/>
  <c r="U147" i="18"/>
  <c r="T147" i="18"/>
  <c r="V146" i="18"/>
  <c r="U146" i="18"/>
  <c r="T146" i="18"/>
  <c r="V145" i="18"/>
  <c r="U145" i="18"/>
  <c r="T145" i="18"/>
  <c r="V144" i="18"/>
  <c r="U144" i="18"/>
  <c r="T144" i="18"/>
  <c r="V143" i="18"/>
  <c r="U143" i="18"/>
  <c r="T143" i="18"/>
  <c r="V142" i="18"/>
  <c r="U142" i="18"/>
  <c r="T142" i="18"/>
  <c r="V141" i="18"/>
  <c r="U141" i="18"/>
  <c r="T141" i="18"/>
  <c r="V140" i="18"/>
  <c r="U140" i="18"/>
  <c r="T140" i="18"/>
  <c r="V139" i="18"/>
  <c r="U139" i="18"/>
  <c r="T139" i="18"/>
  <c r="V138" i="18"/>
  <c r="U138" i="18"/>
  <c r="T138" i="18"/>
  <c r="V137" i="18"/>
  <c r="U137" i="18"/>
  <c r="T137" i="18"/>
  <c r="V136" i="18"/>
  <c r="U136" i="18"/>
  <c r="T136" i="18"/>
  <c r="V135" i="18"/>
  <c r="U135" i="18"/>
  <c r="T135" i="18"/>
  <c r="V134" i="18"/>
  <c r="U134" i="18"/>
  <c r="T134" i="18"/>
  <c r="V133" i="18"/>
  <c r="U133" i="18"/>
  <c r="T133" i="18"/>
  <c r="V132" i="18"/>
  <c r="U132" i="18"/>
  <c r="T132" i="18"/>
  <c r="V131" i="18"/>
  <c r="U131" i="18"/>
  <c r="T131" i="18"/>
  <c r="V130" i="18"/>
  <c r="U130" i="18"/>
  <c r="T130" i="18"/>
  <c r="V129" i="18"/>
  <c r="U129" i="18"/>
  <c r="T129" i="18"/>
  <c r="V128" i="18"/>
  <c r="U128" i="18"/>
  <c r="T128" i="18"/>
  <c r="V127" i="18"/>
  <c r="U127" i="18"/>
  <c r="T127" i="18"/>
  <c r="V126" i="18"/>
  <c r="U126" i="18"/>
  <c r="T126" i="18"/>
  <c r="V125" i="18"/>
  <c r="U125" i="18"/>
  <c r="T125" i="18"/>
  <c r="V124" i="18"/>
  <c r="U124" i="18"/>
  <c r="T124" i="18"/>
  <c r="V123" i="18"/>
  <c r="U123" i="18"/>
  <c r="T123" i="18"/>
  <c r="V122" i="18"/>
  <c r="U122" i="18"/>
  <c r="T122" i="18"/>
  <c r="V121" i="18"/>
  <c r="U121" i="18"/>
  <c r="T121" i="18"/>
  <c r="V120" i="18"/>
  <c r="U120" i="18"/>
  <c r="T120" i="18"/>
  <c r="V119" i="18"/>
  <c r="U119" i="18"/>
  <c r="T119" i="18"/>
  <c r="V118" i="18"/>
  <c r="U118" i="18"/>
  <c r="T118" i="18"/>
  <c r="V117" i="18"/>
  <c r="U117" i="18"/>
  <c r="T117" i="18"/>
  <c r="V116" i="18"/>
  <c r="U116" i="18"/>
  <c r="T116" i="18"/>
  <c r="V115" i="18"/>
  <c r="U115" i="18"/>
  <c r="T115" i="18"/>
  <c r="V114" i="18"/>
  <c r="U114" i="18"/>
  <c r="T114" i="18"/>
  <c r="V113" i="18"/>
  <c r="U113" i="18"/>
  <c r="T113" i="18"/>
  <c r="V112" i="18"/>
  <c r="U112" i="18"/>
  <c r="T112" i="18"/>
  <c r="V111" i="18"/>
  <c r="U111" i="18"/>
  <c r="T111" i="18"/>
  <c r="V110" i="18"/>
  <c r="U110" i="18"/>
  <c r="T110" i="18"/>
  <c r="V109" i="18"/>
  <c r="U109" i="18"/>
  <c r="T109" i="18"/>
  <c r="V108" i="18"/>
  <c r="U108" i="18"/>
  <c r="T108" i="18"/>
  <c r="V107" i="18"/>
  <c r="U107" i="18"/>
  <c r="T107" i="18"/>
  <c r="V106" i="18"/>
  <c r="U106" i="18"/>
  <c r="T106" i="18"/>
  <c r="V105" i="18"/>
  <c r="U105" i="18"/>
  <c r="T105" i="18"/>
  <c r="V104" i="18"/>
  <c r="U104" i="18"/>
  <c r="T104" i="18"/>
  <c r="V103" i="18"/>
  <c r="U103" i="18"/>
  <c r="T103" i="18"/>
  <c r="V102" i="18"/>
  <c r="U102" i="18"/>
  <c r="T102" i="18"/>
  <c r="V101" i="18"/>
  <c r="U101" i="18"/>
  <c r="T101" i="18"/>
  <c r="V100" i="18"/>
  <c r="U100" i="18"/>
  <c r="T100" i="18"/>
  <c r="V99" i="18"/>
  <c r="U99" i="18"/>
  <c r="T99" i="18"/>
  <c r="V98" i="18"/>
  <c r="U98" i="18"/>
  <c r="T98" i="18"/>
  <c r="V97" i="18"/>
  <c r="U97" i="18"/>
  <c r="T97" i="18"/>
  <c r="V96" i="18"/>
  <c r="U96" i="18"/>
  <c r="T96" i="18"/>
  <c r="V95" i="18"/>
  <c r="U95" i="18"/>
  <c r="T95" i="18"/>
  <c r="V94" i="18"/>
  <c r="U94" i="18"/>
  <c r="T94" i="18"/>
  <c r="V93" i="18"/>
  <c r="U93" i="18"/>
  <c r="T93" i="18"/>
  <c r="V92" i="18"/>
  <c r="U92" i="18"/>
  <c r="T92" i="18"/>
  <c r="V91" i="18"/>
  <c r="U91" i="18"/>
  <c r="T91" i="18"/>
  <c r="V90" i="18"/>
  <c r="U90" i="18"/>
  <c r="T90" i="18"/>
  <c r="V89" i="18"/>
  <c r="U89" i="18"/>
  <c r="T89" i="18"/>
  <c r="V88" i="18"/>
  <c r="U88" i="18"/>
  <c r="T88" i="18"/>
  <c r="V87" i="18"/>
  <c r="U87" i="18"/>
  <c r="T87" i="18"/>
  <c r="V86" i="18"/>
  <c r="U86" i="18"/>
  <c r="T86" i="18"/>
  <c r="V85" i="18"/>
  <c r="U85" i="18"/>
  <c r="T85" i="18"/>
  <c r="V84" i="18"/>
  <c r="U84" i="18"/>
  <c r="T84" i="18"/>
  <c r="V83" i="18"/>
  <c r="U83" i="18"/>
  <c r="T83" i="18"/>
  <c r="V82" i="18"/>
  <c r="U82" i="18"/>
  <c r="T82" i="18"/>
  <c r="V81" i="18"/>
  <c r="U81" i="18"/>
  <c r="T81" i="18"/>
  <c r="V80" i="18"/>
  <c r="U80" i="18"/>
  <c r="T80" i="18"/>
  <c r="V79" i="18"/>
  <c r="U79" i="18"/>
  <c r="T79" i="18"/>
  <c r="V78" i="18"/>
  <c r="U78" i="18"/>
  <c r="T78" i="18"/>
  <c r="V77" i="18"/>
  <c r="U77" i="18"/>
  <c r="T77" i="18"/>
  <c r="V76" i="18"/>
  <c r="U76" i="18"/>
  <c r="T76" i="18"/>
  <c r="V75" i="18"/>
  <c r="U75" i="18"/>
  <c r="T75" i="18"/>
  <c r="V74" i="18"/>
  <c r="U74" i="18"/>
  <c r="T74" i="18"/>
  <c r="V73" i="18"/>
  <c r="U73" i="18"/>
  <c r="T73" i="18"/>
  <c r="V72" i="18"/>
  <c r="U72" i="18"/>
  <c r="T72" i="18"/>
  <c r="V71" i="18"/>
  <c r="U71" i="18"/>
  <c r="T71" i="18"/>
  <c r="V70" i="18"/>
  <c r="U70" i="18"/>
  <c r="T70" i="18"/>
  <c r="V69" i="18"/>
  <c r="U69" i="18"/>
  <c r="T69" i="18"/>
  <c r="V68" i="18"/>
  <c r="U68" i="18"/>
  <c r="T68" i="18"/>
  <c r="V67" i="18"/>
  <c r="U67" i="18"/>
  <c r="T67" i="18"/>
  <c r="V66" i="18"/>
  <c r="U66" i="18"/>
  <c r="T66" i="18"/>
  <c r="V65" i="18"/>
  <c r="U65" i="18"/>
  <c r="T65" i="18"/>
  <c r="V64" i="18"/>
  <c r="U64" i="18"/>
  <c r="T64" i="18"/>
  <c r="V63" i="18"/>
  <c r="U63" i="18"/>
  <c r="T63" i="18"/>
  <c r="V62" i="18"/>
  <c r="U62" i="18"/>
  <c r="T62" i="18"/>
  <c r="V61" i="18"/>
  <c r="U61" i="18"/>
  <c r="T61" i="18"/>
  <c r="V60" i="18"/>
  <c r="U60" i="18"/>
  <c r="T60" i="18"/>
  <c r="V59" i="18"/>
  <c r="U59" i="18"/>
  <c r="T59" i="18"/>
  <c r="V58" i="18"/>
  <c r="U58" i="18"/>
  <c r="T58" i="18"/>
  <c r="V57" i="18"/>
  <c r="U57" i="18"/>
  <c r="T57" i="18"/>
  <c r="V56" i="18"/>
  <c r="U56" i="18"/>
  <c r="T56" i="18"/>
  <c r="V55" i="18"/>
  <c r="U55" i="18"/>
  <c r="T55" i="18"/>
  <c r="V54" i="18"/>
  <c r="U54" i="18"/>
  <c r="T54" i="18"/>
  <c r="V53" i="18"/>
  <c r="U53" i="18"/>
  <c r="T53" i="18"/>
  <c r="V52" i="18"/>
  <c r="U52" i="18"/>
  <c r="T52" i="18"/>
  <c r="V51" i="18"/>
  <c r="U51" i="18"/>
  <c r="T51" i="18"/>
  <c r="V50" i="18"/>
  <c r="U50" i="18"/>
  <c r="T50" i="18"/>
  <c r="V49" i="18"/>
  <c r="U49" i="18"/>
  <c r="T49" i="18"/>
  <c r="V48" i="18"/>
  <c r="U48" i="18"/>
  <c r="T48" i="18"/>
  <c r="V47" i="18"/>
  <c r="U47" i="18"/>
  <c r="T47" i="18"/>
  <c r="V46" i="18"/>
  <c r="U46" i="18"/>
  <c r="T46" i="18"/>
  <c r="V45" i="18"/>
  <c r="U45" i="18"/>
  <c r="T45" i="18"/>
  <c r="V44" i="18"/>
  <c r="U44" i="18"/>
  <c r="T44" i="18"/>
  <c r="V43" i="18"/>
  <c r="U43" i="18"/>
  <c r="T43" i="18"/>
  <c r="V42" i="18"/>
  <c r="U42" i="18"/>
  <c r="T42" i="18"/>
  <c r="V41" i="18"/>
  <c r="U41" i="18"/>
  <c r="T41" i="18"/>
  <c r="V40" i="18"/>
  <c r="U40" i="18"/>
  <c r="T40" i="18"/>
  <c r="V39" i="18"/>
  <c r="U39" i="18"/>
  <c r="T39" i="18"/>
  <c r="V38" i="18"/>
  <c r="U38" i="18"/>
  <c r="T38" i="18"/>
  <c r="V37" i="18"/>
  <c r="U37" i="18"/>
  <c r="T37" i="18"/>
  <c r="V36" i="18"/>
  <c r="U36" i="18"/>
  <c r="T36" i="18"/>
  <c r="V35" i="18"/>
  <c r="U35" i="18"/>
  <c r="T35" i="18"/>
  <c r="V34" i="18"/>
  <c r="U34" i="18"/>
  <c r="T34" i="18"/>
  <c r="V33" i="18"/>
  <c r="U33" i="18"/>
  <c r="T33" i="18"/>
  <c r="V32" i="18"/>
  <c r="U32" i="18"/>
  <c r="T32" i="18"/>
  <c r="V31" i="18"/>
  <c r="U31" i="18"/>
  <c r="T31" i="18"/>
  <c r="V30" i="18"/>
  <c r="U30" i="18"/>
  <c r="T30" i="18"/>
  <c r="V29" i="18"/>
  <c r="U29" i="18"/>
  <c r="T29" i="18"/>
  <c r="V28" i="18"/>
  <c r="U28" i="18"/>
  <c r="T28" i="18"/>
  <c r="V27" i="18"/>
  <c r="U27" i="18"/>
  <c r="T27" i="18"/>
  <c r="V26" i="18"/>
  <c r="U26" i="18"/>
  <c r="T26" i="18"/>
  <c r="V25" i="18"/>
  <c r="U25" i="18"/>
  <c r="T25" i="18"/>
  <c r="V24" i="18"/>
  <c r="U24" i="18"/>
  <c r="T24" i="18"/>
  <c r="V23" i="18"/>
  <c r="U23" i="18"/>
  <c r="T23" i="18"/>
  <c r="V22" i="18"/>
  <c r="U22" i="18"/>
  <c r="T22" i="18"/>
  <c r="V21" i="18"/>
  <c r="U21" i="18"/>
  <c r="T21" i="18"/>
  <c r="V20" i="18"/>
  <c r="U20" i="18"/>
  <c r="T20" i="18"/>
  <c r="V19" i="18"/>
  <c r="U19" i="18"/>
  <c r="T19" i="18"/>
  <c r="V18" i="18"/>
  <c r="U18" i="18"/>
  <c r="T18" i="18"/>
  <c r="V17" i="18"/>
  <c r="U17" i="18"/>
  <c r="T17" i="18"/>
  <c r="V16" i="18"/>
  <c r="U16" i="18"/>
  <c r="T16" i="18"/>
  <c r="V15" i="18"/>
  <c r="U15" i="18"/>
  <c r="T15" i="18"/>
  <c r="V14" i="18"/>
  <c r="U14" i="18"/>
  <c r="T14" i="18"/>
  <c r="V13" i="18"/>
  <c r="U13" i="18"/>
  <c r="T13" i="18"/>
  <c r="V12" i="18"/>
  <c r="U12" i="18"/>
  <c r="T12" i="18"/>
  <c r="V11" i="18"/>
  <c r="U11" i="18"/>
  <c r="T11" i="18"/>
  <c r="V10" i="18"/>
  <c r="U10" i="18"/>
  <c r="T10" i="18"/>
  <c r="V9" i="18"/>
  <c r="U9" i="18"/>
  <c r="T9" i="18"/>
  <c r="V8" i="18"/>
  <c r="U8" i="18"/>
  <c r="T8" i="18"/>
  <c r="V7" i="18"/>
  <c r="U7" i="18"/>
  <c r="T7" i="18"/>
  <c r="V6" i="18"/>
  <c r="U6" i="18"/>
  <c r="T6" i="18"/>
  <c r="V5" i="18"/>
  <c r="U5" i="18"/>
  <c r="T5" i="18"/>
  <c r="V4" i="18"/>
  <c r="U4" i="18"/>
  <c r="T4" i="18"/>
  <c r="V3" i="18"/>
  <c r="U3" i="18"/>
  <c r="T3" i="18"/>
  <c r="L4" i="18"/>
  <c r="N4" i="18" s="1"/>
  <c r="O4" i="18"/>
  <c r="Q4" i="18"/>
  <c r="S4" i="18"/>
  <c r="L5" i="18"/>
  <c r="N5" i="18" s="1"/>
  <c r="O5" i="18"/>
  <c r="Q5" i="18"/>
  <c r="S5" i="18"/>
  <c r="L6" i="18"/>
  <c r="N6" i="18" s="1"/>
  <c r="O6" i="18"/>
  <c r="Q6" i="18"/>
  <c r="S6" i="18"/>
  <c r="L7" i="18"/>
  <c r="N7" i="18" s="1"/>
  <c r="O7" i="18"/>
  <c r="Q7" i="18"/>
  <c r="S7" i="18"/>
  <c r="L8" i="18"/>
  <c r="N8" i="18" s="1"/>
  <c r="O8" i="18"/>
  <c r="Q8" i="18"/>
  <c r="S8" i="18"/>
  <c r="L9" i="18"/>
  <c r="N9" i="18" s="1"/>
  <c r="O9" i="18"/>
  <c r="Q9" i="18"/>
  <c r="S9" i="18"/>
  <c r="L10" i="18"/>
  <c r="N10" i="18" s="1"/>
  <c r="O10" i="18"/>
  <c r="Q10" i="18"/>
  <c r="S10" i="18"/>
  <c r="L11" i="18"/>
  <c r="N11" i="18" s="1"/>
  <c r="O11" i="18"/>
  <c r="Q11" i="18"/>
  <c r="S11" i="18"/>
  <c r="L12" i="18"/>
  <c r="N12" i="18" s="1"/>
  <c r="O12" i="18"/>
  <c r="Q12" i="18"/>
  <c r="S12" i="18"/>
  <c r="L13" i="18"/>
  <c r="N13" i="18" s="1"/>
  <c r="O13" i="18"/>
  <c r="Q13" i="18"/>
  <c r="S13" i="18"/>
  <c r="L14" i="18"/>
  <c r="N14" i="18" s="1"/>
  <c r="O14" i="18"/>
  <c r="Q14" i="18"/>
  <c r="S14" i="18"/>
  <c r="L15" i="18"/>
  <c r="N15" i="18" s="1"/>
  <c r="O15" i="18"/>
  <c r="Q15" i="18"/>
  <c r="S15" i="18"/>
  <c r="L16" i="18"/>
  <c r="N16" i="18" s="1"/>
  <c r="O16" i="18"/>
  <c r="Q16" i="18"/>
  <c r="S16" i="18"/>
  <c r="L17" i="18"/>
  <c r="N17" i="18" s="1"/>
  <c r="O17" i="18"/>
  <c r="Q17" i="18"/>
  <c r="S17" i="18"/>
  <c r="L18" i="18"/>
  <c r="N18" i="18" s="1"/>
  <c r="O18" i="18"/>
  <c r="Q18" i="18"/>
  <c r="S18" i="18"/>
  <c r="L19" i="18"/>
  <c r="N19" i="18" s="1"/>
  <c r="O19" i="18"/>
  <c r="Q19" i="18"/>
  <c r="S19" i="18"/>
  <c r="L20" i="18"/>
  <c r="N20" i="18" s="1"/>
  <c r="O20" i="18"/>
  <c r="Q20" i="18"/>
  <c r="S20" i="18"/>
  <c r="L21" i="18"/>
  <c r="N21" i="18" s="1"/>
  <c r="O21" i="18"/>
  <c r="Q21" i="18"/>
  <c r="S21" i="18"/>
  <c r="L22" i="18"/>
  <c r="N22" i="18" s="1"/>
  <c r="O22" i="18"/>
  <c r="Q22" i="18"/>
  <c r="S22" i="18"/>
  <c r="L23" i="18"/>
  <c r="N23" i="18" s="1"/>
  <c r="O23" i="18"/>
  <c r="Q23" i="18"/>
  <c r="S23" i="18"/>
  <c r="L24" i="18"/>
  <c r="N24" i="18" s="1"/>
  <c r="O24" i="18"/>
  <c r="Q24" i="18"/>
  <c r="S24" i="18"/>
  <c r="L25" i="18"/>
  <c r="N25" i="18" s="1"/>
  <c r="O25" i="18"/>
  <c r="Q25" i="18"/>
  <c r="S25" i="18"/>
  <c r="L26" i="18"/>
  <c r="N26" i="18" s="1"/>
  <c r="O26" i="18"/>
  <c r="Q26" i="18"/>
  <c r="S26" i="18"/>
  <c r="L27" i="18"/>
  <c r="N27" i="18" s="1"/>
  <c r="O27" i="18"/>
  <c r="Q27" i="18"/>
  <c r="S27" i="18"/>
  <c r="L28" i="18"/>
  <c r="N28" i="18" s="1"/>
  <c r="O28" i="18"/>
  <c r="Q28" i="18"/>
  <c r="S28" i="18"/>
  <c r="L29" i="18"/>
  <c r="N29" i="18" s="1"/>
  <c r="O29" i="18"/>
  <c r="Q29" i="18"/>
  <c r="S29" i="18"/>
  <c r="L30" i="18"/>
  <c r="N30" i="18" s="1"/>
  <c r="O30" i="18"/>
  <c r="Q30" i="18"/>
  <c r="S30" i="18"/>
  <c r="L31" i="18"/>
  <c r="N31" i="18" s="1"/>
  <c r="O31" i="18"/>
  <c r="Q31" i="18"/>
  <c r="S31" i="18"/>
  <c r="L32" i="18"/>
  <c r="N32" i="18" s="1"/>
  <c r="O32" i="18"/>
  <c r="Q32" i="18"/>
  <c r="S32" i="18"/>
  <c r="L33" i="18"/>
  <c r="N33" i="18" s="1"/>
  <c r="O33" i="18"/>
  <c r="Q33" i="18"/>
  <c r="S33" i="18"/>
  <c r="L34" i="18"/>
  <c r="N34" i="18" s="1"/>
  <c r="O34" i="18"/>
  <c r="Q34" i="18"/>
  <c r="S34" i="18"/>
  <c r="L35" i="18"/>
  <c r="N35" i="18" s="1"/>
  <c r="O35" i="18"/>
  <c r="Q35" i="18"/>
  <c r="S35" i="18"/>
  <c r="L36" i="18"/>
  <c r="N36" i="18" s="1"/>
  <c r="O36" i="18"/>
  <c r="Q36" i="18"/>
  <c r="S36" i="18"/>
  <c r="L37" i="18"/>
  <c r="N37" i="18" s="1"/>
  <c r="O37" i="18"/>
  <c r="Q37" i="18"/>
  <c r="S37" i="18"/>
  <c r="L38" i="18"/>
  <c r="N38" i="18" s="1"/>
  <c r="O38" i="18"/>
  <c r="Q38" i="18"/>
  <c r="S38" i="18"/>
  <c r="L39" i="18"/>
  <c r="N39" i="18" s="1"/>
  <c r="O39" i="18"/>
  <c r="Q39" i="18"/>
  <c r="S39" i="18"/>
  <c r="L40" i="18"/>
  <c r="N40" i="18" s="1"/>
  <c r="O40" i="18"/>
  <c r="Q40" i="18"/>
  <c r="S40" i="18"/>
  <c r="L41" i="18"/>
  <c r="N41" i="18" s="1"/>
  <c r="O41" i="18"/>
  <c r="Q41" i="18"/>
  <c r="S41" i="18"/>
  <c r="L42" i="18"/>
  <c r="N42" i="18" s="1"/>
  <c r="O42" i="18"/>
  <c r="Q42" i="18"/>
  <c r="S42" i="18"/>
  <c r="L43" i="18"/>
  <c r="N43" i="18" s="1"/>
  <c r="O43" i="18"/>
  <c r="Q43" i="18"/>
  <c r="S43" i="18"/>
  <c r="L44" i="18"/>
  <c r="N44" i="18" s="1"/>
  <c r="O44" i="18"/>
  <c r="Q44" i="18"/>
  <c r="S44" i="18"/>
  <c r="L45" i="18"/>
  <c r="N45" i="18" s="1"/>
  <c r="O45" i="18"/>
  <c r="Q45" i="18"/>
  <c r="S45" i="18"/>
  <c r="L46" i="18"/>
  <c r="N46" i="18" s="1"/>
  <c r="O46" i="18"/>
  <c r="Q46" i="18"/>
  <c r="S46" i="18"/>
  <c r="L47" i="18"/>
  <c r="N47" i="18" s="1"/>
  <c r="O47" i="18"/>
  <c r="Q47" i="18"/>
  <c r="S47" i="18"/>
  <c r="L48" i="18"/>
  <c r="N48" i="18" s="1"/>
  <c r="O48" i="18"/>
  <c r="Q48" i="18"/>
  <c r="S48" i="18"/>
  <c r="L49" i="18"/>
  <c r="N49" i="18" s="1"/>
  <c r="O49" i="18"/>
  <c r="Q49" i="18"/>
  <c r="S49" i="18"/>
  <c r="L50" i="18"/>
  <c r="N50" i="18" s="1"/>
  <c r="O50" i="18"/>
  <c r="Q50" i="18"/>
  <c r="S50" i="18"/>
  <c r="L51" i="18"/>
  <c r="N51" i="18" s="1"/>
  <c r="O51" i="18"/>
  <c r="Q51" i="18"/>
  <c r="S51" i="18"/>
  <c r="L52" i="18"/>
  <c r="N52" i="18" s="1"/>
  <c r="O52" i="18"/>
  <c r="Q52" i="18"/>
  <c r="S52" i="18"/>
  <c r="L53" i="18"/>
  <c r="N53" i="18" s="1"/>
  <c r="O53" i="18"/>
  <c r="Q53" i="18"/>
  <c r="S53" i="18"/>
  <c r="L54" i="18"/>
  <c r="N54" i="18" s="1"/>
  <c r="O54" i="18"/>
  <c r="Q54" i="18"/>
  <c r="S54" i="18"/>
  <c r="L55" i="18"/>
  <c r="N55" i="18" s="1"/>
  <c r="O55" i="18"/>
  <c r="Q55" i="18"/>
  <c r="S55" i="18"/>
  <c r="L56" i="18"/>
  <c r="N56" i="18" s="1"/>
  <c r="O56" i="18"/>
  <c r="Q56" i="18"/>
  <c r="S56" i="18"/>
  <c r="L57" i="18"/>
  <c r="N57" i="18" s="1"/>
  <c r="O57" i="18"/>
  <c r="Q57" i="18"/>
  <c r="S57" i="18"/>
  <c r="L58" i="18"/>
  <c r="N58" i="18" s="1"/>
  <c r="O58" i="18"/>
  <c r="Q58" i="18"/>
  <c r="S58" i="18"/>
  <c r="L59" i="18"/>
  <c r="N59" i="18" s="1"/>
  <c r="O59" i="18"/>
  <c r="Q59" i="18"/>
  <c r="S59" i="18"/>
  <c r="L60" i="18"/>
  <c r="N60" i="18" s="1"/>
  <c r="O60" i="18"/>
  <c r="Q60" i="18"/>
  <c r="S60" i="18"/>
  <c r="L61" i="18"/>
  <c r="N61" i="18" s="1"/>
  <c r="O61" i="18"/>
  <c r="Q61" i="18"/>
  <c r="S61" i="18"/>
  <c r="L62" i="18"/>
  <c r="N62" i="18" s="1"/>
  <c r="O62" i="18"/>
  <c r="Q62" i="18"/>
  <c r="S62" i="18"/>
  <c r="L63" i="18"/>
  <c r="N63" i="18" s="1"/>
  <c r="O63" i="18"/>
  <c r="Q63" i="18"/>
  <c r="S63" i="18"/>
  <c r="L64" i="18"/>
  <c r="N64" i="18" s="1"/>
  <c r="O64" i="18"/>
  <c r="Q64" i="18"/>
  <c r="S64" i="18"/>
  <c r="L65" i="18"/>
  <c r="N65" i="18" s="1"/>
  <c r="O65" i="18"/>
  <c r="Q65" i="18"/>
  <c r="S65" i="18"/>
  <c r="L66" i="18"/>
  <c r="N66" i="18" s="1"/>
  <c r="O66" i="18"/>
  <c r="Q66" i="18"/>
  <c r="S66" i="18"/>
  <c r="L67" i="18"/>
  <c r="N67" i="18" s="1"/>
  <c r="O67" i="18"/>
  <c r="Q67" i="18"/>
  <c r="S67" i="18"/>
  <c r="L68" i="18"/>
  <c r="N68" i="18" s="1"/>
  <c r="O68" i="18"/>
  <c r="Q68" i="18"/>
  <c r="S68" i="18"/>
  <c r="L69" i="18"/>
  <c r="N69" i="18" s="1"/>
  <c r="O69" i="18"/>
  <c r="Q69" i="18"/>
  <c r="S69" i="18"/>
  <c r="L70" i="18"/>
  <c r="N70" i="18" s="1"/>
  <c r="O70" i="18"/>
  <c r="Q70" i="18"/>
  <c r="S70" i="18"/>
  <c r="L71" i="18"/>
  <c r="N71" i="18" s="1"/>
  <c r="O71" i="18"/>
  <c r="Q71" i="18"/>
  <c r="S71" i="18"/>
  <c r="L72" i="18"/>
  <c r="N72" i="18" s="1"/>
  <c r="O72" i="18"/>
  <c r="Q72" i="18"/>
  <c r="S72" i="18"/>
  <c r="L73" i="18"/>
  <c r="N73" i="18" s="1"/>
  <c r="O73" i="18"/>
  <c r="Q73" i="18"/>
  <c r="S73" i="18"/>
  <c r="L74" i="18"/>
  <c r="N74" i="18" s="1"/>
  <c r="O74" i="18"/>
  <c r="Q74" i="18"/>
  <c r="S74" i="18"/>
  <c r="L75" i="18"/>
  <c r="N75" i="18" s="1"/>
  <c r="O75" i="18"/>
  <c r="Q75" i="18"/>
  <c r="S75" i="18"/>
  <c r="L76" i="18"/>
  <c r="N76" i="18" s="1"/>
  <c r="O76" i="18"/>
  <c r="Q76" i="18"/>
  <c r="S76" i="18"/>
  <c r="L77" i="18"/>
  <c r="N77" i="18" s="1"/>
  <c r="O77" i="18"/>
  <c r="Q77" i="18"/>
  <c r="S77" i="18"/>
  <c r="L78" i="18"/>
  <c r="N78" i="18" s="1"/>
  <c r="O78" i="18"/>
  <c r="Q78" i="18"/>
  <c r="S78" i="18"/>
  <c r="L79" i="18"/>
  <c r="N79" i="18" s="1"/>
  <c r="O79" i="18"/>
  <c r="Q79" i="18"/>
  <c r="S79" i="18"/>
  <c r="L80" i="18"/>
  <c r="N80" i="18" s="1"/>
  <c r="O80" i="18"/>
  <c r="Q80" i="18"/>
  <c r="S80" i="18"/>
  <c r="L81" i="18"/>
  <c r="N81" i="18" s="1"/>
  <c r="O81" i="18"/>
  <c r="Q81" i="18"/>
  <c r="S81" i="18"/>
  <c r="L82" i="18"/>
  <c r="N82" i="18" s="1"/>
  <c r="O82" i="18"/>
  <c r="Q82" i="18"/>
  <c r="S82" i="18"/>
  <c r="L83" i="18"/>
  <c r="N83" i="18" s="1"/>
  <c r="O83" i="18"/>
  <c r="Q83" i="18"/>
  <c r="S83" i="18"/>
  <c r="L84" i="18"/>
  <c r="N84" i="18" s="1"/>
  <c r="O84" i="18"/>
  <c r="Q84" i="18"/>
  <c r="S84" i="18"/>
  <c r="L85" i="18"/>
  <c r="N85" i="18" s="1"/>
  <c r="O85" i="18"/>
  <c r="Q85" i="18"/>
  <c r="S85" i="18"/>
  <c r="L86" i="18"/>
  <c r="N86" i="18" s="1"/>
  <c r="O86" i="18"/>
  <c r="Q86" i="18"/>
  <c r="S86" i="18"/>
  <c r="L87" i="18"/>
  <c r="N87" i="18" s="1"/>
  <c r="O87" i="18"/>
  <c r="Q87" i="18"/>
  <c r="S87" i="18"/>
  <c r="L88" i="18"/>
  <c r="N88" i="18" s="1"/>
  <c r="O88" i="18"/>
  <c r="Q88" i="18"/>
  <c r="S88" i="18"/>
  <c r="L89" i="18"/>
  <c r="N89" i="18" s="1"/>
  <c r="O89" i="18"/>
  <c r="Q89" i="18"/>
  <c r="S89" i="18"/>
  <c r="L90" i="18"/>
  <c r="N90" i="18" s="1"/>
  <c r="O90" i="18"/>
  <c r="Q90" i="18"/>
  <c r="S90" i="18"/>
  <c r="L91" i="18"/>
  <c r="N91" i="18" s="1"/>
  <c r="O91" i="18"/>
  <c r="Q91" i="18"/>
  <c r="S91" i="18"/>
  <c r="L92" i="18"/>
  <c r="N92" i="18" s="1"/>
  <c r="O92" i="18"/>
  <c r="Q92" i="18"/>
  <c r="S92" i="18"/>
  <c r="L93" i="18"/>
  <c r="N93" i="18" s="1"/>
  <c r="O93" i="18"/>
  <c r="Q93" i="18"/>
  <c r="S93" i="18"/>
  <c r="L94" i="18"/>
  <c r="N94" i="18" s="1"/>
  <c r="O94" i="18"/>
  <c r="Q94" i="18"/>
  <c r="S94" i="18"/>
  <c r="L95" i="18"/>
  <c r="N95" i="18" s="1"/>
  <c r="O95" i="18"/>
  <c r="Q95" i="18"/>
  <c r="S95" i="18"/>
  <c r="L96" i="18"/>
  <c r="N96" i="18" s="1"/>
  <c r="O96" i="18"/>
  <c r="Q96" i="18"/>
  <c r="S96" i="18"/>
  <c r="L97" i="18"/>
  <c r="N97" i="18" s="1"/>
  <c r="O97" i="18"/>
  <c r="Q97" i="18"/>
  <c r="S97" i="18"/>
  <c r="L98" i="18"/>
  <c r="N98" i="18" s="1"/>
  <c r="O98" i="18"/>
  <c r="Q98" i="18"/>
  <c r="S98" i="18"/>
  <c r="L99" i="18"/>
  <c r="N99" i="18" s="1"/>
  <c r="O99" i="18"/>
  <c r="Q99" i="18"/>
  <c r="S99" i="18"/>
  <c r="L100" i="18"/>
  <c r="N100" i="18" s="1"/>
  <c r="O100" i="18"/>
  <c r="Q100" i="18"/>
  <c r="S100" i="18"/>
  <c r="L101" i="18"/>
  <c r="N101" i="18" s="1"/>
  <c r="O101" i="18"/>
  <c r="Q101" i="18"/>
  <c r="S101" i="18"/>
  <c r="L102" i="18"/>
  <c r="N102" i="18" s="1"/>
  <c r="O102" i="18"/>
  <c r="Q102" i="18"/>
  <c r="S102" i="18"/>
  <c r="L103" i="18"/>
  <c r="N103" i="18" s="1"/>
  <c r="O103" i="18"/>
  <c r="Q103" i="18"/>
  <c r="S103" i="18"/>
  <c r="L104" i="18"/>
  <c r="N104" i="18" s="1"/>
  <c r="O104" i="18"/>
  <c r="Q104" i="18"/>
  <c r="S104" i="18"/>
  <c r="L105" i="18"/>
  <c r="N105" i="18" s="1"/>
  <c r="O105" i="18"/>
  <c r="Q105" i="18"/>
  <c r="S105" i="18"/>
  <c r="L106" i="18"/>
  <c r="N106" i="18" s="1"/>
  <c r="O106" i="18"/>
  <c r="Q106" i="18"/>
  <c r="S106" i="18"/>
  <c r="L107" i="18"/>
  <c r="N107" i="18" s="1"/>
  <c r="O107" i="18"/>
  <c r="Q107" i="18"/>
  <c r="S107" i="18"/>
  <c r="L108" i="18"/>
  <c r="N108" i="18" s="1"/>
  <c r="O108" i="18"/>
  <c r="Q108" i="18"/>
  <c r="S108" i="18"/>
  <c r="L109" i="18"/>
  <c r="N109" i="18" s="1"/>
  <c r="O109" i="18"/>
  <c r="Q109" i="18"/>
  <c r="S109" i="18"/>
  <c r="L110" i="18"/>
  <c r="N110" i="18" s="1"/>
  <c r="O110" i="18"/>
  <c r="Q110" i="18"/>
  <c r="S110" i="18"/>
  <c r="L111" i="18"/>
  <c r="N111" i="18" s="1"/>
  <c r="O111" i="18"/>
  <c r="Q111" i="18"/>
  <c r="S111" i="18"/>
  <c r="L112" i="18"/>
  <c r="N112" i="18" s="1"/>
  <c r="O112" i="18"/>
  <c r="Q112" i="18"/>
  <c r="S112" i="18"/>
  <c r="L113" i="18"/>
  <c r="N113" i="18" s="1"/>
  <c r="O113" i="18"/>
  <c r="Q113" i="18"/>
  <c r="S113" i="18"/>
  <c r="L114" i="18"/>
  <c r="N114" i="18" s="1"/>
  <c r="O114" i="18"/>
  <c r="Q114" i="18"/>
  <c r="S114" i="18"/>
  <c r="L115" i="18"/>
  <c r="N115" i="18" s="1"/>
  <c r="O115" i="18"/>
  <c r="Q115" i="18"/>
  <c r="S115" i="18"/>
  <c r="L116" i="18"/>
  <c r="N116" i="18" s="1"/>
  <c r="O116" i="18"/>
  <c r="Q116" i="18"/>
  <c r="S116" i="18"/>
  <c r="L117" i="18"/>
  <c r="N117" i="18" s="1"/>
  <c r="O117" i="18"/>
  <c r="Q117" i="18"/>
  <c r="S117" i="18"/>
  <c r="L118" i="18"/>
  <c r="N118" i="18" s="1"/>
  <c r="O118" i="18"/>
  <c r="Q118" i="18"/>
  <c r="S118" i="18"/>
  <c r="L119" i="18"/>
  <c r="N119" i="18" s="1"/>
  <c r="O119" i="18"/>
  <c r="Q119" i="18"/>
  <c r="S119" i="18"/>
  <c r="L120" i="18"/>
  <c r="N120" i="18" s="1"/>
  <c r="O120" i="18"/>
  <c r="Q120" i="18"/>
  <c r="S120" i="18"/>
  <c r="L121" i="18"/>
  <c r="N121" i="18" s="1"/>
  <c r="O121" i="18"/>
  <c r="Q121" i="18"/>
  <c r="S121" i="18"/>
  <c r="L122" i="18"/>
  <c r="N122" i="18" s="1"/>
  <c r="O122" i="18"/>
  <c r="Q122" i="18"/>
  <c r="S122" i="18"/>
  <c r="L123" i="18"/>
  <c r="N123" i="18" s="1"/>
  <c r="O123" i="18"/>
  <c r="Q123" i="18"/>
  <c r="S123" i="18"/>
  <c r="L124" i="18"/>
  <c r="N124" i="18" s="1"/>
  <c r="O124" i="18"/>
  <c r="Q124" i="18"/>
  <c r="S124" i="18"/>
  <c r="L125" i="18"/>
  <c r="N125" i="18" s="1"/>
  <c r="O125" i="18"/>
  <c r="Q125" i="18"/>
  <c r="S125" i="18"/>
  <c r="L126" i="18"/>
  <c r="N126" i="18" s="1"/>
  <c r="O126" i="18"/>
  <c r="Q126" i="18"/>
  <c r="S126" i="18"/>
  <c r="L127" i="18"/>
  <c r="N127" i="18" s="1"/>
  <c r="O127" i="18"/>
  <c r="Q127" i="18"/>
  <c r="S127" i="18"/>
  <c r="L128" i="18"/>
  <c r="N128" i="18" s="1"/>
  <c r="O128" i="18"/>
  <c r="Q128" i="18"/>
  <c r="S128" i="18"/>
  <c r="L129" i="18"/>
  <c r="N129" i="18" s="1"/>
  <c r="O129" i="18"/>
  <c r="Q129" i="18"/>
  <c r="S129" i="18"/>
  <c r="L130" i="18"/>
  <c r="N130" i="18" s="1"/>
  <c r="O130" i="18"/>
  <c r="Q130" i="18"/>
  <c r="S130" i="18"/>
  <c r="L131" i="18"/>
  <c r="N131" i="18" s="1"/>
  <c r="O131" i="18"/>
  <c r="Q131" i="18"/>
  <c r="S131" i="18"/>
  <c r="L132" i="18"/>
  <c r="N132" i="18" s="1"/>
  <c r="O132" i="18"/>
  <c r="Q132" i="18"/>
  <c r="S132" i="18"/>
  <c r="L133" i="18"/>
  <c r="N133" i="18" s="1"/>
  <c r="O133" i="18"/>
  <c r="Q133" i="18"/>
  <c r="S133" i="18"/>
  <c r="L134" i="18"/>
  <c r="N134" i="18" s="1"/>
  <c r="O134" i="18"/>
  <c r="Q134" i="18"/>
  <c r="S134" i="18"/>
  <c r="L135" i="18"/>
  <c r="N135" i="18" s="1"/>
  <c r="O135" i="18"/>
  <c r="Q135" i="18"/>
  <c r="S135" i="18"/>
  <c r="L136" i="18"/>
  <c r="N136" i="18" s="1"/>
  <c r="O136" i="18"/>
  <c r="Q136" i="18"/>
  <c r="S136" i="18"/>
  <c r="L137" i="18"/>
  <c r="N137" i="18" s="1"/>
  <c r="O137" i="18"/>
  <c r="Q137" i="18"/>
  <c r="S137" i="18"/>
  <c r="L138" i="18"/>
  <c r="N138" i="18" s="1"/>
  <c r="O138" i="18"/>
  <c r="Q138" i="18"/>
  <c r="S138" i="18"/>
  <c r="L139" i="18"/>
  <c r="N139" i="18" s="1"/>
  <c r="O139" i="18"/>
  <c r="Q139" i="18"/>
  <c r="S139" i="18"/>
  <c r="L140" i="18"/>
  <c r="N140" i="18" s="1"/>
  <c r="O140" i="18"/>
  <c r="Q140" i="18"/>
  <c r="S140" i="18"/>
  <c r="L141" i="18"/>
  <c r="N141" i="18" s="1"/>
  <c r="O141" i="18"/>
  <c r="Q141" i="18"/>
  <c r="S141" i="18"/>
  <c r="L142" i="18"/>
  <c r="N142" i="18" s="1"/>
  <c r="O142" i="18"/>
  <c r="Q142" i="18"/>
  <c r="S142" i="18"/>
  <c r="L143" i="18"/>
  <c r="N143" i="18" s="1"/>
  <c r="O143" i="18"/>
  <c r="Q143" i="18"/>
  <c r="S143" i="18"/>
  <c r="L144" i="18"/>
  <c r="N144" i="18" s="1"/>
  <c r="O144" i="18"/>
  <c r="Q144" i="18"/>
  <c r="S144" i="18"/>
  <c r="L145" i="18"/>
  <c r="N145" i="18" s="1"/>
  <c r="O145" i="18"/>
  <c r="Q145" i="18"/>
  <c r="S145" i="18"/>
  <c r="L146" i="18"/>
  <c r="N146" i="18" s="1"/>
  <c r="O146" i="18"/>
  <c r="Q146" i="18"/>
  <c r="S146" i="18"/>
  <c r="L147" i="18"/>
  <c r="N147" i="18" s="1"/>
  <c r="O147" i="18"/>
  <c r="Q147" i="18"/>
  <c r="S147" i="18"/>
  <c r="L148" i="18"/>
  <c r="N148" i="18" s="1"/>
  <c r="O148" i="18"/>
  <c r="Q148" i="18"/>
  <c r="S148" i="18"/>
  <c r="L149" i="18"/>
  <c r="N149" i="18" s="1"/>
  <c r="O149" i="18"/>
  <c r="Q149" i="18"/>
  <c r="S149" i="18"/>
  <c r="L150" i="18"/>
  <c r="N150" i="18" s="1"/>
  <c r="O150" i="18"/>
  <c r="Q150" i="18"/>
  <c r="S150" i="18"/>
  <c r="L151" i="18"/>
  <c r="N151" i="18" s="1"/>
  <c r="O151" i="18"/>
  <c r="Q151" i="18"/>
  <c r="S151" i="18"/>
  <c r="L152" i="18"/>
  <c r="N152" i="18" s="1"/>
  <c r="O152" i="18"/>
  <c r="Q152" i="18"/>
  <c r="S152" i="18"/>
  <c r="L153" i="18"/>
  <c r="N153" i="18" s="1"/>
  <c r="O153" i="18"/>
  <c r="Q153" i="18"/>
  <c r="S153" i="18"/>
  <c r="L154" i="18"/>
  <c r="N154" i="18" s="1"/>
  <c r="O154" i="18"/>
  <c r="Q154" i="18"/>
  <c r="S154" i="18"/>
  <c r="L155" i="18"/>
  <c r="N155" i="18" s="1"/>
  <c r="O155" i="18"/>
  <c r="Q155" i="18"/>
  <c r="S155" i="18"/>
  <c r="L156" i="18"/>
  <c r="N156" i="18" s="1"/>
  <c r="O156" i="18"/>
  <c r="Q156" i="18"/>
  <c r="S156" i="18"/>
  <c r="L157" i="18"/>
  <c r="N157" i="18" s="1"/>
  <c r="O157" i="18"/>
  <c r="Q157" i="18"/>
  <c r="S157" i="18"/>
  <c r="L158" i="18"/>
  <c r="N158" i="18" s="1"/>
  <c r="O158" i="18"/>
  <c r="Q158" i="18"/>
  <c r="S158" i="18"/>
  <c r="L159" i="18"/>
  <c r="N159" i="18" s="1"/>
  <c r="O159" i="18"/>
  <c r="Q159" i="18"/>
  <c r="S159" i="18"/>
  <c r="L160" i="18"/>
  <c r="N160" i="18" s="1"/>
  <c r="O160" i="18"/>
  <c r="Q160" i="18"/>
  <c r="S160" i="18"/>
  <c r="L161" i="18"/>
  <c r="N161" i="18" s="1"/>
  <c r="O161" i="18"/>
  <c r="Q161" i="18"/>
  <c r="S161" i="18"/>
  <c r="L162" i="18"/>
  <c r="N162" i="18" s="1"/>
  <c r="O162" i="18"/>
  <c r="Q162" i="18"/>
  <c r="S162" i="18"/>
  <c r="L163" i="18"/>
  <c r="N163" i="18" s="1"/>
  <c r="O163" i="18"/>
  <c r="Q163" i="18"/>
  <c r="S163" i="18"/>
  <c r="L164" i="18"/>
  <c r="N164" i="18" s="1"/>
  <c r="O164" i="18"/>
  <c r="Q164" i="18"/>
  <c r="S164" i="18"/>
  <c r="L165" i="18"/>
  <c r="N165" i="18" s="1"/>
  <c r="O165" i="18"/>
  <c r="Q165" i="18"/>
  <c r="S165" i="18"/>
  <c r="L166" i="18"/>
  <c r="N166" i="18" s="1"/>
  <c r="O166" i="18"/>
  <c r="Q166" i="18"/>
  <c r="S166" i="18"/>
  <c r="L167" i="18"/>
  <c r="N167" i="18" s="1"/>
  <c r="O167" i="18"/>
  <c r="Q167" i="18"/>
  <c r="S167" i="18"/>
  <c r="L168" i="18"/>
  <c r="N168" i="18" s="1"/>
  <c r="O168" i="18"/>
  <c r="Q168" i="18"/>
  <c r="S168" i="18"/>
  <c r="L169" i="18"/>
  <c r="N169" i="18" s="1"/>
  <c r="O169" i="18"/>
  <c r="Q169" i="18"/>
  <c r="S169" i="18"/>
  <c r="L170" i="18"/>
  <c r="N170" i="18" s="1"/>
  <c r="O170" i="18"/>
  <c r="Q170" i="18"/>
  <c r="S170" i="18"/>
  <c r="L171" i="18"/>
  <c r="N171" i="18" s="1"/>
  <c r="O171" i="18"/>
  <c r="Q171" i="18"/>
  <c r="S171" i="18"/>
  <c r="L172" i="18"/>
  <c r="N172" i="18" s="1"/>
  <c r="O172" i="18"/>
  <c r="Q172" i="18"/>
  <c r="S172" i="18"/>
  <c r="L173" i="18"/>
  <c r="N173" i="18" s="1"/>
  <c r="O173" i="18"/>
  <c r="Q173" i="18"/>
  <c r="S173" i="18"/>
  <c r="L174" i="18"/>
  <c r="N174" i="18" s="1"/>
  <c r="O174" i="18"/>
  <c r="Q174" i="18"/>
  <c r="S174" i="18"/>
  <c r="L175" i="18"/>
  <c r="N175" i="18" s="1"/>
  <c r="O175" i="18"/>
  <c r="Q175" i="18"/>
  <c r="S175" i="18"/>
  <c r="L176" i="18"/>
  <c r="N176" i="18" s="1"/>
  <c r="O176" i="18"/>
  <c r="Q176" i="18"/>
  <c r="S176" i="18"/>
  <c r="L177" i="18"/>
  <c r="N177" i="18" s="1"/>
  <c r="O177" i="18"/>
  <c r="Q177" i="18"/>
  <c r="S177" i="18"/>
  <c r="L178" i="18"/>
  <c r="N178" i="18" s="1"/>
  <c r="O178" i="18"/>
  <c r="Q178" i="18"/>
  <c r="S178" i="18"/>
  <c r="L179" i="18"/>
  <c r="N179" i="18" s="1"/>
  <c r="O179" i="18"/>
  <c r="Q179" i="18"/>
  <c r="S179" i="18"/>
  <c r="L180" i="18"/>
  <c r="N180" i="18" s="1"/>
  <c r="O180" i="18"/>
  <c r="Q180" i="18"/>
  <c r="S180" i="18"/>
  <c r="L181" i="18"/>
  <c r="N181" i="18" s="1"/>
  <c r="O181" i="18"/>
  <c r="Q181" i="18"/>
  <c r="S181" i="18"/>
  <c r="L182" i="18"/>
  <c r="N182" i="18" s="1"/>
  <c r="O182" i="18"/>
  <c r="Q182" i="18"/>
  <c r="S182" i="18"/>
  <c r="L183" i="18"/>
  <c r="N183" i="18" s="1"/>
  <c r="O183" i="18"/>
  <c r="Q183" i="18"/>
  <c r="S183" i="18"/>
  <c r="L184" i="18"/>
  <c r="N184" i="18" s="1"/>
  <c r="O184" i="18"/>
  <c r="Q184" i="18"/>
  <c r="S184" i="18"/>
  <c r="L185" i="18"/>
  <c r="N185" i="18" s="1"/>
  <c r="O185" i="18"/>
  <c r="Q185" i="18"/>
  <c r="S185" i="18"/>
  <c r="L186" i="18"/>
  <c r="N186" i="18" s="1"/>
  <c r="O186" i="18"/>
  <c r="Q186" i="18"/>
  <c r="S186" i="18"/>
  <c r="L187" i="18"/>
  <c r="N187" i="18" s="1"/>
  <c r="O187" i="18"/>
  <c r="Q187" i="18"/>
  <c r="S187" i="18"/>
  <c r="L188" i="18"/>
  <c r="N188" i="18" s="1"/>
  <c r="O188" i="18"/>
  <c r="Q188" i="18"/>
  <c r="S188" i="18"/>
  <c r="L189" i="18"/>
  <c r="N189" i="18" s="1"/>
  <c r="O189" i="18"/>
  <c r="Q189" i="18"/>
  <c r="S189" i="18"/>
  <c r="L190" i="18"/>
  <c r="N190" i="18" s="1"/>
  <c r="O190" i="18"/>
  <c r="Q190" i="18"/>
  <c r="S190" i="18"/>
  <c r="L191" i="18"/>
  <c r="N191" i="18" s="1"/>
  <c r="O191" i="18"/>
  <c r="Q191" i="18"/>
  <c r="S191" i="18"/>
  <c r="L192" i="18"/>
  <c r="N192" i="18" s="1"/>
  <c r="O192" i="18"/>
  <c r="Q192" i="18"/>
  <c r="S192" i="18"/>
  <c r="L193" i="18"/>
  <c r="N193" i="18" s="1"/>
  <c r="O193" i="18"/>
  <c r="Q193" i="18"/>
  <c r="S193" i="18"/>
  <c r="L194" i="18"/>
  <c r="N194" i="18" s="1"/>
  <c r="O194" i="18"/>
  <c r="Q194" i="18"/>
  <c r="S194" i="18"/>
  <c r="L195" i="18"/>
  <c r="N195" i="18" s="1"/>
  <c r="O195" i="18"/>
  <c r="Q195" i="18"/>
  <c r="S195" i="18"/>
  <c r="L196" i="18"/>
  <c r="N196" i="18" s="1"/>
  <c r="O196" i="18"/>
  <c r="Q196" i="18"/>
  <c r="S196" i="18"/>
  <c r="L197" i="18"/>
  <c r="N197" i="18" s="1"/>
  <c r="O197" i="18"/>
  <c r="Q197" i="18"/>
  <c r="S197" i="18"/>
  <c r="L198" i="18"/>
  <c r="N198" i="18" s="1"/>
  <c r="O198" i="18"/>
  <c r="Q198" i="18"/>
  <c r="S198" i="18"/>
  <c r="L199" i="18"/>
  <c r="N199" i="18" s="1"/>
  <c r="O199" i="18"/>
  <c r="Q199" i="18"/>
  <c r="S199" i="18"/>
  <c r="L200" i="18"/>
  <c r="N200" i="18" s="1"/>
  <c r="O200" i="18"/>
  <c r="Q200" i="18"/>
  <c r="S200" i="18"/>
  <c r="L201" i="18"/>
  <c r="N201" i="18" s="1"/>
  <c r="O201" i="18"/>
  <c r="Q201" i="18"/>
  <c r="S201" i="18"/>
  <c r="L202" i="18"/>
  <c r="N202" i="18" s="1"/>
  <c r="O202" i="18"/>
  <c r="Q202" i="18"/>
  <c r="S202" i="18"/>
  <c r="L203" i="18"/>
  <c r="N203" i="18" s="1"/>
  <c r="O203" i="18"/>
  <c r="Q203" i="18"/>
  <c r="S203" i="18"/>
  <c r="L204" i="18"/>
  <c r="N204" i="18" s="1"/>
  <c r="O204" i="18"/>
  <c r="Q204" i="18"/>
  <c r="S204" i="18"/>
  <c r="L205" i="18"/>
  <c r="N205" i="18" s="1"/>
  <c r="O205" i="18"/>
  <c r="Q205" i="18"/>
  <c r="S205" i="18"/>
  <c r="L206" i="18"/>
  <c r="N206" i="18" s="1"/>
  <c r="O206" i="18"/>
  <c r="Q206" i="18"/>
  <c r="S206" i="18"/>
  <c r="L207" i="18"/>
  <c r="N207" i="18" s="1"/>
  <c r="O207" i="18"/>
  <c r="Q207" i="18"/>
  <c r="S207" i="18"/>
  <c r="L208" i="18"/>
  <c r="N208" i="18" s="1"/>
  <c r="O208" i="18"/>
  <c r="Q208" i="18"/>
  <c r="S208" i="18"/>
  <c r="L209" i="18"/>
  <c r="N209" i="18" s="1"/>
  <c r="O209" i="18"/>
  <c r="Q209" i="18"/>
  <c r="S209" i="18"/>
  <c r="L210" i="18"/>
  <c r="N210" i="18" s="1"/>
  <c r="O210" i="18"/>
  <c r="Q210" i="18"/>
  <c r="S210" i="18"/>
  <c r="L211" i="18"/>
  <c r="N211" i="18" s="1"/>
  <c r="O211" i="18"/>
  <c r="Q211" i="18"/>
  <c r="S211" i="18"/>
  <c r="L212" i="18"/>
  <c r="N212" i="18" s="1"/>
  <c r="O212" i="18"/>
  <c r="Q212" i="18"/>
  <c r="S212" i="18"/>
  <c r="L213" i="18"/>
  <c r="N213" i="18" s="1"/>
  <c r="O213" i="18"/>
  <c r="Q213" i="18"/>
  <c r="S213" i="18"/>
  <c r="L214" i="18"/>
  <c r="N214" i="18" s="1"/>
  <c r="O214" i="18"/>
  <c r="Q214" i="18"/>
  <c r="S214" i="18"/>
  <c r="L215" i="18"/>
  <c r="N215" i="18" s="1"/>
  <c r="O215" i="18"/>
  <c r="Q215" i="18"/>
  <c r="S215" i="18"/>
  <c r="L216" i="18"/>
  <c r="N216" i="18" s="1"/>
  <c r="O216" i="18"/>
  <c r="Q216" i="18"/>
  <c r="S216" i="18"/>
  <c r="L217" i="18"/>
  <c r="N217" i="18" s="1"/>
  <c r="O217" i="18"/>
  <c r="Q217" i="18"/>
  <c r="S217" i="18"/>
  <c r="L218" i="18"/>
  <c r="N218" i="18" s="1"/>
  <c r="O218" i="18"/>
  <c r="Q218" i="18"/>
  <c r="S218" i="18"/>
  <c r="L219" i="18"/>
  <c r="N219" i="18" s="1"/>
  <c r="O219" i="18"/>
  <c r="Q219" i="18"/>
  <c r="S219" i="18"/>
  <c r="L220" i="18"/>
  <c r="N220" i="18" s="1"/>
  <c r="O220" i="18"/>
  <c r="Q220" i="18"/>
  <c r="S220" i="18"/>
  <c r="L221" i="18"/>
  <c r="N221" i="18" s="1"/>
  <c r="O221" i="18"/>
  <c r="Q221" i="18"/>
  <c r="S221" i="18"/>
  <c r="L222" i="18"/>
  <c r="N222" i="18" s="1"/>
  <c r="O222" i="18"/>
  <c r="Q222" i="18"/>
  <c r="S222" i="18"/>
  <c r="L223" i="18"/>
  <c r="N223" i="18" s="1"/>
  <c r="O223" i="18"/>
  <c r="Q223" i="18"/>
  <c r="S223" i="18"/>
  <c r="L224" i="18"/>
  <c r="N224" i="18" s="1"/>
  <c r="O224" i="18"/>
  <c r="Q224" i="18"/>
  <c r="S224" i="18"/>
  <c r="L225" i="18"/>
  <c r="N225" i="18" s="1"/>
  <c r="O225" i="18"/>
  <c r="Q225" i="18"/>
  <c r="S225" i="18"/>
  <c r="L226" i="18"/>
  <c r="N226" i="18" s="1"/>
  <c r="O226" i="18"/>
  <c r="Q226" i="18"/>
  <c r="S226" i="18"/>
  <c r="L227" i="18"/>
  <c r="N227" i="18" s="1"/>
  <c r="O227" i="18"/>
  <c r="Q227" i="18"/>
  <c r="S227" i="18"/>
  <c r="L228" i="18"/>
  <c r="N228" i="18" s="1"/>
  <c r="O228" i="18"/>
  <c r="Q228" i="18"/>
  <c r="S228" i="18"/>
  <c r="L229" i="18"/>
  <c r="N229" i="18" s="1"/>
  <c r="O229" i="18"/>
  <c r="Q229" i="18"/>
  <c r="S229" i="18"/>
  <c r="L230" i="18"/>
  <c r="N230" i="18" s="1"/>
  <c r="O230" i="18"/>
  <c r="Q230" i="18"/>
  <c r="S230" i="18"/>
  <c r="L231" i="18"/>
  <c r="N231" i="18" s="1"/>
  <c r="O231" i="18"/>
  <c r="Q231" i="18"/>
  <c r="S231" i="18"/>
  <c r="L232" i="18"/>
  <c r="N232" i="18" s="1"/>
  <c r="O232" i="18"/>
  <c r="Q232" i="18"/>
  <c r="S232" i="18"/>
  <c r="L233" i="18"/>
  <c r="N233" i="18" s="1"/>
  <c r="O233" i="18"/>
  <c r="Q233" i="18"/>
  <c r="S233" i="18"/>
  <c r="L234" i="18"/>
  <c r="N234" i="18" s="1"/>
  <c r="O234" i="18"/>
  <c r="Q234" i="18"/>
  <c r="S234" i="18"/>
  <c r="L235" i="18"/>
  <c r="N235" i="18" s="1"/>
  <c r="O235" i="18"/>
  <c r="Q235" i="18"/>
  <c r="S235" i="18"/>
  <c r="L236" i="18"/>
  <c r="N236" i="18" s="1"/>
  <c r="O236" i="18"/>
  <c r="Q236" i="18"/>
  <c r="S236" i="18"/>
  <c r="L237" i="18"/>
  <c r="N237" i="18" s="1"/>
  <c r="O237" i="18"/>
  <c r="Q237" i="18"/>
  <c r="S237" i="18"/>
  <c r="L238" i="18"/>
  <c r="N238" i="18" s="1"/>
  <c r="O238" i="18"/>
  <c r="Q238" i="18"/>
  <c r="S238" i="18"/>
  <c r="L239" i="18"/>
  <c r="N239" i="18" s="1"/>
  <c r="O239" i="18"/>
  <c r="Q239" i="18"/>
  <c r="S239" i="18"/>
  <c r="L240" i="18"/>
  <c r="N240" i="18" s="1"/>
  <c r="O240" i="18"/>
  <c r="Q240" i="18"/>
  <c r="S240" i="18"/>
  <c r="L241" i="18"/>
  <c r="N241" i="18" s="1"/>
  <c r="O241" i="18"/>
  <c r="Q241" i="18"/>
  <c r="S241" i="18"/>
  <c r="L242" i="18"/>
  <c r="N242" i="18" s="1"/>
  <c r="O242" i="18"/>
  <c r="Q242" i="18"/>
  <c r="S242" i="18"/>
  <c r="L243" i="18"/>
  <c r="N243" i="18" s="1"/>
  <c r="O243" i="18"/>
  <c r="Q243" i="18"/>
  <c r="S243" i="18"/>
  <c r="L244" i="18"/>
  <c r="N244" i="18" s="1"/>
  <c r="O244" i="18"/>
  <c r="Q244" i="18"/>
  <c r="S244" i="18"/>
  <c r="L245" i="18"/>
  <c r="N245" i="18" s="1"/>
  <c r="O245" i="18"/>
  <c r="Q245" i="18"/>
  <c r="S245" i="18"/>
  <c r="L246" i="18"/>
  <c r="N246" i="18" s="1"/>
  <c r="O246" i="18"/>
  <c r="Q246" i="18"/>
  <c r="S246" i="18"/>
  <c r="L247" i="18"/>
  <c r="N247" i="18" s="1"/>
  <c r="O247" i="18"/>
  <c r="Q247" i="18"/>
  <c r="S247" i="18"/>
  <c r="L248" i="18"/>
  <c r="N248" i="18" s="1"/>
  <c r="O248" i="18"/>
  <c r="Q248" i="18"/>
  <c r="S248" i="18"/>
  <c r="L249" i="18"/>
  <c r="N249" i="18" s="1"/>
  <c r="O249" i="18"/>
  <c r="Q249" i="18"/>
  <c r="S249" i="18"/>
  <c r="L250" i="18"/>
  <c r="N250" i="18" s="1"/>
  <c r="O250" i="18"/>
  <c r="Q250" i="18"/>
  <c r="S250" i="18"/>
  <c r="L251" i="18"/>
  <c r="N251" i="18" s="1"/>
  <c r="O251" i="18"/>
  <c r="Q251" i="18"/>
  <c r="S251" i="18"/>
  <c r="L252" i="18"/>
  <c r="N252" i="18" s="1"/>
  <c r="O252" i="18"/>
  <c r="Q252" i="18"/>
  <c r="S252" i="18"/>
  <c r="L253" i="18"/>
  <c r="N253" i="18" s="1"/>
  <c r="O253" i="18"/>
  <c r="Q253" i="18"/>
  <c r="S253" i="18"/>
  <c r="L254" i="18"/>
  <c r="N254" i="18" s="1"/>
  <c r="O254" i="18"/>
  <c r="Q254" i="18"/>
  <c r="S254" i="18"/>
  <c r="L255" i="18"/>
  <c r="N255" i="18" s="1"/>
  <c r="O255" i="18"/>
  <c r="Q255" i="18"/>
  <c r="S255" i="18"/>
  <c r="L256" i="18"/>
  <c r="N256" i="18" s="1"/>
  <c r="O256" i="18"/>
  <c r="Q256" i="18"/>
  <c r="S256" i="18"/>
  <c r="L257" i="18"/>
  <c r="N257" i="18" s="1"/>
  <c r="O257" i="18"/>
  <c r="Q257" i="18"/>
  <c r="S257" i="18"/>
  <c r="L258" i="18"/>
  <c r="N258" i="18" s="1"/>
  <c r="O258" i="18"/>
  <c r="Q258" i="18"/>
  <c r="S258" i="18"/>
  <c r="L259" i="18"/>
  <c r="N259" i="18" s="1"/>
  <c r="O259" i="18"/>
  <c r="Q259" i="18"/>
  <c r="S259" i="18"/>
  <c r="L260" i="18"/>
  <c r="N260" i="18" s="1"/>
  <c r="O260" i="18"/>
  <c r="Q260" i="18"/>
  <c r="S260" i="18"/>
  <c r="L261" i="18"/>
  <c r="N261" i="18" s="1"/>
  <c r="O261" i="18"/>
  <c r="Q261" i="18"/>
  <c r="S261" i="18"/>
  <c r="L262" i="18"/>
  <c r="N262" i="18" s="1"/>
  <c r="O262" i="18"/>
  <c r="Q262" i="18"/>
  <c r="S262" i="18"/>
  <c r="L263" i="18"/>
  <c r="N263" i="18" s="1"/>
  <c r="O263" i="18"/>
  <c r="Q263" i="18"/>
  <c r="S263" i="18"/>
  <c r="L264" i="18"/>
  <c r="N264" i="18" s="1"/>
  <c r="O264" i="18"/>
  <c r="Q264" i="18"/>
  <c r="S264" i="18"/>
  <c r="L265" i="18"/>
  <c r="N265" i="18" s="1"/>
  <c r="O265" i="18"/>
  <c r="Q265" i="18"/>
  <c r="S265" i="18"/>
  <c r="L266" i="18"/>
  <c r="N266" i="18" s="1"/>
  <c r="O266" i="18"/>
  <c r="Q266" i="18"/>
  <c r="S266" i="18"/>
  <c r="L267" i="18"/>
  <c r="N267" i="18" s="1"/>
  <c r="O267" i="18"/>
  <c r="Q267" i="18"/>
  <c r="S267" i="18"/>
  <c r="L268" i="18"/>
  <c r="N268" i="18" s="1"/>
  <c r="O268" i="18"/>
  <c r="Q268" i="18"/>
  <c r="S268" i="18"/>
  <c r="L269" i="18"/>
  <c r="N269" i="18" s="1"/>
  <c r="O269" i="18"/>
  <c r="Q269" i="18"/>
  <c r="S269" i="18"/>
  <c r="L270" i="18"/>
  <c r="N270" i="18" s="1"/>
  <c r="O270" i="18"/>
  <c r="Q270" i="18"/>
  <c r="S270" i="18"/>
  <c r="L271" i="18"/>
  <c r="N271" i="18" s="1"/>
  <c r="O271" i="18"/>
  <c r="Q271" i="18"/>
  <c r="S271" i="18"/>
  <c r="L272" i="18"/>
  <c r="N272" i="18" s="1"/>
  <c r="O272" i="18"/>
  <c r="Q272" i="18"/>
  <c r="S272" i="18"/>
  <c r="L273" i="18"/>
  <c r="N273" i="18" s="1"/>
  <c r="O273" i="18"/>
  <c r="Q273" i="18"/>
  <c r="S273" i="18"/>
  <c r="L274" i="18"/>
  <c r="N274" i="18" s="1"/>
  <c r="O274" i="18"/>
  <c r="Q274" i="18"/>
  <c r="S274" i="18"/>
  <c r="L275" i="18"/>
  <c r="N275" i="18" s="1"/>
  <c r="O275" i="18"/>
  <c r="Q275" i="18"/>
  <c r="S275" i="18"/>
  <c r="L276" i="18"/>
  <c r="N276" i="18" s="1"/>
  <c r="O276" i="18"/>
  <c r="Q276" i="18"/>
  <c r="S276" i="18"/>
  <c r="L277" i="18"/>
  <c r="N277" i="18" s="1"/>
  <c r="O277" i="18"/>
  <c r="Q277" i="18"/>
  <c r="S277" i="18"/>
  <c r="L278" i="18"/>
  <c r="N278" i="18" s="1"/>
  <c r="O278" i="18"/>
  <c r="Q278" i="18"/>
  <c r="S278" i="18"/>
  <c r="L279" i="18"/>
  <c r="N279" i="18" s="1"/>
  <c r="O279" i="18"/>
  <c r="Q279" i="18"/>
  <c r="S279" i="18"/>
  <c r="L280" i="18"/>
  <c r="N280" i="18" s="1"/>
  <c r="O280" i="18"/>
  <c r="Q280" i="18"/>
  <c r="S280" i="18"/>
  <c r="L281" i="18"/>
  <c r="N281" i="18" s="1"/>
  <c r="O281" i="18"/>
  <c r="Q281" i="18"/>
  <c r="S281" i="18"/>
  <c r="L282" i="18"/>
  <c r="N282" i="18" s="1"/>
  <c r="O282" i="18"/>
  <c r="Q282" i="18"/>
  <c r="S282" i="18"/>
  <c r="L283" i="18"/>
  <c r="N283" i="18" s="1"/>
  <c r="O283" i="18"/>
  <c r="Q283" i="18"/>
  <c r="S283" i="18"/>
  <c r="L284" i="18"/>
  <c r="N284" i="18" s="1"/>
  <c r="O284" i="18"/>
  <c r="Q284" i="18"/>
  <c r="S284" i="18"/>
  <c r="L285" i="18"/>
  <c r="N285" i="18" s="1"/>
  <c r="O285" i="18"/>
  <c r="Q285" i="18"/>
  <c r="S285" i="18"/>
  <c r="L286" i="18"/>
  <c r="N286" i="18" s="1"/>
  <c r="O286" i="18"/>
  <c r="Q286" i="18"/>
  <c r="S286" i="18"/>
  <c r="L287" i="18"/>
  <c r="N287" i="18" s="1"/>
  <c r="O287" i="18"/>
  <c r="Q287" i="18"/>
  <c r="S287" i="18"/>
  <c r="L288" i="18"/>
  <c r="N288" i="18" s="1"/>
  <c r="O288" i="18"/>
  <c r="Q288" i="18"/>
  <c r="S288" i="18"/>
  <c r="L289" i="18"/>
  <c r="N289" i="18" s="1"/>
  <c r="O289" i="18"/>
  <c r="Q289" i="18"/>
  <c r="S289" i="18"/>
  <c r="L290" i="18"/>
  <c r="N290" i="18" s="1"/>
  <c r="O290" i="18"/>
  <c r="Q290" i="18"/>
  <c r="S290" i="18"/>
  <c r="L291" i="18"/>
  <c r="N291" i="18" s="1"/>
  <c r="O291" i="18"/>
  <c r="Q291" i="18"/>
  <c r="S291" i="18"/>
  <c r="L292" i="18"/>
  <c r="N292" i="18" s="1"/>
  <c r="O292" i="18"/>
  <c r="Q292" i="18"/>
  <c r="S292" i="18"/>
  <c r="L293" i="18"/>
  <c r="N293" i="18" s="1"/>
  <c r="O293" i="18"/>
  <c r="Q293" i="18"/>
  <c r="S293" i="18"/>
  <c r="L294" i="18"/>
  <c r="N294" i="18" s="1"/>
  <c r="O294" i="18"/>
  <c r="Q294" i="18"/>
  <c r="S294" i="18"/>
  <c r="L295" i="18"/>
  <c r="N295" i="18" s="1"/>
  <c r="O295" i="18"/>
  <c r="Q295" i="18"/>
  <c r="S295" i="18"/>
  <c r="L296" i="18"/>
  <c r="N296" i="18" s="1"/>
  <c r="O296" i="18"/>
  <c r="Q296" i="18"/>
  <c r="S296" i="18"/>
  <c r="L297" i="18"/>
  <c r="N297" i="18" s="1"/>
  <c r="O297" i="18"/>
  <c r="Q297" i="18"/>
  <c r="S297" i="18"/>
  <c r="L298" i="18"/>
  <c r="N298" i="18" s="1"/>
  <c r="O298" i="18"/>
  <c r="Q298" i="18"/>
  <c r="S298" i="18"/>
  <c r="L299" i="18"/>
  <c r="N299" i="18" s="1"/>
  <c r="O299" i="18"/>
  <c r="Q299" i="18"/>
  <c r="S299" i="18"/>
  <c r="L300" i="18"/>
  <c r="N300" i="18" s="1"/>
  <c r="O300" i="18"/>
  <c r="Q300" i="18"/>
  <c r="S300" i="18"/>
  <c r="L301" i="18"/>
  <c r="N301" i="18" s="1"/>
  <c r="O301" i="18"/>
  <c r="Q301" i="18"/>
  <c r="S301" i="18"/>
  <c r="L302" i="18"/>
  <c r="N302" i="18" s="1"/>
  <c r="O302" i="18"/>
  <c r="Q302" i="18"/>
  <c r="S302" i="18"/>
  <c r="L303" i="18"/>
  <c r="N303" i="18" s="1"/>
  <c r="O303" i="18"/>
  <c r="Q303" i="18"/>
  <c r="S303" i="18"/>
  <c r="L304" i="18"/>
  <c r="N304" i="18" s="1"/>
  <c r="O304" i="18"/>
  <c r="Q304" i="18"/>
  <c r="S304" i="18"/>
  <c r="L305" i="18"/>
  <c r="N305" i="18" s="1"/>
  <c r="O305" i="18"/>
  <c r="Q305" i="18"/>
  <c r="S305" i="18"/>
  <c r="L306" i="18"/>
  <c r="N306" i="18" s="1"/>
  <c r="O306" i="18"/>
  <c r="Q306" i="18"/>
  <c r="S306" i="18"/>
  <c r="L307" i="18"/>
  <c r="N307" i="18" s="1"/>
  <c r="O307" i="18"/>
  <c r="Q307" i="18"/>
  <c r="S307" i="18"/>
  <c r="L308" i="18"/>
  <c r="N308" i="18" s="1"/>
  <c r="O308" i="18"/>
  <c r="Q308" i="18"/>
  <c r="S308" i="18"/>
  <c r="L309" i="18"/>
  <c r="N309" i="18" s="1"/>
  <c r="O309" i="18"/>
  <c r="Q309" i="18"/>
  <c r="S309" i="18"/>
  <c r="L310" i="18"/>
  <c r="N310" i="18" s="1"/>
  <c r="O310" i="18"/>
  <c r="Q310" i="18"/>
  <c r="S310" i="18"/>
  <c r="L311" i="18"/>
  <c r="N311" i="18" s="1"/>
  <c r="O311" i="18"/>
  <c r="Q311" i="18"/>
  <c r="S311" i="18"/>
  <c r="L312" i="18"/>
  <c r="N312" i="18" s="1"/>
  <c r="O312" i="18"/>
  <c r="Q312" i="18"/>
  <c r="S312" i="18"/>
  <c r="L313" i="18"/>
  <c r="N313" i="18" s="1"/>
  <c r="O313" i="18"/>
  <c r="Q313" i="18"/>
  <c r="S313" i="18"/>
  <c r="L314" i="18"/>
  <c r="N314" i="18" s="1"/>
  <c r="O314" i="18"/>
  <c r="Q314" i="18"/>
  <c r="S314" i="18"/>
  <c r="L315" i="18"/>
  <c r="N315" i="18" s="1"/>
  <c r="O315" i="18"/>
  <c r="Q315" i="18"/>
  <c r="S315" i="18"/>
  <c r="L316" i="18"/>
  <c r="N316" i="18" s="1"/>
  <c r="O316" i="18"/>
  <c r="Q316" i="18"/>
  <c r="S316" i="18"/>
  <c r="L317" i="18"/>
  <c r="N317" i="18" s="1"/>
  <c r="O317" i="18"/>
  <c r="Q317" i="18"/>
  <c r="S317" i="18"/>
  <c r="L318" i="18"/>
  <c r="N318" i="18" s="1"/>
  <c r="O318" i="18"/>
  <c r="Q318" i="18"/>
  <c r="S318" i="18"/>
  <c r="L319" i="18"/>
  <c r="N319" i="18" s="1"/>
  <c r="O319" i="18"/>
  <c r="Q319" i="18"/>
  <c r="S319" i="18"/>
  <c r="L320" i="18"/>
  <c r="N320" i="18" s="1"/>
  <c r="O320" i="18"/>
  <c r="Q320" i="18"/>
  <c r="S320" i="18"/>
  <c r="L321" i="18"/>
  <c r="N321" i="18" s="1"/>
  <c r="O321" i="18"/>
  <c r="Q321" i="18"/>
  <c r="S321" i="18"/>
  <c r="L322" i="18"/>
  <c r="N322" i="18" s="1"/>
  <c r="O322" i="18"/>
  <c r="Q322" i="18"/>
  <c r="S322" i="18"/>
  <c r="L323" i="18"/>
  <c r="N323" i="18" s="1"/>
  <c r="O323" i="18"/>
  <c r="Q323" i="18"/>
  <c r="S323" i="18"/>
  <c r="L324" i="18"/>
  <c r="N324" i="18" s="1"/>
  <c r="O324" i="18"/>
  <c r="Q324" i="18"/>
  <c r="S324" i="18"/>
  <c r="L325" i="18"/>
  <c r="N325" i="18" s="1"/>
  <c r="O325" i="18"/>
  <c r="Q325" i="18"/>
  <c r="S325" i="18"/>
  <c r="L326" i="18"/>
  <c r="N326" i="18" s="1"/>
  <c r="O326" i="18"/>
  <c r="Q326" i="18"/>
  <c r="S326" i="18"/>
  <c r="L327" i="18"/>
  <c r="N327" i="18" s="1"/>
  <c r="O327" i="18"/>
  <c r="Q327" i="18"/>
  <c r="S327" i="18"/>
  <c r="L328" i="18"/>
  <c r="N328" i="18" s="1"/>
  <c r="O328" i="18"/>
  <c r="Q328" i="18"/>
  <c r="S328" i="18"/>
  <c r="L329" i="18"/>
  <c r="N329" i="18" s="1"/>
  <c r="O329" i="18"/>
  <c r="Q329" i="18"/>
  <c r="S329" i="18"/>
  <c r="L330" i="18"/>
  <c r="N330" i="18" s="1"/>
  <c r="O330" i="18"/>
  <c r="Q330" i="18"/>
  <c r="S330" i="18"/>
  <c r="L331" i="18"/>
  <c r="N331" i="18" s="1"/>
  <c r="O331" i="18"/>
  <c r="Q331" i="18"/>
  <c r="S331" i="18"/>
  <c r="L332" i="18"/>
  <c r="N332" i="18" s="1"/>
  <c r="O332" i="18"/>
  <c r="Q332" i="18"/>
  <c r="S332" i="18"/>
  <c r="L333" i="18"/>
  <c r="N333" i="18" s="1"/>
  <c r="O333" i="18"/>
  <c r="Q333" i="18"/>
  <c r="S333" i="18"/>
  <c r="L334" i="18"/>
  <c r="N334" i="18" s="1"/>
  <c r="O334" i="18"/>
  <c r="Q334" i="18"/>
  <c r="S334" i="18"/>
  <c r="L335" i="18"/>
  <c r="N335" i="18" s="1"/>
  <c r="O335" i="18"/>
  <c r="Q335" i="18"/>
  <c r="S335" i="18"/>
  <c r="L336" i="18"/>
  <c r="N336" i="18" s="1"/>
  <c r="O336" i="18"/>
  <c r="Q336" i="18"/>
  <c r="S336" i="18"/>
  <c r="L337" i="18"/>
  <c r="N337" i="18" s="1"/>
  <c r="O337" i="18"/>
  <c r="Q337" i="18"/>
  <c r="S337" i="18"/>
  <c r="L338" i="18"/>
  <c r="N338" i="18" s="1"/>
  <c r="O338" i="18"/>
  <c r="Q338" i="18"/>
  <c r="S338" i="18"/>
  <c r="L339" i="18"/>
  <c r="N339" i="18" s="1"/>
  <c r="O339" i="18"/>
  <c r="Q339" i="18"/>
  <c r="S339" i="18"/>
  <c r="L340" i="18"/>
  <c r="N340" i="18" s="1"/>
  <c r="O340" i="18"/>
  <c r="Q340" i="18"/>
  <c r="S340" i="18"/>
  <c r="L341" i="18"/>
  <c r="N341" i="18" s="1"/>
  <c r="O341" i="18"/>
  <c r="Q341" i="18"/>
  <c r="S341" i="18"/>
  <c r="L342" i="18"/>
  <c r="N342" i="18" s="1"/>
  <c r="O342" i="18"/>
  <c r="Q342" i="18"/>
  <c r="S342" i="18"/>
  <c r="L343" i="18"/>
  <c r="N343" i="18" s="1"/>
  <c r="O343" i="18"/>
  <c r="Q343" i="18"/>
  <c r="S343" i="18"/>
  <c r="L344" i="18"/>
  <c r="N344" i="18" s="1"/>
  <c r="O344" i="18"/>
  <c r="Q344" i="18"/>
  <c r="S344" i="18"/>
  <c r="L345" i="18"/>
  <c r="N345" i="18" s="1"/>
  <c r="O345" i="18"/>
  <c r="Q345" i="18"/>
  <c r="S345" i="18"/>
  <c r="L346" i="18"/>
  <c r="N346" i="18" s="1"/>
  <c r="O346" i="18"/>
  <c r="Q346" i="18"/>
  <c r="S346" i="18"/>
  <c r="L347" i="18"/>
  <c r="N347" i="18" s="1"/>
  <c r="O347" i="18"/>
  <c r="Q347" i="18"/>
  <c r="S347" i="18"/>
  <c r="L348" i="18"/>
  <c r="N348" i="18" s="1"/>
  <c r="O348" i="18"/>
  <c r="Q348" i="18"/>
  <c r="S348" i="18"/>
  <c r="L349" i="18"/>
  <c r="N349" i="18" s="1"/>
  <c r="O349" i="18"/>
  <c r="Q349" i="18"/>
  <c r="S349" i="18"/>
  <c r="L350" i="18"/>
  <c r="N350" i="18" s="1"/>
  <c r="O350" i="18"/>
  <c r="Q350" i="18"/>
  <c r="S350" i="18"/>
  <c r="L351" i="18"/>
  <c r="N351" i="18" s="1"/>
  <c r="O351" i="18"/>
  <c r="Q351" i="18"/>
  <c r="S351" i="18"/>
  <c r="L352" i="18"/>
  <c r="N352" i="18" s="1"/>
  <c r="O352" i="18"/>
  <c r="Q352" i="18"/>
  <c r="S352" i="18"/>
  <c r="S3" i="18"/>
  <c r="Q3" i="18"/>
  <c r="O3" i="18"/>
  <c r="L3" i="18"/>
  <c r="N3" i="18" s="1"/>
  <c r="K351" i="15" l="1"/>
  <c r="O351" i="15" s="1"/>
  <c r="J351" i="15"/>
  <c r="K350" i="15"/>
  <c r="O350" i="15" s="1"/>
  <c r="J350" i="15"/>
  <c r="K349" i="15"/>
  <c r="O349" i="15" s="1"/>
  <c r="J349" i="15"/>
  <c r="K348" i="15"/>
  <c r="O348" i="15" s="1"/>
  <c r="J348" i="15"/>
  <c r="K347" i="15"/>
  <c r="O347" i="15" s="1"/>
  <c r="J347" i="15"/>
  <c r="K346" i="15"/>
  <c r="O346" i="15" s="1"/>
  <c r="J346" i="15"/>
  <c r="K345" i="15"/>
  <c r="O345" i="15" s="1"/>
  <c r="J345" i="15"/>
  <c r="K344" i="15"/>
  <c r="O344" i="15" s="1"/>
  <c r="J344" i="15"/>
  <c r="K343" i="15"/>
  <c r="O343" i="15" s="1"/>
  <c r="J343" i="15"/>
  <c r="K342" i="15"/>
  <c r="O342" i="15" s="1"/>
  <c r="J342" i="15"/>
  <c r="K341" i="15"/>
  <c r="O341" i="15" s="1"/>
  <c r="J341" i="15"/>
  <c r="K340" i="15"/>
  <c r="O340" i="15" s="1"/>
  <c r="J340" i="15"/>
  <c r="K339" i="15"/>
  <c r="O339" i="15" s="1"/>
  <c r="J339" i="15"/>
  <c r="K338" i="15"/>
  <c r="O338" i="15" s="1"/>
  <c r="J338" i="15"/>
  <c r="K337" i="15"/>
  <c r="O337" i="15" s="1"/>
  <c r="J337" i="15"/>
  <c r="K336" i="15"/>
  <c r="O336" i="15" s="1"/>
  <c r="J336" i="15"/>
  <c r="K335" i="15"/>
  <c r="O335" i="15" s="1"/>
  <c r="J335" i="15"/>
  <c r="K334" i="15"/>
  <c r="O334" i="15" s="1"/>
  <c r="J334" i="15"/>
  <c r="K333" i="15"/>
  <c r="O333" i="15" s="1"/>
  <c r="J333" i="15"/>
  <c r="K332" i="15"/>
  <c r="O332" i="15" s="1"/>
  <c r="J332" i="15"/>
  <c r="K331" i="15"/>
  <c r="O331" i="15" s="1"/>
  <c r="J331" i="15"/>
  <c r="K330" i="15"/>
  <c r="O330" i="15" s="1"/>
  <c r="J330" i="15"/>
  <c r="K329" i="15"/>
  <c r="O329" i="15" s="1"/>
  <c r="J329" i="15"/>
  <c r="K328" i="15"/>
  <c r="O328" i="15" s="1"/>
  <c r="J328" i="15"/>
  <c r="K327" i="15"/>
  <c r="O327" i="15" s="1"/>
  <c r="J327" i="15"/>
  <c r="K326" i="15"/>
  <c r="O326" i="15" s="1"/>
  <c r="J326" i="15"/>
  <c r="K325" i="15"/>
  <c r="O325" i="15" s="1"/>
  <c r="J325" i="15"/>
  <c r="K324" i="15"/>
  <c r="O324" i="15" s="1"/>
  <c r="J324" i="15"/>
  <c r="K323" i="15"/>
  <c r="O323" i="15" s="1"/>
  <c r="J323" i="15"/>
  <c r="J322" i="15"/>
  <c r="K322" i="15" s="1"/>
  <c r="O322" i="15" s="1"/>
  <c r="J321" i="15"/>
  <c r="K321" i="15" s="1"/>
  <c r="O321" i="15" s="1"/>
  <c r="J320" i="15"/>
  <c r="K320" i="15" s="1"/>
  <c r="O320" i="15" s="1"/>
  <c r="J319" i="15"/>
  <c r="K319" i="15" s="1"/>
  <c r="O319" i="15" s="1"/>
  <c r="J318" i="15"/>
  <c r="K318" i="15" s="1"/>
  <c r="O318" i="15" s="1"/>
  <c r="J317" i="15"/>
  <c r="K317" i="15" s="1"/>
  <c r="O317" i="15" s="1"/>
  <c r="J316" i="15"/>
  <c r="K316" i="15" s="1"/>
  <c r="O316" i="15" s="1"/>
  <c r="J315" i="15"/>
  <c r="K315" i="15" s="1"/>
  <c r="O315" i="15" s="1"/>
  <c r="J314" i="15"/>
  <c r="K314" i="15" s="1"/>
  <c r="O314" i="15" s="1"/>
  <c r="J313" i="15"/>
  <c r="K313" i="15" s="1"/>
  <c r="O313" i="15" s="1"/>
  <c r="J312" i="15"/>
  <c r="K312" i="15" s="1"/>
  <c r="O312" i="15" s="1"/>
  <c r="J311" i="15"/>
  <c r="K311" i="15" s="1"/>
  <c r="O311" i="15" s="1"/>
  <c r="J310" i="15"/>
  <c r="K310" i="15" s="1"/>
  <c r="O310" i="15" s="1"/>
  <c r="J309" i="15"/>
  <c r="K309" i="15" s="1"/>
  <c r="O309" i="15" s="1"/>
  <c r="J308" i="15"/>
  <c r="K308" i="15" s="1"/>
  <c r="O308" i="15" s="1"/>
  <c r="J307" i="15"/>
  <c r="K307" i="15" s="1"/>
  <c r="O307" i="15" s="1"/>
  <c r="J306" i="15"/>
  <c r="K306" i="15" s="1"/>
  <c r="O306" i="15" s="1"/>
  <c r="J305" i="15"/>
  <c r="K305" i="15" s="1"/>
  <c r="O305" i="15" s="1"/>
  <c r="J304" i="15"/>
  <c r="K304" i="15" s="1"/>
  <c r="O304" i="15" s="1"/>
  <c r="J303" i="15"/>
  <c r="K303" i="15" s="1"/>
  <c r="O303" i="15" s="1"/>
  <c r="J302" i="15"/>
  <c r="K302" i="15" s="1"/>
  <c r="O302" i="15" s="1"/>
  <c r="J301" i="15"/>
  <c r="K301" i="15" s="1"/>
  <c r="O301" i="15" s="1"/>
  <c r="J300" i="15"/>
  <c r="K300" i="15" s="1"/>
  <c r="O300" i="15" s="1"/>
  <c r="J299" i="15"/>
  <c r="K299" i="15" s="1"/>
  <c r="O299" i="15" s="1"/>
  <c r="J298" i="15"/>
  <c r="K298" i="15" s="1"/>
  <c r="O298" i="15" s="1"/>
  <c r="J297" i="15"/>
  <c r="K297" i="15" s="1"/>
  <c r="O297" i="15" s="1"/>
  <c r="J296" i="15"/>
  <c r="K296" i="15" s="1"/>
  <c r="O296" i="15" s="1"/>
  <c r="J295" i="15"/>
  <c r="K295" i="15" s="1"/>
  <c r="O295" i="15" s="1"/>
  <c r="J294" i="15"/>
  <c r="K294" i="15" s="1"/>
  <c r="O294" i="15" s="1"/>
  <c r="J293" i="15"/>
  <c r="K293" i="15" s="1"/>
  <c r="O293" i="15" s="1"/>
  <c r="J292" i="15"/>
  <c r="K292" i="15" s="1"/>
  <c r="O292" i="15" s="1"/>
  <c r="J291" i="15"/>
  <c r="K291" i="15" s="1"/>
  <c r="O291" i="15" s="1"/>
  <c r="J290" i="15"/>
  <c r="K290" i="15" s="1"/>
  <c r="O290" i="15" s="1"/>
  <c r="J289" i="15"/>
  <c r="K289" i="15" s="1"/>
  <c r="O289" i="15" s="1"/>
  <c r="J288" i="15"/>
  <c r="K288" i="15" s="1"/>
  <c r="O288" i="15" s="1"/>
  <c r="J287" i="15"/>
  <c r="K287" i="15" s="1"/>
  <c r="O287" i="15" s="1"/>
  <c r="J286" i="15"/>
  <c r="K286" i="15" s="1"/>
  <c r="O286" i="15" s="1"/>
  <c r="J285" i="15"/>
  <c r="K285" i="15" s="1"/>
  <c r="O285" i="15" s="1"/>
  <c r="J284" i="15"/>
  <c r="K284" i="15" s="1"/>
  <c r="O284" i="15" s="1"/>
  <c r="J283" i="15"/>
  <c r="K283" i="15" s="1"/>
  <c r="O283" i="15" s="1"/>
  <c r="J282" i="15"/>
  <c r="K282" i="15" s="1"/>
  <c r="O282" i="15" s="1"/>
  <c r="J281" i="15"/>
  <c r="K281" i="15" s="1"/>
  <c r="O281" i="15" s="1"/>
  <c r="J280" i="15"/>
  <c r="K280" i="15" s="1"/>
  <c r="O280" i="15" s="1"/>
  <c r="J279" i="15"/>
  <c r="K279" i="15" s="1"/>
  <c r="O279" i="15" s="1"/>
  <c r="J278" i="15"/>
  <c r="K278" i="15" s="1"/>
  <c r="O278" i="15" s="1"/>
  <c r="J277" i="15"/>
  <c r="K277" i="15" s="1"/>
  <c r="O277" i="15" s="1"/>
  <c r="J276" i="15"/>
  <c r="K276" i="15" s="1"/>
  <c r="O276" i="15" s="1"/>
  <c r="J275" i="15"/>
  <c r="K275" i="15" s="1"/>
  <c r="O275" i="15" s="1"/>
  <c r="J274" i="15"/>
  <c r="K274" i="15" s="1"/>
  <c r="O274" i="15" s="1"/>
  <c r="J273" i="15"/>
  <c r="K273" i="15" s="1"/>
  <c r="O273" i="15" s="1"/>
  <c r="J272" i="15"/>
  <c r="K272" i="15" s="1"/>
  <c r="O272" i="15" s="1"/>
  <c r="J271" i="15"/>
  <c r="K271" i="15" s="1"/>
  <c r="O271" i="15" s="1"/>
  <c r="J270" i="15"/>
  <c r="K270" i="15" s="1"/>
  <c r="O270" i="15" s="1"/>
  <c r="J269" i="15"/>
  <c r="K269" i="15" s="1"/>
  <c r="O269" i="15" s="1"/>
  <c r="J268" i="15"/>
  <c r="K268" i="15" s="1"/>
  <c r="O268" i="15" s="1"/>
  <c r="J267" i="15"/>
  <c r="K267" i="15" s="1"/>
  <c r="O267" i="15" s="1"/>
  <c r="J266" i="15"/>
  <c r="K266" i="15" s="1"/>
  <c r="O266" i="15" s="1"/>
  <c r="J265" i="15"/>
  <c r="K265" i="15" s="1"/>
  <c r="O265" i="15" s="1"/>
  <c r="J264" i="15"/>
  <c r="K264" i="15" s="1"/>
  <c r="O264" i="15" s="1"/>
  <c r="J263" i="15"/>
  <c r="K263" i="15" s="1"/>
  <c r="O263" i="15" s="1"/>
  <c r="J262" i="15"/>
  <c r="K262" i="15" s="1"/>
  <c r="O262" i="15" s="1"/>
  <c r="K261" i="15"/>
  <c r="O261" i="15" s="1"/>
  <c r="J261" i="15"/>
  <c r="K260" i="15"/>
  <c r="O260" i="15" s="1"/>
  <c r="J260" i="15"/>
  <c r="K259" i="15"/>
  <c r="O259" i="15" s="1"/>
  <c r="J259" i="15"/>
  <c r="K258" i="15"/>
  <c r="O258" i="15" s="1"/>
  <c r="J258" i="15"/>
  <c r="K257" i="15"/>
  <c r="O257" i="15" s="1"/>
  <c r="J257" i="15"/>
  <c r="K256" i="15"/>
  <c r="O256" i="15" s="1"/>
  <c r="J256" i="15"/>
  <c r="K255" i="15"/>
  <c r="O255" i="15" s="1"/>
  <c r="J255" i="15"/>
  <c r="K254" i="15"/>
  <c r="O254" i="15" s="1"/>
  <c r="J254" i="15"/>
  <c r="K253" i="15"/>
  <c r="O253" i="15" s="1"/>
  <c r="J253" i="15"/>
  <c r="K252" i="15"/>
  <c r="O252" i="15" s="1"/>
  <c r="J252" i="15"/>
  <c r="K251" i="15"/>
  <c r="O251" i="15" s="1"/>
  <c r="J251" i="15"/>
  <c r="K250" i="15"/>
  <c r="O250" i="15" s="1"/>
  <c r="J250" i="15"/>
  <c r="K249" i="15"/>
  <c r="O249" i="15" s="1"/>
  <c r="J249" i="15"/>
  <c r="K248" i="15"/>
  <c r="O248" i="15" s="1"/>
  <c r="J248" i="15"/>
  <c r="K247" i="15"/>
  <c r="O247" i="15" s="1"/>
  <c r="J247" i="15"/>
  <c r="K246" i="15"/>
  <c r="O246" i="15" s="1"/>
  <c r="J246" i="15"/>
  <c r="K245" i="15"/>
  <c r="O245" i="15" s="1"/>
  <c r="J245" i="15"/>
  <c r="K244" i="15"/>
  <c r="O244" i="15" s="1"/>
  <c r="J244" i="15"/>
  <c r="K243" i="15"/>
  <c r="O243" i="15" s="1"/>
  <c r="J243" i="15"/>
  <c r="K242" i="15"/>
  <c r="O242" i="15" s="1"/>
  <c r="J242" i="15"/>
  <c r="J241" i="15"/>
  <c r="K241" i="15" s="1"/>
  <c r="J240" i="15"/>
  <c r="K240" i="15" s="1"/>
  <c r="J239" i="15"/>
  <c r="K239" i="15" s="1"/>
  <c r="J238" i="15"/>
  <c r="K238" i="15" s="1"/>
  <c r="J237" i="15"/>
  <c r="K237" i="15" s="1"/>
  <c r="J236" i="15"/>
  <c r="K236" i="15" s="1"/>
  <c r="K235" i="15"/>
  <c r="J235" i="15"/>
  <c r="J234" i="15"/>
  <c r="K234" i="15" s="1"/>
  <c r="J233" i="15"/>
  <c r="K233" i="15" s="1"/>
  <c r="J232" i="15"/>
  <c r="K232" i="15" s="1"/>
  <c r="K231" i="15"/>
  <c r="J231" i="15"/>
  <c r="J230" i="15"/>
  <c r="K230" i="15" s="1"/>
  <c r="J229" i="15"/>
  <c r="K229" i="15" s="1"/>
  <c r="J228" i="15"/>
  <c r="K228" i="15" s="1"/>
  <c r="K227" i="15"/>
  <c r="J227" i="15"/>
  <c r="J226" i="15"/>
  <c r="K226" i="15" s="1"/>
  <c r="J225" i="15"/>
  <c r="K225" i="15" s="1"/>
  <c r="J224" i="15"/>
  <c r="K224" i="15" s="1"/>
  <c r="K223" i="15"/>
  <c r="J223" i="15"/>
  <c r="J222" i="15"/>
  <c r="K222" i="15" s="1"/>
  <c r="K221" i="15"/>
  <c r="J221" i="15"/>
  <c r="K220" i="15"/>
  <c r="J220" i="15"/>
  <c r="K219" i="15"/>
  <c r="J219" i="15"/>
  <c r="K218" i="15"/>
  <c r="J218" i="15"/>
  <c r="K217" i="15"/>
  <c r="J217" i="15"/>
  <c r="K216" i="15"/>
  <c r="J216" i="15"/>
  <c r="K215" i="15"/>
  <c r="J215" i="15"/>
  <c r="K214" i="15"/>
  <c r="J214" i="15"/>
  <c r="K213" i="15"/>
  <c r="J213" i="15"/>
  <c r="K212" i="15"/>
  <c r="J212" i="15"/>
  <c r="K211" i="15"/>
  <c r="J211" i="15"/>
  <c r="K210" i="15"/>
  <c r="J210" i="15"/>
  <c r="K209" i="15"/>
  <c r="J209" i="15"/>
  <c r="K208" i="15"/>
  <c r="J208" i="15"/>
  <c r="K207" i="15"/>
  <c r="J207" i="15"/>
  <c r="K206" i="15"/>
  <c r="J206" i="15"/>
  <c r="K205" i="15"/>
  <c r="J205" i="15"/>
  <c r="K204" i="15"/>
  <c r="J204" i="15"/>
  <c r="K203" i="15"/>
  <c r="J203" i="15"/>
  <c r="K202" i="15"/>
  <c r="J202" i="15"/>
  <c r="K201" i="15"/>
  <c r="J201" i="15"/>
  <c r="K200" i="15"/>
  <c r="J200" i="15"/>
  <c r="K199" i="15"/>
  <c r="J199" i="15"/>
  <c r="K198" i="15"/>
  <c r="J198" i="15"/>
  <c r="K197" i="15"/>
  <c r="J197" i="15"/>
  <c r="K196" i="15"/>
  <c r="J196" i="15"/>
  <c r="K195" i="15"/>
  <c r="J195" i="15"/>
  <c r="K194" i="15"/>
  <c r="J194" i="15"/>
  <c r="K193" i="15"/>
  <c r="J193" i="15"/>
  <c r="J192" i="15"/>
  <c r="K192" i="15" s="1"/>
  <c r="J191" i="15"/>
  <c r="K191" i="15" s="1"/>
  <c r="J190" i="15"/>
  <c r="K190" i="15" s="1"/>
  <c r="J189" i="15"/>
  <c r="K189" i="15" s="1"/>
  <c r="J188" i="15"/>
  <c r="K188" i="15" s="1"/>
  <c r="J187" i="15"/>
  <c r="K187" i="15" s="1"/>
  <c r="J186" i="15"/>
  <c r="K186" i="15" s="1"/>
  <c r="J185" i="15"/>
  <c r="K185" i="15" s="1"/>
  <c r="J184" i="15"/>
  <c r="K184" i="15" s="1"/>
  <c r="J183" i="15"/>
  <c r="K183" i="15" s="1"/>
  <c r="J182" i="15"/>
  <c r="K182" i="15" s="1"/>
  <c r="J181" i="15"/>
  <c r="K181" i="15" s="1"/>
  <c r="J180" i="15"/>
  <c r="K180" i="15" s="1"/>
  <c r="J179" i="15"/>
  <c r="K179" i="15" s="1"/>
  <c r="J178" i="15"/>
  <c r="K178" i="15" s="1"/>
  <c r="J177" i="15"/>
  <c r="K177" i="15" s="1"/>
  <c r="J176" i="15"/>
  <c r="K176" i="15" s="1"/>
  <c r="J175" i="15"/>
  <c r="K175" i="15" s="1"/>
  <c r="J174" i="15"/>
  <c r="K174" i="15" s="1"/>
  <c r="J173" i="15"/>
  <c r="K173" i="15" s="1"/>
  <c r="J172" i="15"/>
  <c r="K172" i="15" s="1"/>
  <c r="J171" i="15"/>
  <c r="K171" i="15" s="1"/>
  <c r="J170" i="15"/>
  <c r="K170" i="15" s="1"/>
  <c r="J169" i="15"/>
  <c r="K169" i="15" s="1"/>
  <c r="J168" i="15"/>
  <c r="K168" i="15" s="1"/>
  <c r="J167" i="15"/>
  <c r="K167" i="15" s="1"/>
  <c r="J166" i="15"/>
  <c r="K166" i="15" s="1"/>
  <c r="J165" i="15"/>
  <c r="K165" i="15" s="1"/>
  <c r="J164" i="15"/>
  <c r="K164" i="15" s="1"/>
  <c r="J163" i="15"/>
  <c r="K163" i="15" s="1"/>
  <c r="J162" i="15"/>
  <c r="K162" i="15" s="1"/>
  <c r="J161" i="15"/>
  <c r="K161" i="15" s="1"/>
  <c r="J160" i="15"/>
  <c r="K160" i="15" s="1"/>
  <c r="J159" i="15"/>
  <c r="K159" i="15" s="1"/>
  <c r="J158" i="15"/>
  <c r="K158" i="15" s="1"/>
  <c r="J157" i="15"/>
  <c r="K157" i="15" s="1"/>
  <c r="J156" i="15"/>
  <c r="K156" i="15" s="1"/>
  <c r="J155" i="15"/>
  <c r="K155" i="15" s="1"/>
  <c r="J154" i="15"/>
  <c r="K154" i="15" s="1"/>
  <c r="J153" i="15"/>
  <c r="K153" i="15" s="1"/>
  <c r="J152" i="15"/>
  <c r="K152" i="15" s="1"/>
  <c r="J151" i="15"/>
  <c r="K151" i="15" s="1"/>
  <c r="J150" i="15"/>
  <c r="K150" i="15" s="1"/>
  <c r="J149" i="15"/>
  <c r="K149" i="15" s="1"/>
  <c r="J148" i="15"/>
  <c r="K148" i="15" s="1"/>
  <c r="J147" i="15"/>
  <c r="K147" i="15" s="1"/>
  <c r="J146" i="15"/>
  <c r="K146" i="15" s="1"/>
  <c r="J145" i="15"/>
  <c r="K145" i="15" s="1"/>
  <c r="J144" i="15"/>
  <c r="K144" i="15" s="1"/>
  <c r="J143" i="15"/>
  <c r="K143" i="15" s="1"/>
  <c r="J142" i="15"/>
  <c r="K142" i="15" s="1"/>
  <c r="K141" i="15"/>
  <c r="O141" i="15" s="1"/>
  <c r="J141" i="15"/>
  <c r="K140" i="15"/>
  <c r="O140" i="15" s="1"/>
  <c r="J140" i="15"/>
  <c r="K139" i="15"/>
  <c r="O139" i="15" s="1"/>
  <c r="J139" i="15"/>
  <c r="K138" i="15"/>
  <c r="O138" i="15" s="1"/>
  <c r="J138" i="15"/>
  <c r="K137" i="15"/>
  <c r="O137" i="15" s="1"/>
  <c r="J137" i="15"/>
  <c r="K136" i="15"/>
  <c r="O136" i="15" s="1"/>
  <c r="J136" i="15"/>
  <c r="K135" i="15"/>
  <c r="O135" i="15" s="1"/>
  <c r="J135" i="15"/>
  <c r="K134" i="15"/>
  <c r="O134" i="15" s="1"/>
  <c r="J134" i="15"/>
  <c r="K133" i="15"/>
  <c r="O133" i="15" s="1"/>
  <c r="J133" i="15"/>
  <c r="K132" i="15"/>
  <c r="O132" i="15" s="1"/>
  <c r="J132" i="15"/>
  <c r="J131" i="15"/>
  <c r="K131" i="15" s="1"/>
  <c r="O131" i="15" s="1"/>
  <c r="J130" i="15"/>
  <c r="K130" i="15" s="1"/>
  <c r="O130" i="15" s="1"/>
  <c r="J129" i="15"/>
  <c r="K129" i="15" s="1"/>
  <c r="O129" i="15" s="1"/>
  <c r="J128" i="15"/>
  <c r="K128" i="15" s="1"/>
  <c r="O128" i="15" s="1"/>
  <c r="J127" i="15"/>
  <c r="K127" i="15" s="1"/>
  <c r="O127" i="15" s="1"/>
  <c r="J126" i="15"/>
  <c r="K126" i="15" s="1"/>
  <c r="O126" i="15" s="1"/>
  <c r="J125" i="15"/>
  <c r="K125" i="15" s="1"/>
  <c r="O125" i="15" s="1"/>
  <c r="J124" i="15"/>
  <c r="K124" i="15" s="1"/>
  <c r="O124" i="15" s="1"/>
  <c r="J123" i="15"/>
  <c r="K123" i="15" s="1"/>
  <c r="O123" i="15" s="1"/>
  <c r="J122" i="15"/>
  <c r="K122" i="15" s="1"/>
  <c r="O122" i="15" s="1"/>
  <c r="J121" i="15"/>
  <c r="K121" i="15" s="1"/>
  <c r="O121" i="15" s="1"/>
  <c r="K120" i="15"/>
  <c r="O120" i="15" s="1"/>
  <c r="J120" i="15"/>
  <c r="J119" i="15"/>
  <c r="K119" i="15" s="1"/>
  <c r="O119" i="15" s="1"/>
  <c r="J118" i="15"/>
  <c r="K118" i="15" s="1"/>
  <c r="O118" i="15" s="1"/>
  <c r="J117" i="15"/>
  <c r="K117" i="15" s="1"/>
  <c r="O117" i="15" s="1"/>
  <c r="K116" i="15"/>
  <c r="O116" i="15" s="1"/>
  <c r="J116" i="15"/>
  <c r="J115" i="15"/>
  <c r="K115" i="15" s="1"/>
  <c r="O115" i="15" s="1"/>
  <c r="J114" i="15"/>
  <c r="K114" i="15" s="1"/>
  <c r="O114" i="15" s="1"/>
  <c r="J113" i="15"/>
  <c r="K113" i="15" s="1"/>
  <c r="O113" i="15" s="1"/>
  <c r="K112" i="15"/>
  <c r="O112" i="15" s="1"/>
  <c r="J112" i="15"/>
  <c r="J111" i="15"/>
  <c r="K111" i="15" s="1"/>
  <c r="O111" i="15" s="1"/>
  <c r="J110" i="15"/>
  <c r="K110" i="15" s="1"/>
  <c r="O110" i="15" s="1"/>
  <c r="J109" i="15"/>
  <c r="K109" i="15" s="1"/>
  <c r="O109" i="15" s="1"/>
  <c r="J108" i="15"/>
  <c r="K108" i="15" s="1"/>
  <c r="O108" i="15" s="1"/>
  <c r="J107" i="15"/>
  <c r="K107" i="15" s="1"/>
  <c r="O107" i="15" s="1"/>
  <c r="J106" i="15"/>
  <c r="K106" i="15" s="1"/>
  <c r="O106" i="15" s="1"/>
  <c r="J105" i="15"/>
  <c r="K105" i="15" s="1"/>
  <c r="O105" i="15" s="1"/>
  <c r="J104" i="15"/>
  <c r="K104" i="15" s="1"/>
  <c r="O104" i="15" s="1"/>
  <c r="J103" i="15"/>
  <c r="K103" i="15" s="1"/>
  <c r="O103" i="15" s="1"/>
  <c r="J102" i="15"/>
  <c r="K102" i="15" s="1"/>
  <c r="O102" i="15" s="1"/>
  <c r="L117" i="15" l="1"/>
  <c r="Q117" i="15" s="1"/>
  <c r="G118" i="18" s="1"/>
  <c r="P117" i="15"/>
  <c r="J118" i="18" s="1"/>
  <c r="L170" i="15"/>
  <c r="Q170" i="15" s="1"/>
  <c r="G171" i="18" s="1"/>
  <c r="P170" i="15"/>
  <c r="J171" i="18" s="1"/>
  <c r="L197" i="15"/>
  <c r="Q197" i="15" s="1"/>
  <c r="P197" i="15"/>
  <c r="J198" i="18" s="1"/>
  <c r="L213" i="15"/>
  <c r="Q213" i="15" s="1"/>
  <c r="P213" i="15"/>
  <c r="J214" i="18" s="1"/>
  <c r="L241" i="15"/>
  <c r="Q241" i="15" s="1"/>
  <c r="P241" i="15"/>
  <c r="J242" i="18" s="1"/>
  <c r="L261" i="15"/>
  <c r="Q261" i="15" s="1"/>
  <c r="G262" i="18" s="1"/>
  <c r="P261" i="15"/>
  <c r="J262" i="18" s="1"/>
  <c r="L309" i="15"/>
  <c r="M309" i="15" s="1"/>
  <c r="P309" i="15"/>
  <c r="J310" i="18" s="1"/>
  <c r="L136" i="15"/>
  <c r="N136" i="15" s="1"/>
  <c r="H137" i="18" s="1"/>
  <c r="P136" i="15"/>
  <c r="J137" i="18" s="1"/>
  <c r="L155" i="15"/>
  <c r="Q155" i="15" s="1"/>
  <c r="G156" i="18" s="1"/>
  <c r="P155" i="15"/>
  <c r="J156" i="18" s="1"/>
  <c r="L179" i="15"/>
  <c r="Q179" i="15" s="1"/>
  <c r="G180" i="18" s="1"/>
  <c r="P179" i="15"/>
  <c r="J180" i="18" s="1"/>
  <c r="L262" i="15"/>
  <c r="Q262" i="15" s="1"/>
  <c r="P262" i="15"/>
  <c r="J263" i="18" s="1"/>
  <c r="L302" i="15"/>
  <c r="M302" i="15" s="1"/>
  <c r="P302" i="15"/>
  <c r="J303" i="18" s="1"/>
  <c r="L328" i="15"/>
  <c r="Q328" i="15" s="1"/>
  <c r="P328" i="15"/>
  <c r="J329" i="18" s="1"/>
  <c r="L344" i="15"/>
  <c r="N344" i="15" s="1"/>
  <c r="H345" i="18" s="1"/>
  <c r="P344" i="15"/>
  <c r="J345" i="18" s="1"/>
  <c r="L105" i="15"/>
  <c r="Q105" i="15" s="1"/>
  <c r="P105" i="15"/>
  <c r="J106" i="18" s="1"/>
  <c r="L112" i="15"/>
  <c r="Q112" i="15" s="1"/>
  <c r="P112" i="15"/>
  <c r="J113" i="18" s="1"/>
  <c r="L119" i="15"/>
  <c r="Q119" i="15" s="1"/>
  <c r="P119" i="15"/>
  <c r="J120" i="18" s="1"/>
  <c r="L126" i="15"/>
  <c r="Q126" i="15" s="1"/>
  <c r="G127" i="18" s="1"/>
  <c r="P126" i="15"/>
  <c r="J127" i="18" s="1"/>
  <c r="L148" i="15"/>
  <c r="Q148" i="15" s="1"/>
  <c r="P148" i="15"/>
  <c r="J149" i="18" s="1"/>
  <c r="L156" i="15"/>
  <c r="Q156" i="15" s="1"/>
  <c r="P156" i="15"/>
  <c r="J157" i="18" s="1"/>
  <c r="L164" i="15"/>
  <c r="Q164" i="15" s="1"/>
  <c r="P164" i="15"/>
  <c r="J165" i="18" s="1"/>
  <c r="L172" i="15"/>
  <c r="Q172" i="15" s="1"/>
  <c r="G173" i="18" s="1"/>
  <c r="P172" i="15"/>
  <c r="J173" i="18" s="1"/>
  <c r="L180" i="15"/>
  <c r="Q180" i="15" s="1"/>
  <c r="P180" i="15"/>
  <c r="J181" i="18" s="1"/>
  <c r="L188" i="15"/>
  <c r="Q188" i="15" s="1"/>
  <c r="P188" i="15"/>
  <c r="J189" i="18" s="1"/>
  <c r="L194" i="15"/>
  <c r="M194" i="15" s="1"/>
  <c r="P194" i="15"/>
  <c r="J195" i="18" s="1"/>
  <c r="L198" i="15"/>
  <c r="Q198" i="15" s="1"/>
  <c r="G199" i="18" s="1"/>
  <c r="P198" i="15"/>
  <c r="J199" i="18" s="1"/>
  <c r="L202" i="15"/>
  <c r="Q202" i="15" s="1"/>
  <c r="P202" i="15"/>
  <c r="J203" i="18" s="1"/>
  <c r="L206" i="15"/>
  <c r="Q206" i="15" s="1"/>
  <c r="P206" i="15"/>
  <c r="J207" i="18" s="1"/>
  <c r="L210" i="15"/>
  <c r="Q210" i="15" s="1"/>
  <c r="G211" i="18" s="1"/>
  <c r="P210" i="15"/>
  <c r="J211" i="18" s="1"/>
  <c r="L214" i="15"/>
  <c r="Q214" i="15" s="1"/>
  <c r="G215" i="18" s="1"/>
  <c r="P214" i="15"/>
  <c r="J215" i="18" s="1"/>
  <c r="L218" i="15"/>
  <c r="Q218" i="15" s="1"/>
  <c r="P218" i="15"/>
  <c r="J219" i="18" s="1"/>
  <c r="L229" i="15"/>
  <c r="Q229" i="15" s="1"/>
  <c r="P229" i="15"/>
  <c r="J230" i="18" s="1"/>
  <c r="L235" i="15"/>
  <c r="Q235" i="15" s="1"/>
  <c r="P235" i="15"/>
  <c r="J236" i="18" s="1"/>
  <c r="L242" i="15"/>
  <c r="Q242" i="15" s="1"/>
  <c r="G243" i="18" s="1"/>
  <c r="P242" i="15"/>
  <c r="J243" i="18" s="1"/>
  <c r="L246" i="15"/>
  <c r="Q246" i="15" s="1"/>
  <c r="P246" i="15"/>
  <c r="J247" i="18" s="1"/>
  <c r="L250" i="15"/>
  <c r="Q250" i="15" s="1"/>
  <c r="P250" i="15"/>
  <c r="J251" i="18" s="1"/>
  <c r="L254" i="15"/>
  <c r="Q254" i="15" s="1"/>
  <c r="P254" i="15"/>
  <c r="J255" i="18" s="1"/>
  <c r="L258" i="15"/>
  <c r="Q258" i="15" s="1"/>
  <c r="G259" i="18" s="1"/>
  <c r="P258" i="15"/>
  <c r="J259" i="18" s="1"/>
  <c r="L263" i="15"/>
  <c r="M263" i="15" s="1"/>
  <c r="P263" i="15"/>
  <c r="J264" i="18" s="1"/>
  <c r="L271" i="15"/>
  <c r="Q271" i="15" s="1"/>
  <c r="P271" i="15"/>
  <c r="J272" i="18" s="1"/>
  <c r="L279" i="15"/>
  <c r="Q279" i="15" s="1"/>
  <c r="P279" i="15"/>
  <c r="J280" i="18" s="1"/>
  <c r="L287" i="15"/>
  <c r="Q287" i="15" s="1"/>
  <c r="P287" i="15"/>
  <c r="J288" i="18" s="1"/>
  <c r="L295" i="15"/>
  <c r="N295" i="15" s="1"/>
  <c r="H296" i="18" s="1"/>
  <c r="P295" i="15"/>
  <c r="J296" i="18" s="1"/>
  <c r="L303" i="15"/>
  <c r="Q303" i="15" s="1"/>
  <c r="P303" i="15"/>
  <c r="J304" i="18" s="1"/>
  <c r="L311" i="15"/>
  <c r="M311" i="15" s="1"/>
  <c r="P311" i="15"/>
  <c r="J312" i="18" s="1"/>
  <c r="L319" i="15"/>
  <c r="N319" i="15" s="1"/>
  <c r="H320" i="18" s="1"/>
  <c r="P319" i="15"/>
  <c r="J320" i="18" s="1"/>
  <c r="L103" i="15"/>
  <c r="Q103" i="15" s="1"/>
  <c r="P103" i="15"/>
  <c r="J104" i="18" s="1"/>
  <c r="L154" i="15"/>
  <c r="N154" i="15" s="1"/>
  <c r="H155" i="18" s="1"/>
  <c r="P154" i="15"/>
  <c r="J155" i="18" s="1"/>
  <c r="L193" i="15"/>
  <c r="Q193" i="15" s="1"/>
  <c r="P193" i="15"/>
  <c r="J194" i="18" s="1"/>
  <c r="L209" i="15"/>
  <c r="Q209" i="15" s="1"/>
  <c r="G210" i="18" s="1"/>
  <c r="P209" i="15"/>
  <c r="J210" i="18" s="1"/>
  <c r="L227" i="15"/>
  <c r="Q227" i="15" s="1"/>
  <c r="P227" i="15"/>
  <c r="J228" i="18" s="1"/>
  <c r="L253" i="15"/>
  <c r="Q253" i="15" s="1"/>
  <c r="P253" i="15"/>
  <c r="J254" i="18" s="1"/>
  <c r="L277" i="15"/>
  <c r="Q277" i="15" s="1"/>
  <c r="G278" i="18" s="1"/>
  <c r="P277" i="15"/>
  <c r="J278" i="18" s="1"/>
  <c r="L301" i="15"/>
  <c r="N301" i="15" s="1"/>
  <c r="H302" i="18" s="1"/>
  <c r="P301" i="15"/>
  <c r="J302" i="18" s="1"/>
  <c r="L104" i="15"/>
  <c r="Q104" i="15" s="1"/>
  <c r="P104" i="15"/>
  <c r="J105" i="18" s="1"/>
  <c r="L132" i="15"/>
  <c r="Q132" i="15" s="1"/>
  <c r="P132" i="15"/>
  <c r="J133" i="18" s="1"/>
  <c r="L187" i="15"/>
  <c r="Q187" i="15" s="1"/>
  <c r="G188" i="18" s="1"/>
  <c r="P187" i="15"/>
  <c r="J188" i="18" s="1"/>
  <c r="L222" i="15"/>
  <c r="Q222" i="15" s="1"/>
  <c r="P222" i="15"/>
  <c r="J223" i="18" s="1"/>
  <c r="L286" i="15"/>
  <c r="Q286" i="15" s="1"/>
  <c r="P286" i="15"/>
  <c r="J287" i="18" s="1"/>
  <c r="L318" i="15"/>
  <c r="M318" i="15" s="1"/>
  <c r="P318" i="15"/>
  <c r="J319" i="18" s="1"/>
  <c r="L348" i="15"/>
  <c r="Q348" i="15" s="1"/>
  <c r="P348" i="15"/>
  <c r="J349" i="18" s="1"/>
  <c r="L106" i="15"/>
  <c r="Q106" i="15" s="1"/>
  <c r="G107" i="18" s="1"/>
  <c r="P106" i="15"/>
  <c r="J107" i="18" s="1"/>
  <c r="L113" i="15"/>
  <c r="Q113" i="15" s="1"/>
  <c r="P113" i="15"/>
  <c r="J114" i="18" s="1"/>
  <c r="L127" i="15"/>
  <c r="Q127" i="15" s="1"/>
  <c r="P127" i="15"/>
  <c r="J128" i="18" s="1"/>
  <c r="L133" i="15"/>
  <c r="Q133" i="15" s="1"/>
  <c r="P133" i="15"/>
  <c r="J134" i="18" s="1"/>
  <c r="L137" i="15"/>
  <c r="Q137" i="15" s="1"/>
  <c r="G138" i="18" s="1"/>
  <c r="P137" i="15"/>
  <c r="J138" i="18" s="1"/>
  <c r="L141" i="15"/>
  <c r="Q141" i="15" s="1"/>
  <c r="P141" i="15"/>
  <c r="J142" i="18" s="1"/>
  <c r="L149" i="15"/>
  <c r="Q149" i="15" s="1"/>
  <c r="P149" i="15"/>
  <c r="J150" i="18" s="1"/>
  <c r="L157" i="15"/>
  <c r="M157" i="15" s="1"/>
  <c r="P157" i="15"/>
  <c r="J158" i="18" s="1"/>
  <c r="L165" i="15"/>
  <c r="Q165" i="15" s="1"/>
  <c r="G166" i="18" s="1"/>
  <c r="P165" i="15"/>
  <c r="J166" i="18" s="1"/>
  <c r="L173" i="15"/>
  <c r="Q173" i="15" s="1"/>
  <c r="P173" i="15"/>
  <c r="J174" i="18" s="1"/>
  <c r="L181" i="15"/>
  <c r="Q181" i="15" s="1"/>
  <c r="P181" i="15"/>
  <c r="J182" i="18" s="1"/>
  <c r="L189" i="15"/>
  <c r="Q189" i="15" s="1"/>
  <c r="P189" i="15"/>
  <c r="J190" i="18" s="1"/>
  <c r="L223" i="15"/>
  <c r="Q223" i="15" s="1"/>
  <c r="P223" i="15"/>
  <c r="J224" i="18" s="1"/>
  <c r="L230" i="15"/>
  <c r="Q230" i="15" s="1"/>
  <c r="P230" i="15"/>
  <c r="J231" i="18" s="1"/>
  <c r="L236" i="15"/>
  <c r="Q236" i="15" s="1"/>
  <c r="P236" i="15"/>
  <c r="J237" i="18" s="1"/>
  <c r="L264" i="15"/>
  <c r="Q264" i="15" s="1"/>
  <c r="P264" i="15"/>
  <c r="J265" i="18" s="1"/>
  <c r="L272" i="15"/>
  <c r="Q272" i="15" s="1"/>
  <c r="G273" i="18" s="1"/>
  <c r="P272" i="15"/>
  <c r="J273" i="18" s="1"/>
  <c r="L280" i="15"/>
  <c r="Q280" i="15" s="1"/>
  <c r="P280" i="15"/>
  <c r="J281" i="18" s="1"/>
  <c r="L288" i="15"/>
  <c r="Q288" i="15" s="1"/>
  <c r="P288" i="15"/>
  <c r="J289" i="18" s="1"/>
  <c r="L296" i="15"/>
  <c r="Q296" i="15" s="1"/>
  <c r="P296" i="15"/>
  <c r="J297" i="18" s="1"/>
  <c r="L304" i="15"/>
  <c r="N304" i="15" s="1"/>
  <c r="H305" i="18" s="1"/>
  <c r="P304" i="15"/>
  <c r="J305" i="18" s="1"/>
  <c r="L312" i="15"/>
  <c r="Q312" i="15" s="1"/>
  <c r="P312" i="15"/>
  <c r="J313" i="18" s="1"/>
  <c r="L320" i="15"/>
  <c r="N320" i="15" s="1"/>
  <c r="H321" i="18" s="1"/>
  <c r="P320" i="15"/>
  <c r="J321" i="18" s="1"/>
  <c r="L325" i="15"/>
  <c r="M325" i="15" s="1"/>
  <c r="P325" i="15"/>
  <c r="J326" i="18" s="1"/>
  <c r="L329" i="15"/>
  <c r="M329" i="15" s="1"/>
  <c r="P329" i="15"/>
  <c r="J330" i="18" s="1"/>
  <c r="L333" i="15"/>
  <c r="Q333" i="15" s="1"/>
  <c r="P333" i="15"/>
  <c r="J334" i="18" s="1"/>
  <c r="L337" i="15"/>
  <c r="Q337" i="15" s="1"/>
  <c r="P337" i="15"/>
  <c r="J338" i="18" s="1"/>
  <c r="L341" i="15"/>
  <c r="Q341" i="15" s="1"/>
  <c r="P341" i="15"/>
  <c r="J342" i="18" s="1"/>
  <c r="L345" i="15"/>
  <c r="M345" i="15" s="1"/>
  <c r="P345" i="15"/>
  <c r="J346" i="18" s="1"/>
  <c r="L349" i="15"/>
  <c r="M349" i="15" s="1"/>
  <c r="P349" i="15"/>
  <c r="J350" i="18" s="1"/>
  <c r="L162" i="15"/>
  <c r="Q162" i="15" s="1"/>
  <c r="P162" i="15"/>
  <c r="J163" i="18" s="1"/>
  <c r="L234" i="15"/>
  <c r="Q234" i="15" s="1"/>
  <c r="P234" i="15"/>
  <c r="J235" i="18" s="1"/>
  <c r="L285" i="15"/>
  <c r="Q285" i="15" s="1"/>
  <c r="G286" i="18" s="1"/>
  <c r="P285" i="15"/>
  <c r="J286" i="18" s="1"/>
  <c r="L140" i="15"/>
  <c r="Q140" i="15" s="1"/>
  <c r="P140" i="15"/>
  <c r="J141" i="18" s="1"/>
  <c r="L324" i="15"/>
  <c r="Q324" i="15" s="1"/>
  <c r="P324" i="15"/>
  <c r="J325" i="18" s="1"/>
  <c r="L107" i="15"/>
  <c r="Q107" i="15" s="1"/>
  <c r="P107" i="15"/>
  <c r="J108" i="18" s="1"/>
  <c r="L142" i="15"/>
  <c r="Q142" i="15" s="1"/>
  <c r="G143" i="18" s="1"/>
  <c r="P142" i="15"/>
  <c r="J143" i="18" s="1"/>
  <c r="L158" i="15"/>
  <c r="Q158" i="15" s="1"/>
  <c r="P158" i="15"/>
  <c r="J159" i="18" s="1"/>
  <c r="L166" i="15"/>
  <c r="Q166" i="15" s="1"/>
  <c r="P166" i="15"/>
  <c r="J167" i="18" s="1"/>
  <c r="L174" i="15"/>
  <c r="Q174" i="15" s="1"/>
  <c r="P174" i="15"/>
  <c r="J175" i="18" s="1"/>
  <c r="L182" i="15"/>
  <c r="Q182" i="15" s="1"/>
  <c r="G183" i="18" s="1"/>
  <c r="P182" i="15"/>
  <c r="J183" i="18" s="1"/>
  <c r="L190" i="15"/>
  <c r="Q190" i="15" s="1"/>
  <c r="P190" i="15"/>
  <c r="J191" i="18" s="1"/>
  <c r="L195" i="15"/>
  <c r="Q195" i="15" s="1"/>
  <c r="P195" i="15"/>
  <c r="J196" i="18" s="1"/>
  <c r="L199" i="15"/>
  <c r="Q199" i="15" s="1"/>
  <c r="P199" i="15"/>
  <c r="J200" i="18" s="1"/>
  <c r="L203" i="15"/>
  <c r="Q203" i="15" s="1"/>
  <c r="G204" i="18" s="1"/>
  <c r="P203" i="15"/>
  <c r="J204" i="18" s="1"/>
  <c r="L207" i="15"/>
  <c r="Q207" i="15" s="1"/>
  <c r="P207" i="15"/>
  <c r="J208" i="18" s="1"/>
  <c r="L211" i="15"/>
  <c r="Q211" i="15" s="1"/>
  <c r="P211" i="15"/>
  <c r="J212" i="18" s="1"/>
  <c r="L215" i="15"/>
  <c r="Q215" i="15" s="1"/>
  <c r="P215" i="15"/>
  <c r="J216" i="18" s="1"/>
  <c r="L219" i="15"/>
  <c r="Q219" i="15" s="1"/>
  <c r="G220" i="18" s="1"/>
  <c r="P219" i="15"/>
  <c r="J220" i="18" s="1"/>
  <c r="L224" i="15"/>
  <c r="Q224" i="15" s="1"/>
  <c r="P224" i="15"/>
  <c r="J225" i="18" s="1"/>
  <c r="L237" i="15"/>
  <c r="Q237" i="15" s="1"/>
  <c r="P237" i="15"/>
  <c r="J238" i="18" s="1"/>
  <c r="L243" i="15"/>
  <c r="Q243" i="15" s="1"/>
  <c r="P243" i="15"/>
  <c r="J244" i="18" s="1"/>
  <c r="L247" i="15"/>
  <c r="Q247" i="15" s="1"/>
  <c r="G248" i="18" s="1"/>
  <c r="P247" i="15"/>
  <c r="J248" i="18" s="1"/>
  <c r="L251" i="15"/>
  <c r="Q251" i="15" s="1"/>
  <c r="P251" i="15"/>
  <c r="J252" i="18" s="1"/>
  <c r="L255" i="15"/>
  <c r="Q255" i="15" s="1"/>
  <c r="P255" i="15"/>
  <c r="J256" i="18" s="1"/>
  <c r="L259" i="15"/>
  <c r="Q259" i="15" s="1"/>
  <c r="P259" i="15"/>
  <c r="J260" i="18" s="1"/>
  <c r="L265" i="15"/>
  <c r="Q265" i="15" s="1"/>
  <c r="P265" i="15"/>
  <c r="J266" i="18" s="1"/>
  <c r="L273" i="15"/>
  <c r="Q273" i="15" s="1"/>
  <c r="P273" i="15"/>
  <c r="J274" i="18" s="1"/>
  <c r="L281" i="15"/>
  <c r="Q281" i="15" s="1"/>
  <c r="P281" i="15"/>
  <c r="J282" i="18" s="1"/>
  <c r="L289" i="15"/>
  <c r="Q289" i="15" s="1"/>
  <c r="P289" i="15"/>
  <c r="J290" i="18" s="1"/>
  <c r="L297" i="15"/>
  <c r="Q297" i="15" s="1"/>
  <c r="P297" i="15"/>
  <c r="J298" i="18" s="1"/>
  <c r="L305" i="15"/>
  <c r="N305" i="15" s="1"/>
  <c r="H306" i="18" s="1"/>
  <c r="P305" i="15"/>
  <c r="J306" i="18" s="1"/>
  <c r="L313" i="15"/>
  <c r="Q313" i="15" s="1"/>
  <c r="P313" i="15"/>
  <c r="J314" i="18" s="1"/>
  <c r="L321" i="15"/>
  <c r="M321" i="15" s="1"/>
  <c r="P321" i="15"/>
  <c r="J322" i="18" s="1"/>
  <c r="L124" i="15"/>
  <c r="Q124" i="15" s="1"/>
  <c r="G125" i="18" s="1"/>
  <c r="P124" i="15"/>
  <c r="J125" i="18" s="1"/>
  <c r="L178" i="15"/>
  <c r="Q178" i="15" s="1"/>
  <c r="P178" i="15"/>
  <c r="J179" i="18" s="1"/>
  <c r="L201" i="15"/>
  <c r="Q201" i="15" s="1"/>
  <c r="P201" i="15"/>
  <c r="J202" i="18" s="1"/>
  <c r="L217" i="15"/>
  <c r="Q217" i="15" s="1"/>
  <c r="P217" i="15"/>
  <c r="J218" i="18" s="1"/>
  <c r="L249" i="15"/>
  <c r="Q249" i="15" s="1"/>
  <c r="P249" i="15"/>
  <c r="J250" i="18" s="1"/>
  <c r="L269" i="15"/>
  <c r="Q269" i="15" s="1"/>
  <c r="P269" i="15"/>
  <c r="J270" i="18" s="1"/>
  <c r="L317" i="15"/>
  <c r="M317" i="15" s="1"/>
  <c r="P317" i="15"/>
  <c r="J318" i="18" s="1"/>
  <c r="L118" i="15"/>
  <c r="Q118" i="15" s="1"/>
  <c r="P118" i="15"/>
  <c r="J119" i="18" s="1"/>
  <c r="L147" i="15"/>
  <c r="Q147" i="15" s="1"/>
  <c r="G148" i="18" s="1"/>
  <c r="P147" i="15"/>
  <c r="J148" i="18" s="1"/>
  <c r="L171" i="15"/>
  <c r="Q171" i="15" s="1"/>
  <c r="P171" i="15"/>
  <c r="J172" i="18" s="1"/>
  <c r="L270" i="15"/>
  <c r="Q270" i="15" s="1"/>
  <c r="P270" i="15"/>
  <c r="J271" i="18" s="1"/>
  <c r="L294" i="15"/>
  <c r="N294" i="15" s="1"/>
  <c r="H295" i="18" s="1"/>
  <c r="P294" i="15"/>
  <c r="J295" i="18" s="1"/>
  <c r="L332" i="15"/>
  <c r="Q332" i="15" s="1"/>
  <c r="P332" i="15"/>
  <c r="J333" i="18" s="1"/>
  <c r="L128" i="15"/>
  <c r="Q128" i="15" s="1"/>
  <c r="P128" i="15"/>
  <c r="J129" i="18" s="1"/>
  <c r="L150" i="15"/>
  <c r="Q150" i="15" s="1"/>
  <c r="P150" i="15"/>
  <c r="J151" i="18" s="1"/>
  <c r="L108" i="15"/>
  <c r="Q108" i="15" s="1"/>
  <c r="P108" i="15"/>
  <c r="J109" i="18" s="1"/>
  <c r="L115" i="15"/>
  <c r="Q115" i="15" s="1"/>
  <c r="G116" i="18" s="1"/>
  <c r="P115" i="15"/>
  <c r="J116" i="18" s="1"/>
  <c r="L121" i="15"/>
  <c r="Q121" i="15" s="1"/>
  <c r="P121" i="15"/>
  <c r="J122" i="18" s="1"/>
  <c r="L129" i="15"/>
  <c r="Q129" i="15" s="1"/>
  <c r="P129" i="15"/>
  <c r="J130" i="18" s="1"/>
  <c r="L134" i="15"/>
  <c r="Q134" i="15" s="1"/>
  <c r="P134" i="15"/>
  <c r="J135" i="18" s="1"/>
  <c r="L138" i="15"/>
  <c r="M138" i="15" s="1"/>
  <c r="P138" i="15"/>
  <c r="J139" i="18" s="1"/>
  <c r="L143" i="15"/>
  <c r="Q143" i="15" s="1"/>
  <c r="P143" i="15"/>
  <c r="J144" i="18" s="1"/>
  <c r="L151" i="15"/>
  <c r="Q151" i="15" s="1"/>
  <c r="P151" i="15"/>
  <c r="J152" i="18" s="1"/>
  <c r="L159" i="15"/>
  <c r="Q159" i="15" s="1"/>
  <c r="P159" i="15"/>
  <c r="J160" i="18" s="1"/>
  <c r="L167" i="15"/>
  <c r="Q167" i="15" s="1"/>
  <c r="G168" i="18" s="1"/>
  <c r="P167" i="15"/>
  <c r="J168" i="18" s="1"/>
  <c r="L175" i="15"/>
  <c r="Q175" i="15" s="1"/>
  <c r="P175" i="15"/>
  <c r="J176" i="18" s="1"/>
  <c r="L183" i="15"/>
  <c r="Q183" i="15" s="1"/>
  <c r="P183" i="15"/>
  <c r="J184" i="18" s="1"/>
  <c r="L191" i="15"/>
  <c r="Q191" i="15" s="1"/>
  <c r="P191" i="15"/>
  <c r="J192" i="18" s="1"/>
  <c r="L225" i="15"/>
  <c r="Q225" i="15" s="1"/>
  <c r="P225" i="15"/>
  <c r="J226" i="18" s="1"/>
  <c r="L231" i="15"/>
  <c r="Q231" i="15" s="1"/>
  <c r="P231" i="15"/>
  <c r="J232" i="18" s="1"/>
  <c r="L238" i="15"/>
  <c r="Q238" i="15" s="1"/>
  <c r="P238" i="15"/>
  <c r="J239" i="18" s="1"/>
  <c r="L266" i="15"/>
  <c r="Q266" i="15" s="1"/>
  <c r="P266" i="15"/>
  <c r="J267" i="18" s="1"/>
  <c r="L274" i="15"/>
  <c r="Q274" i="15" s="1"/>
  <c r="P274" i="15"/>
  <c r="J275" i="18" s="1"/>
  <c r="L282" i="15"/>
  <c r="Q282" i="15" s="1"/>
  <c r="P282" i="15"/>
  <c r="J283" i="18" s="1"/>
  <c r="L290" i="15"/>
  <c r="Q290" i="15" s="1"/>
  <c r="P290" i="15"/>
  <c r="J291" i="18" s="1"/>
  <c r="L298" i="15"/>
  <c r="N298" i="15" s="1"/>
  <c r="H299" i="18" s="1"/>
  <c r="P298" i="15"/>
  <c r="J299" i="18" s="1"/>
  <c r="L306" i="15"/>
  <c r="Q306" i="15" s="1"/>
  <c r="P306" i="15"/>
  <c r="J307" i="18" s="1"/>
  <c r="L314" i="15"/>
  <c r="Q314" i="15" s="1"/>
  <c r="P314" i="15"/>
  <c r="J315" i="18" s="1"/>
  <c r="L322" i="15"/>
  <c r="Q322" i="15" s="1"/>
  <c r="P322" i="15"/>
  <c r="J323" i="18" s="1"/>
  <c r="L326" i="15"/>
  <c r="Q326" i="15" s="1"/>
  <c r="P326" i="15"/>
  <c r="J327" i="18" s="1"/>
  <c r="L330" i="15"/>
  <c r="N330" i="15" s="1"/>
  <c r="H331" i="18" s="1"/>
  <c r="P330" i="15"/>
  <c r="J331" i="18" s="1"/>
  <c r="L334" i="15"/>
  <c r="N334" i="15" s="1"/>
  <c r="H335" i="18" s="1"/>
  <c r="P334" i="15"/>
  <c r="J335" i="18" s="1"/>
  <c r="L338" i="15"/>
  <c r="Q338" i="15" s="1"/>
  <c r="P338" i="15"/>
  <c r="J339" i="18" s="1"/>
  <c r="L342" i="15"/>
  <c r="Q342" i="15" s="1"/>
  <c r="P342" i="15"/>
  <c r="J343" i="18" s="1"/>
  <c r="L346" i="15"/>
  <c r="M346" i="15" s="1"/>
  <c r="P346" i="15"/>
  <c r="J347" i="18" s="1"/>
  <c r="L350" i="15"/>
  <c r="N350" i="15" s="1"/>
  <c r="H351" i="18" s="1"/>
  <c r="P350" i="15"/>
  <c r="J351" i="18" s="1"/>
  <c r="L336" i="15"/>
  <c r="Q336" i="15" s="1"/>
  <c r="P336" i="15"/>
  <c r="J337" i="18" s="1"/>
  <c r="L120" i="15"/>
  <c r="Q120" i="15" s="1"/>
  <c r="P120" i="15"/>
  <c r="J121" i="18" s="1"/>
  <c r="L130" i="15"/>
  <c r="Q130" i="15" s="1"/>
  <c r="P130" i="15"/>
  <c r="J131" i="18" s="1"/>
  <c r="L144" i="15"/>
  <c r="Q144" i="15" s="1"/>
  <c r="P144" i="15"/>
  <c r="J145" i="18" s="1"/>
  <c r="L152" i="15"/>
  <c r="Q152" i="15" s="1"/>
  <c r="P152" i="15"/>
  <c r="J153" i="18" s="1"/>
  <c r="L160" i="15"/>
  <c r="Q160" i="15" s="1"/>
  <c r="P160" i="15"/>
  <c r="J161" i="18" s="1"/>
  <c r="L168" i="15"/>
  <c r="Q168" i="15" s="1"/>
  <c r="P168" i="15"/>
  <c r="J169" i="18" s="1"/>
  <c r="L176" i="15"/>
  <c r="Q176" i="15" s="1"/>
  <c r="P176" i="15"/>
  <c r="J177" i="18" s="1"/>
  <c r="L184" i="15"/>
  <c r="Q184" i="15" s="1"/>
  <c r="P184" i="15"/>
  <c r="J185" i="18" s="1"/>
  <c r="L192" i="15"/>
  <c r="Q192" i="15" s="1"/>
  <c r="P192" i="15"/>
  <c r="J193" i="18" s="1"/>
  <c r="L196" i="15"/>
  <c r="Q196" i="15" s="1"/>
  <c r="P196" i="15"/>
  <c r="J197" i="18" s="1"/>
  <c r="L200" i="15"/>
  <c r="N200" i="15" s="1"/>
  <c r="H201" i="18" s="1"/>
  <c r="P200" i="15"/>
  <c r="J201" i="18" s="1"/>
  <c r="L204" i="15"/>
  <c r="Q204" i="15" s="1"/>
  <c r="P204" i="15"/>
  <c r="J205" i="18" s="1"/>
  <c r="L208" i="15"/>
  <c r="Q208" i="15" s="1"/>
  <c r="P208" i="15"/>
  <c r="J209" i="18" s="1"/>
  <c r="L212" i="15"/>
  <c r="Q212" i="15" s="1"/>
  <c r="P212" i="15"/>
  <c r="J213" i="18" s="1"/>
  <c r="L216" i="15"/>
  <c r="Q216" i="15" s="1"/>
  <c r="P216" i="15"/>
  <c r="J217" i="18" s="1"/>
  <c r="L220" i="15"/>
  <c r="Q220" i="15" s="1"/>
  <c r="P220" i="15"/>
  <c r="J221" i="18" s="1"/>
  <c r="L226" i="15"/>
  <c r="Q226" i="15" s="1"/>
  <c r="P226" i="15"/>
  <c r="J227" i="18" s="1"/>
  <c r="L232" i="15"/>
  <c r="Q232" i="15" s="1"/>
  <c r="P232" i="15"/>
  <c r="J233" i="18" s="1"/>
  <c r="L239" i="15"/>
  <c r="Q239" i="15" s="1"/>
  <c r="P239" i="15"/>
  <c r="J240" i="18" s="1"/>
  <c r="L244" i="15"/>
  <c r="Q244" i="15" s="1"/>
  <c r="P244" i="15"/>
  <c r="J245" i="18" s="1"/>
  <c r="L248" i="15"/>
  <c r="Q248" i="15" s="1"/>
  <c r="P248" i="15"/>
  <c r="J249" i="18" s="1"/>
  <c r="L252" i="15"/>
  <c r="Q252" i="15" s="1"/>
  <c r="P252" i="15"/>
  <c r="J253" i="18" s="1"/>
  <c r="L256" i="15"/>
  <c r="Q256" i="15" s="1"/>
  <c r="P256" i="15"/>
  <c r="J257" i="18" s="1"/>
  <c r="L260" i="15"/>
  <c r="Q260" i="15" s="1"/>
  <c r="P260" i="15"/>
  <c r="J261" i="18" s="1"/>
  <c r="L267" i="15"/>
  <c r="N267" i="15" s="1"/>
  <c r="H268" i="18" s="1"/>
  <c r="P267" i="15"/>
  <c r="J268" i="18" s="1"/>
  <c r="L275" i="15"/>
  <c r="N275" i="15" s="1"/>
  <c r="H276" i="18" s="1"/>
  <c r="P275" i="15"/>
  <c r="J276" i="18" s="1"/>
  <c r="L283" i="15"/>
  <c r="Q283" i="15" s="1"/>
  <c r="P283" i="15"/>
  <c r="J284" i="18" s="1"/>
  <c r="L291" i="15"/>
  <c r="Q291" i="15" s="1"/>
  <c r="P291" i="15"/>
  <c r="J292" i="18" s="1"/>
  <c r="L299" i="15"/>
  <c r="M299" i="15" s="1"/>
  <c r="P299" i="15"/>
  <c r="J300" i="18" s="1"/>
  <c r="L307" i="15"/>
  <c r="M307" i="15" s="1"/>
  <c r="P307" i="15"/>
  <c r="J308" i="18" s="1"/>
  <c r="L315" i="15"/>
  <c r="N315" i="15" s="1"/>
  <c r="H316" i="18" s="1"/>
  <c r="P315" i="15"/>
  <c r="J316" i="18" s="1"/>
  <c r="L111" i="15"/>
  <c r="Q111" i="15" s="1"/>
  <c r="P111" i="15"/>
  <c r="J112" i="18" s="1"/>
  <c r="L146" i="15"/>
  <c r="Q146" i="15" s="1"/>
  <c r="P146" i="15"/>
  <c r="J147" i="18" s="1"/>
  <c r="L186" i="15"/>
  <c r="Q186" i="15" s="1"/>
  <c r="P186" i="15"/>
  <c r="J187" i="18" s="1"/>
  <c r="L205" i="15"/>
  <c r="Q205" i="15" s="1"/>
  <c r="P205" i="15"/>
  <c r="J206" i="18" s="1"/>
  <c r="L221" i="15"/>
  <c r="Q221" i="15" s="1"/>
  <c r="P221" i="15"/>
  <c r="J222" i="18" s="1"/>
  <c r="L245" i="15"/>
  <c r="Q245" i="15" s="1"/>
  <c r="P245" i="15"/>
  <c r="J246" i="18" s="1"/>
  <c r="L257" i="15"/>
  <c r="Q257" i="15" s="1"/>
  <c r="P257" i="15"/>
  <c r="J258" i="18" s="1"/>
  <c r="L293" i="15"/>
  <c r="Q293" i="15" s="1"/>
  <c r="P293" i="15"/>
  <c r="J294" i="18" s="1"/>
  <c r="L125" i="15"/>
  <c r="Q125" i="15" s="1"/>
  <c r="P125" i="15"/>
  <c r="J126" i="18" s="1"/>
  <c r="L163" i="15"/>
  <c r="Q163" i="15" s="1"/>
  <c r="P163" i="15"/>
  <c r="J164" i="18" s="1"/>
  <c r="L228" i="15"/>
  <c r="Q228" i="15" s="1"/>
  <c r="P228" i="15"/>
  <c r="J229" i="18" s="1"/>
  <c r="L278" i="15"/>
  <c r="Q278" i="15" s="1"/>
  <c r="P278" i="15"/>
  <c r="J279" i="18" s="1"/>
  <c r="L310" i="15"/>
  <c r="N310" i="15" s="1"/>
  <c r="H311" i="18" s="1"/>
  <c r="P310" i="15"/>
  <c r="J311" i="18" s="1"/>
  <c r="L340" i="15"/>
  <c r="N340" i="15" s="1"/>
  <c r="H341" i="18" s="1"/>
  <c r="P340" i="15"/>
  <c r="J341" i="18" s="1"/>
  <c r="L114" i="15"/>
  <c r="Q114" i="15" s="1"/>
  <c r="P114" i="15"/>
  <c r="J115" i="18" s="1"/>
  <c r="L109" i="15"/>
  <c r="Q109" i="15" s="1"/>
  <c r="P109" i="15"/>
  <c r="J110" i="18" s="1"/>
  <c r="L122" i="15"/>
  <c r="Q122" i="15" s="1"/>
  <c r="P122" i="15"/>
  <c r="J123" i="18" s="1"/>
  <c r="L102" i="15"/>
  <c r="Q102" i="15" s="1"/>
  <c r="P102" i="15"/>
  <c r="J103" i="18" s="1"/>
  <c r="L110" i="15"/>
  <c r="Q110" i="15" s="1"/>
  <c r="P110" i="15"/>
  <c r="J111" i="18" s="1"/>
  <c r="L116" i="15"/>
  <c r="Q116" i="15" s="1"/>
  <c r="P116" i="15"/>
  <c r="J117" i="18" s="1"/>
  <c r="L123" i="15"/>
  <c r="Q123" i="15" s="1"/>
  <c r="P123" i="15"/>
  <c r="J124" i="18" s="1"/>
  <c r="L131" i="15"/>
  <c r="Q131" i="15" s="1"/>
  <c r="P131" i="15"/>
  <c r="J132" i="18" s="1"/>
  <c r="L135" i="15"/>
  <c r="Q135" i="15" s="1"/>
  <c r="P135" i="15"/>
  <c r="J136" i="18" s="1"/>
  <c r="L139" i="15"/>
  <c r="Q139" i="15" s="1"/>
  <c r="P139" i="15"/>
  <c r="J140" i="18" s="1"/>
  <c r="L145" i="15"/>
  <c r="Q145" i="15" s="1"/>
  <c r="P145" i="15"/>
  <c r="J146" i="18" s="1"/>
  <c r="L153" i="15"/>
  <c r="Q153" i="15" s="1"/>
  <c r="P153" i="15"/>
  <c r="J154" i="18" s="1"/>
  <c r="L161" i="15"/>
  <c r="Q161" i="15" s="1"/>
  <c r="P161" i="15"/>
  <c r="J162" i="18" s="1"/>
  <c r="L169" i="15"/>
  <c r="Q169" i="15" s="1"/>
  <c r="P169" i="15"/>
  <c r="J170" i="18" s="1"/>
  <c r="L177" i="15"/>
  <c r="Q177" i="15" s="1"/>
  <c r="P177" i="15"/>
  <c r="J178" i="18" s="1"/>
  <c r="L185" i="15"/>
  <c r="Q185" i="15" s="1"/>
  <c r="P185" i="15"/>
  <c r="J186" i="18" s="1"/>
  <c r="L233" i="15"/>
  <c r="Q233" i="15" s="1"/>
  <c r="P233" i="15"/>
  <c r="J234" i="18" s="1"/>
  <c r="L240" i="15"/>
  <c r="Q240" i="15" s="1"/>
  <c r="P240" i="15"/>
  <c r="J241" i="18" s="1"/>
  <c r="L268" i="15"/>
  <c r="Q268" i="15" s="1"/>
  <c r="P268" i="15"/>
  <c r="J269" i="18" s="1"/>
  <c r="L276" i="15"/>
  <c r="Q276" i="15" s="1"/>
  <c r="P276" i="15"/>
  <c r="J277" i="18" s="1"/>
  <c r="L284" i="15"/>
  <c r="Q284" i="15" s="1"/>
  <c r="P284" i="15"/>
  <c r="J285" i="18" s="1"/>
  <c r="L292" i="15"/>
  <c r="N292" i="15" s="1"/>
  <c r="H293" i="18" s="1"/>
  <c r="P292" i="15"/>
  <c r="J293" i="18" s="1"/>
  <c r="L300" i="15"/>
  <c r="N300" i="15" s="1"/>
  <c r="H301" i="18" s="1"/>
  <c r="P300" i="15"/>
  <c r="J301" i="18" s="1"/>
  <c r="L308" i="15"/>
  <c r="Q308" i="15" s="1"/>
  <c r="P308" i="15"/>
  <c r="J309" i="18" s="1"/>
  <c r="L316" i="15"/>
  <c r="Q316" i="15" s="1"/>
  <c r="P316" i="15"/>
  <c r="J317" i="18" s="1"/>
  <c r="L323" i="15"/>
  <c r="Q323" i="15" s="1"/>
  <c r="P323" i="15"/>
  <c r="J324" i="18" s="1"/>
  <c r="L327" i="15"/>
  <c r="Q327" i="15" s="1"/>
  <c r="P327" i="15"/>
  <c r="J328" i="18" s="1"/>
  <c r="L331" i="15"/>
  <c r="Q331" i="15" s="1"/>
  <c r="P331" i="15"/>
  <c r="J332" i="18" s="1"/>
  <c r="L335" i="15"/>
  <c r="N335" i="15" s="1"/>
  <c r="H336" i="18" s="1"/>
  <c r="P335" i="15"/>
  <c r="J336" i="18" s="1"/>
  <c r="L339" i="15"/>
  <c r="M339" i="15" s="1"/>
  <c r="P339" i="15"/>
  <c r="J340" i="18" s="1"/>
  <c r="L343" i="15"/>
  <c r="Q343" i="15" s="1"/>
  <c r="P343" i="15"/>
  <c r="J344" i="18" s="1"/>
  <c r="L347" i="15"/>
  <c r="Q347" i="15" s="1"/>
  <c r="P347" i="15"/>
  <c r="J348" i="18" s="1"/>
  <c r="L351" i="15"/>
  <c r="Q351" i="15" s="1"/>
  <c r="P351" i="15"/>
  <c r="J352" i="18" s="1"/>
  <c r="M344" i="15"/>
  <c r="N329" i="15"/>
  <c r="H330" i="18" s="1"/>
  <c r="M301" i="15"/>
  <c r="M258" i="15"/>
  <c r="R261" i="15"/>
  <c r="F262" i="18" s="1"/>
  <c r="M261" i="15"/>
  <c r="N241" i="15"/>
  <c r="H242" i="18" s="1"/>
  <c r="R210" i="15"/>
  <c r="F211" i="18" s="1"/>
  <c r="R214" i="15"/>
  <c r="F215" i="18" s="1"/>
  <c r="N214" i="15"/>
  <c r="H215" i="18" s="1"/>
  <c r="R172" i="15"/>
  <c r="F173" i="18" s="1"/>
  <c r="M179" i="15"/>
  <c r="M170" i="15"/>
  <c r="N170" i="15"/>
  <c r="H171" i="18" s="1"/>
  <c r="M155" i="15"/>
  <c r="R126" i="15"/>
  <c r="F127" i="18" s="1"/>
  <c r="N126" i="15"/>
  <c r="H127" i="18" s="1"/>
  <c r="M117" i="15"/>
  <c r="R117" i="15"/>
  <c r="F118" i="18" s="1"/>
  <c r="M105" i="15"/>
  <c r="J101" i="15"/>
  <c r="K101" i="15" s="1"/>
  <c r="O101" i="15" s="1"/>
  <c r="J100" i="15"/>
  <c r="K100" i="15" s="1"/>
  <c r="O100" i="15" s="1"/>
  <c r="J99" i="15"/>
  <c r="K99" i="15" s="1"/>
  <c r="O99" i="15" s="1"/>
  <c r="J98" i="15"/>
  <c r="K98" i="15" s="1"/>
  <c r="O98" i="15" s="1"/>
  <c r="J97" i="15"/>
  <c r="K97" i="15" s="1"/>
  <c r="O97" i="15" s="1"/>
  <c r="J96" i="15"/>
  <c r="K96" i="15" s="1"/>
  <c r="O96" i="15" s="1"/>
  <c r="J95" i="15"/>
  <c r="K95" i="15" s="1"/>
  <c r="O95" i="15" s="1"/>
  <c r="J94" i="15"/>
  <c r="K94" i="15" s="1"/>
  <c r="O94" i="15" s="1"/>
  <c r="J93" i="15"/>
  <c r="K93" i="15" s="1"/>
  <c r="O93" i="15" s="1"/>
  <c r="J92" i="15"/>
  <c r="K92" i="15" s="1"/>
  <c r="O92" i="15" s="1"/>
  <c r="J91" i="15"/>
  <c r="K91" i="15" s="1"/>
  <c r="O91" i="15" s="1"/>
  <c r="J90" i="15"/>
  <c r="K90" i="15" s="1"/>
  <c r="O90" i="15" s="1"/>
  <c r="J89" i="15"/>
  <c r="K89" i="15" s="1"/>
  <c r="O89" i="15" s="1"/>
  <c r="J88" i="15"/>
  <c r="K88" i="15" s="1"/>
  <c r="O88" i="15" s="1"/>
  <c r="J87" i="15"/>
  <c r="K87" i="15" s="1"/>
  <c r="O87" i="15" s="1"/>
  <c r="J86" i="15"/>
  <c r="K86" i="15" s="1"/>
  <c r="O86" i="15" s="1"/>
  <c r="J85" i="15"/>
  <c r="K85" i="15" s="1"/>
  <c r="O85" i="15" s="1"/>
  <c r="J84" i="15"/>
  <c r="K84" i="15" s="1"/>
  <c r="O84" i="15" s="1"/>
  <c r="J83" i="15"/>
  <c r="K83" i="15" s="1"/>
  <c r="O83" i="15" s="1"/>
  <c r="J82" i="15"/>
  <c r="K82" i="15" s="1"/>
  <c r="O82" i="15" s="1"/>
  <c r="N345" i="15" l="1"/>
  <c r="H346" i="18" s="1"/>
  <c r="R170" i="15"/>
  <c r="F171" i="18" s="1"/>
  <c r="R258" i="15"/>
  <c r="F259" i="18" s="1"/>
  <c r="R124" i="15"/>
  <c r="F125" i="18" s="1"/>
  <c r="R165" i="15"/>
  <c r="F166" i="18" s="1"/>
  <c r="N203" i="15"/>
  <c r="H204" i="18" s="1"/>
  <c r="M319" i="15"/>
  <c r="N137" i="15"/>
  <c r="H138" i="18" s="1"/>
  <c r="N182" i="15"/>
  <c r="H183" i="18" s="1"/>
  <c r="N209" i="15"/>
  <c r="H210" i="18" s="1"/>
  <c r="M287" i="15"/>
  <c r="N133" i="15"/>
  <c r="H134" i="18" s="1"/>
  <c r="R187" i="15"/>
  <c r="F188" i="18" s="1"/>
  <c r="M223" i="15"/>
  <c r="N106" i="15"/>
  <c r="H107" i="18" s="1"/>
  <c r="N165" i="15"/>
  <c r="H166" i="18" s="1"/>
  <c r="N142" i="15"/>
  <c r="H143" i="18" s="1"/>
  <c r="N179" i="15"/>
  <c r="H180" i="18" s="1"/>
  <c r="R198" i="15"/>
  <c r="F199" i="18" s="1"/>
  <c r="M222" i="15"/>
  <c r="R272" i="15"/>
  <c r="F273" i="18" s="1"/>
  <c r="Q344" i="15"/>
  <c r="G345" i="18" s="1"/>
  <c r="M147" i="15"/>
  <c r="N198" i="15"/>
  <c r="H199" i="18" s="1"/>
  <c r="M285" i="15"/>
  <c r="N155" i="15"/>
  <c r="H156" i="18" s="1"/>
  <c r="R179" i="15"/>
  <c r="F180" i="18" s="1"/>
  <c r="N219" i="15"/>
  <c r="H220" i="18" s="1"/>
  <c r="R242" i="15"/>
  <c r="F243" i="18" s="1"/>
  <c r="R247" i="15"/>
  <c r="F248" i="18" s="1"/>
  <c r="Q301" i="15"/>
  <c r="R301" i="15" s="1"/>
  <c r="F302" i="18" s="1"/>
  <c r="M256" i="15"/>
  <c r="N119" i="15"/>
  <c r="H120" i="18" s="1"/>
  <c r="R137" i="15"/>
  <c r="F138" i="18" s="1"/>
  <c r="R155" i="15"/>
  <c r="F156" i="18" s="1"/>
  <c r="R167" i="15"/>
  <c r="F168" i="18" s="1"/>
  <c r="R182" i="15"/>
  <c r="F183" i="18" s="1"/>
  <c r="R219" i="15"/>
  <c r="F220" i="18" s="1"/>
  <c r="M241" i="15"/>
  <c r="N242" i="15"/>
  <c r="H243" i="18" s="1"/>
  <c r="N287" i="15"/>
  <c r="H288" i="18" s="1"/>
  <c r="Q345" i="15"/>
  <c r="R345" i="15" s="1"/>
  <c r="F346" i="18" s="1"/>
  <c r="M209" i="15"/>
  <c r="N223" i="15"/>
  <c r="H224" i="18" s="1"/>
  <c r="N285" i="15"/>
  <c r="H286" i="18" s="1"/>
  <c r="M304" i="15"/>
  <c r="R147" i="15"/>
  <c r="F148" i="18" s="1"/>
  <c r="M106" i="15"/>
  <c r="M126" i="15"/>
  <c r="M142" i="15"/>
  <c r="N172" i="15"/>
  <c r="H173" i="18" s="1"/>
  <c r="R209" i="15"/>
  <c r="F210" i="18" s="1"/>
  <c r="M214" i="15"/>
  <c r="N222" i="15"/>
  <c r="H223" i="18" s="1"/>
  <c r="N261" i="15"/>
  <c r="H262" i="18" s="1"/>
  <c r="R285" i="15"/>
  <c r="F286" i="18" s="1"/>
  <c r="Q304" i="15"/>
  <c r="R304" i="15" s="1"/>
  <c r="F305" i="18" s="1"/>
  <c r="R106" i="15"/>
  <c r="F107" i="18" s="1"/>
  <c r="M137" i="15"/>
  <c r="R142" i="15"/>
  <c r="F143" i="18" s="1"/>
  <c r="M165" i="15"/>
  <c r="M172" i="15"/>
  <c r="M198" i="15"/>
  <c r="R203" i="15"/>
  <c r="F204" i="18" s="1"/>
  <c r="M247" i="15"/>
  <c r="N258" i="15"/>
  <c r="H259" i="18" s="1"/>
  <c r="R277" i="15"/>
  <c r="F278" i="18" s="1"/>
  <c r="Q329" i="15"/>
  <c r="G330" i="18" s="1"/>
  <c r="M254" i="15"/>
  <c r="R115" i="15"/>
  <c r="F116" i="18" s="1"/>
  <c r="N124" i="15"/>
  <c r="H125" i="18" s="1"/>
  <c r="N138" i="15"/>
  <c r="H139" i="18" s="1"/>
  <c r="N115" i="15"/>
  <c r="H116" i="18" s="1"/>
  <c r="R123" i="15"/>
  <c r="F124" i="18" s="1"/>
  <c r="G124" i="18"/>
  <c r="R221" i="15"/>
  <c r="F222" i="18" s="1"/>
  <c r="G222" i="18"/>
  <c r="R244" i="15"/>
  <c r="F245" i="18" s="1"/>
  <c r="G245" i="18"/>
  <c r="R152" i="15"/>
  <c r="F153" i="18" s="1"/>
  <c r="G153" i="18"/>
  <c r="R238" i="15"/>
  <c r="F239" i="18" s="1"/>
  <c r="G239" i="18"/>
  <c r="R151" i="15"/>
  <c r="F152" i="18" s="1"/>
  <c r="G152" i="18"/>
  <c r="R211" i="15"/>
  <c r="F212" i="18" s="1"/>
  <c r="G212" i="18"/>
  <c r="R324" i="15"/>
  <c r="F325" i="18" s="1"/>
  <c r="G325" i="18"/>
  <c r="R127" i="15"/>
  <c r="F128" i="18" s="1"/>
  <c r="G128" i="18"/>
  <c r="R229" i="15"/>
  <c r="F230" i="18" s="1"/>
  <c r="G230" i="18"/>
  <c r="R213" i="15"/>
  <c r="F214" i="18" s="1"/>
  <c r="G214" i="18"/>
  <c r="R331" i="15"/>
  <c r="F332" i="18" s="1"/>
  <c r="G332" i="18"/>
  <c r="R276" i="15"/>
  <c r="F277" i="18" s="1"/>
  <c r="G277" i="18"/>
  <c r="R153" i="15"/>
  <c r="F154" i="18" s="1"/>
  <c r="G154" i="18"/>
  <c r="R102" i="15"/>
  <c r="F103" i="18" s="1"/>
  <c r="G103" i="18"/>
  <c r="R163" i="15"/>
  <c r="F164" i="18" s="1"/>
  <c r="G164" i="18"/>
  <c r="R146" i="15"/>
  <c r="F147" i="18" s="1"/>
  <c r="G147" i="18"/>
  <c r="R208" i="15"/>
  <c r="F209" i="18" s="1"/>
  <c r="G209" i="18"/>
  <c r="R287" i="15"/>
  <c r="F288" i="18" s="1"/>
  <c r="G288" i="18"/>
  <c r="R327" i="15"/>
  <c r="F328" i="18" s="1"/>
  <c r="G328" i="18"/>
  <c r="R177" i="15"/>
  <c r="F178" i="18" s="1"/>
  <c r="G178" i="18"/>
  <c r="R125" i="15"/>
  <c r="F126" i="18" s="1"/>
  <c r="G126" i="18"/>
  <c r="R291" i="15"/>
  <c r="F292" i="18" s="1"/>
  <c r="G292" i="18"/>
  <c r="R184" i="15"/>
  <c r="F185" i="18" s="1"/>
  <c r="G185" i="18"/>
  <c r="R322" i="15"/>
  <c r="F323" i="18" s="1"/>
  <c r="G323" i="18"/>
  <c r="R183" i="15"/>
  <c r="F184" i="18" s="1"/>
  <c r="G184" i="18"/>
  <c r="R201" i="15"/>
  <c r="F202" i="18" s="1"/>
  <c r="G202" i="18"/>
  <c r="R237" i="15"/>
  <c r="F238" i="18" s="1"/>
  <c r="G238" i="18"/>
  <c r="R162" i="15"/>
  <c r="F163" i="18" s="1"/>
  <c r="G163" i="18"/>
  <c r="R149" i="15"/>
  <c r="F150" i="18" s="1"/>
  <c r="G150" i="18"/>
  <c r="R132" i="15"/>
  <c r="F133" i="18" s="1"/>
  <c r="G133" i="18"/>
  <c r="R303" i="15"/>
  <c r="F304" i="18" s="1"/>
  <c r="G304" i="18"/>
  <c r="R206" i="15"/>
  <c r="F207" i="18" s="1"/>
  <c r="G207" i="18"/>
  <c r="R344" i="15"/>
  <c r="F345" i="18" s="1"/>
  <c r="R323" i="15"/>
  <c r="F324" i="18" s="1"/>
  <c r="G324" i="18"/>
  <c r="R240" i="15"/>
  <c r="F241" i="18" s="1"/>
  <c r="G241" i="18"/>
  <c r="R169" i="15"/>
  <c r="F170" i="18" s="1"/>
  <c r="G170" i="18"/>
  <c r="R139" i="15"/>
  <c r="F140" i="18" s="1"/>
  <c r="G140" i="18"/>
  <c r="R116" i="15"/>
  <c r="F117" i="18" s="1"/>
  <c r="G117" i="18"/>
  <c r="R109" i="15"/>
  <c r="F110" i="18" s="1"/>
  <c r="G110" i="18"/>
  <c r="R278" i="15"/>
  <c r="F279" i="18" s="1"/>
  <c r="G279" i="18"/>
  <c r="R293" i="15"/>
  <c r="F294" i="18" s="1"/>
  <c r="G294" i="18"/>
  <c r="R205" i="15"/>
  <c r="F206" i="18" s="1"/>
  <c r="G206" i="18"/>
  <c r="R283" i="15"/>
  <c r="F284" i="18" s="1"/>
  <c r="G284" i="18"/>
  <c r="R256" i="15"/>
  <c r="F257" i="18" s="1"/>
  <c r="G257" i="18"/>
  <c r="R239" i="15"/>
  <c r="F240" i="18" s="1"/>
  <c r="G240" i="18"/>
  <c r="R216" i="15"/>
  <c r="F217" i="18" s="1"/>
  <c r="G217" i="18"/>
  <c r="R176" i="15"/>
  <c r="F177" i="18" s="1"/>
  <c r="G177" i="18"/>
  <c r="R144" i="15"/>
  <c r="F145" i="18" s="1"/>
  <c r="G145" i="18"/>
  <c r="R314" i="15"/>
  <c r="F315" i="18" s="1"/>
  <c r="G315" i="18"/>
  <c r="R282" i="15"/>
  <c r="F283" i="18" s="1"/>
  <c r="G283" i="18"/>
  <c r="R231" i="15"/>
  <c r="F232" i="18" s="1"/>
  <c r="G232" i="18"/>
  <c r="R175" i="15"/>
  <c r="F176" i="18" s="1"/>
  <c r="G176" i="18"/>
  <c r="R143" i="15"/>
  <c r="F144" i="18" s="1"/>
  <c r="G144" i="18"/>
  <c r="R121" i="15"/>
  <c r="F122" i="18" s="1"/>
  <c r="G122" i="18"/>
  <c r="R128" i="15"/>
  <c r="F129" i="18" s="1"/>
  <c r="G129" i="18"/>
  <c r="R171" i="15"/>
  <c r="F172" i="18" s="1"/>
  <c r="G172" i="18"/>
  <c r="R269" i="15"/>
  <c r="F270" i="18" s="1"/>
  <c r="G270" i="18"/>
  <c r="R178" i="15"/>
  <c r="F179" i="18" s="1"/>
  <c r="G179" i="18"/>
  <c r="R273" i="15"/>
  <c r="F274" i="18" s="1"/>
  <c r="G274" i="18"/>
  <c r="R251" i="15"/>
  <c r="F252" i="18" s="1"/>
  <c r="G252" i="18"/>
  <c r="R224" i="15"/>
  <c r="F225" i="18" s="1"/>
  <c r="G225" i="18"/>
  <c r="R207" i="15"/>
  <c r="F208" i="18" s="1"/>
  <c r="G208" i="18"/>
  <c r="R190" i="15"/>
  <c r="F191" i="18" s="1"/>
  <c r="G191" i="18"/>
  <c r="R158" i="15"/>
  <c r="F159" i="18" s="1"/>
  <c r="G159" i="18"/>
  <c r="R140" i="15"/>
  <c r="F141" i="18" s="1"/>
  <c r="G141" i="18"/>
  <c r="R333" i="15"/>
  <c r="F334" i="18" s="1"/>
  <c r="G334" i="18"/>
  <c r="R312" i="15"/>
  <c r="F313" i="18" s="1"/>
  <c r="G313" i="18"/>
  <c r="R280" i="15"/>
  <c r="F281" i="18" s="1"/>
  <c r="G281" i="18"/>
  <c r="R230" i="15"/>
  <c r="F231" i="18" s="1"/>
  <c r="G231" i="18"/>
  <c r="R173" i="15"/>
  <c r="F174" i="18" s="1"/>
  <c r="G174" i="18"/>
  <c r="R141" i="15"/>
  <c r="F142" i="18" s="1"/>
  <c r="G142" i="18"/>
  <c r="R113" i="15"/>
  <c r="F114" i="18" s="1"/>
  <c r="G114" i="18"/>
  <c r="R286" i="15"/>
  <c r="F287" i="18" s="1"/>
  <c r="G287" i="18"/>
  <c r="R104" i="15"/>
  <c r="F105" i="18" s="1"/>
  <c r="G105" i="18"/>
  <c r="R227" i="15"/>
  <c r="F228" i="18" s="1"/>
  <c r="G228" i="18"/>
  <c r="R103" i="15"/>
  <c r="F104" i="18" s="1"/>
  <c r="G104" i="18"/>
  <c r="R246" i="15"/>
  <c r="F247" i="18" s="1"/>
  <c r="G247" i="18"/>
  <c r="R218" i="15"/>
  <c r="F219" i="18" s="1"/>
  <c r="G219" i="18"/>
  <c r="R202" i="15"/>
  <c r="F203" i="18" s="1"/>
  <c r="G203" i="18"/>
  <c r="R180" i="15"/>
  <c r="F181" i="18" s="1"/>
  <c r="G181" i="18"/>
  <c r="R148" i="15"/>
  <c r="F149" i="18" s="1"/>
  <c r="G149" i="18"/>
  <c r="R105" i="15"/>
  <c r="F106" i="18" s="1"/>
  <c r="G106" i="18"/>
  <c r="R262" i="15"/>
  <c r="F263" i="18" s="1"/>
  <c r="G263" i="18"/>
  <c r="R197" i="15"/>
  <c r="F198" i="18" s="1"/>
  <c r="G198" i="18"/>
  <c r="R145" i="15"/>
  <c r="F146" i="18" s="1"/>
  <c r="G146" i="18"/>
  <c r="R204" i="15"/>
  <c r="F205" i="18" s="1"/>
  <c r="G205" i="18"/>
  <c r="R270" i="15"/>
  <c r="F271" i="18" s="1"/>
  <c r="G271" i="18"/>
  <c r="R337" i="15"/>
  <c r="F338" i="18" s="1"/>
  <c r="G338" i="18"/>
  <c r="R188" i="15"/>
  <c r="F189" i="18" s="1"/>
  <c r="G189" i="18"/>
  <c r="R268" i="15"/>
  <c r="F269" i="18" s="1"/>
  <c r="G269" i="18"/>
  <c r="R220" i="15"/>
  <c r="F221" i="18" s="1"/>
  <c r="G221" i="18"/>
  <c r="R290" i="15"/>
  <c r="F291" i="18" s="1"/>
  <c r="G291" i="18"/>
  <c r="R150" i="15"/>
  <c r="F151" i="18" s="1"/>
  <c r="G151" i="18"/>
  <c r="R281" i="15"/>
  <c r="F282" i="18" s="1"/>
  <c r="G282" i="18"/>
  <c r="R195" i="15"/>
  <c r="F196" i="18" s="1"/>
  <c r="G196" i="18"/>
  <c r="R288" i="15"/>
  <c r="F289" i="18" s="1"/>
  <c r="G289" i="18"/>
  <c r="R271" i="15"/>
  <c r="F272" i="18" s="1"/>
  <c r="G272" i="18"/>
  <c r="R112" i="15"/>
  <c r="F113" i="18" s="1"/>
  <c r="G113" i="18"/>
  <c r="R351" i="15"/>
  <c r="F352" i="18" s="1"/>
  <c r="G352" i="18"/>
  <c r="R316" i="15"/>
  <c r="F317" i="18" s="1"/>
  <c r="G317" i="18"/>
  <c r="R233" i="15"/>
  <c r="F234" i="18" s="1"/>
  <c r="G234" i="18"/>
  <c r="R161" i="15"/>
  <c r="F162" i="18" s="1"/>
  <c r="G162" i="18"/>
  <c r="R135" i="15"/>
  <c r="F136" i="18" s="1"/>
  <c r="G136" i="18"/>
  <c r="R110" i="15"/>
  <c r="F111" i="18" s="1"/>
  <c r="G111" i="18"/>
  <c r="R114" i="15"/>
  <c r="F115" i="18" s="1"/>
  <c r="G115" i="18"/>
  <c r="R228" i="15"/>
  <c r="F229" i="18" s="1"/>
  <c r="G229" i="18"/>
  <c r="R186" i="15"/>
  <c r="F187" i="18" s="1"/>
  <c r="G187" i="18"/>
  <c r="R252" i="15"/>
  <c r="F253" i="18" s="1"/>
  <c r="G253" i="18"/>
  <c r="R232" i="15"/>
  <c r="F233" i="18" s="1"/>
  <c r="G233" i="18"/>
  <c r="R212" i="15"/>
  <c r="F213" i="18" s="1"/>
  <c r="G213" i="18"/>
  <c r="R196" i="15"/>
  <c r="F197" i="18" s="1"/>
  <c r="G197" i="18"/>
  <c r="R168" i="15"/>
  <c r="F169" i="18" s="1"/>
  <c r="G169" i="18"/>
  <c r="R130" i="15"/>
  <c r="F131" i="18" s="1"/>
  <c r="G131" i="18"/>
  <c r="R306" i="15"/>
  <c r="F307" i="18" s="1"/>
  <c r="G307" i="18"/>
  <c r="R274" i="15"/>
  <c r="F275" i="18" s="1"/>
  <c r="G275" i="18"/>
  <c r="R225" i="15"/>
  <c r="F226" i="18" s="1"/>
  <c r="G226" i="18"/>
  <c r="R332" i="15"/>
  <c r="F333" i="18" s="1"/>
  <c r="G333" i="18"/>
  <c r="R249" i="15"/>
  <c r="F250" i="18" s="1"/>
  <c r="G250" i="18"/>
  <c r="R297" i="15"/>
  <c r="F298" i="18" s="1"/>
  <c r="G298" i="18"/>
  <c r="R265" i="15"/>
  <c r="F266" i="18" s="1"/>
  <c r="G266" i="18"/>
  <c r="R223" i="15"/>
  <c r="F224" i="18" s="1"/>
  <c r="G224" i="18"/>
  <c r="R222" i="15"/>
  <c r="F223" i="18" s="1"/>
  <c r="G223" i="18"/>
  <c r="R343" i="15"/>
  <c r="F344" i="18" s="1"/>
  <c r="G344" i="18"/>
  <c r="R111" i="15"/>
  <c r="F112" i="18" s="1"/>
  <c r="G112" i="18"/>
  <c r="R338" i="15"/>
  <c r="F339" i="18" s="1"/>
  <c r="G339" i="18"/>
  <c r="R313" i="15"/>
  <c r="F314" i="18" s="1"/>
  <c r="G314" i="18"/>
  <c r="R236" i="15"/>
  <c r="F237" i="18" s="1"/>
  <c r="G237" i="18"/>
  <c r="R156" i="15"/>
  <c r="F157" i="18" s="1"/>
  <c r="G157" i="18"/>
  <c r="R284" i="15"/>
  <c r="F285" i="18" s="1"/>
  <c r="G285" i="18"/>
  <c r="R257" i="15"/>
  <c r="F258" i="18" s="1"/>
  <c r="G258" i="18"/>
  <c r="R122" i="15"/>
  <c r="F123" i="18" s="1"/>
  <c r="G123" i="18"/>
  <c r="R260" i="15"/>
  <c r="F261" i="18" s="1"/>
  <c r="G261" i="18"/>
  <c r="R336" i="15"/>
  <c r="F337" i="18" s="1"/>
  <c r="G337" i="18"/>
  <c r="R129" i="15"/>
  <c r="F130" i="18" s="1"/>
  <c r="G130" i="18"/>
  <c r="R255" i="15"/>
  <c r="F256" i="18" s="1"/>
  <c r="G256" i="18"/>
  <c r="R166" i="15"/>
  <c r="F167" i="18" s="1"/>
  <c r="G167" i="18"/>
  <c r="R181" i="15"/>
  <c r="F182" i="18" s="1"/>
  <c r="G182" i="18"/>
  <c r="R253" i="15"/>
  <c r="F254" i="18" s="1"/>
  <c r="G254" i="18"/>
  <c r="R250" i="15"/>
  <c r="F251" i="18" s="1"/>
  <c r="G251" i="18"/>
  <c r="R347" i="15"/>
  <c r="F348" i="18" s="1"/>
  <c r="G348" i="18"/>
  <c r="R308" i="15"/>
  <c r="F309" i="18" s="1"/>
  <c r="G309" i="18"/>
  <c r="R185" i="15"/>
  <c r="F186" i="18" s="1"/>
  <c r="G186" i="18"/>
  <c r="R131" i="15"/>
  <c r="F132" i="18" s="1"/>
  <c r="G132" i="18"/>
  <c r="R245" i="15"/>
  <c r="F246" i="18" s="1"/>
  <c r="G246" i="18"/>
  <c r="R248" i="15"/>
  <c r="F249" i="18" s="1"/>
  <c r="G249" i="18"/>
  <c r="R226" i="15"/>
  <c r="F227" i="18" s="1"/>
  <c r="G227" i="18"/>
  <c r="R192" i="15"/>
  <c r="F193" i="18" s="1"/>
  <c r="G193" i="18"/>
  <c r="R160" i="15"/>
  <c r="F161" i="18" s="1"/>
  <c r="G161" i="18"/>
  <c r="R120" i="15"/>
  <c r="F121" i="18" s="1"/>
  <c r="G121" i="18"/>
  <c r="R342" i="15"/>
  <c r="F343" i="18" s="1"/>
  <c r="G343" i="18"/>
  <c r="R326" i="15"/>
  <c r="F327" i="18" s="1"/>
  <c r="G327" i="18"/>
  <c r="R266" i="15"/>
  <c r="F267" i="18" s="1"/>
  <c r="G267" i="18"/>
  <c r="R191" i="15"/>
  <c r="F192" i="18" s="1"/>
  <c r="G192" i="18"/>
  <c r="R159" i="15"/>
  <c r="F160" i="18" s="1"/>
  <c r="G160" i="18"/>
  <c r="R134" i="15"/>
  <c r="F135" i="18" s="1"/>
  <c r="G135" i="18"/>
  <c r="R108" i="15"/>
  <c r="F109" i="18" s="1"/>
  <c r="G109" i="18"/>
  <c r="R118" i="15"/>
  <c r="F119" i="18" s="1"/>
  <c r="G119" i="18"/>
  <c r="R217" i="15"/>
  <c r="F218" i="18" s="1"/>
  <c r="G218" i="18"/>
  <c r="R289" i="15"/>
  <c r="F290" i="18" s="1"/>
  <c r="G290" i="18"/>
  <c r="R259" i="15"/>
  <c r="F260" i="18" s="1"/>
  <c r="G260" i="18"/>
  <c r="R243" i="15"/>
  <c r="F244" i="18" s="1"/>
  <c r="G244" i="18"/>
  <c r="R215" i="15"/>
  <c r="F216" i="18" s="1"/>
  <c r="G216" i="18"/>
  <c r="R199" i="15"/>
  <c r="F200" i="18" s="1"/>
  <c r="G200" i="18"/>
  <c r="R174" i="15"/>
  <c r="F175" i="18" s="1"/>
  <c r="G175" i="18"/>
  <c r="R107" i="15"/>
  <c r="F108" i="18" s="1"/>
  <c r="G108" i="18"/>
  <c r="R234" i="15"/>
  <c r="F235" i="18" s="1"/>
  <c r="G235" i="18"/>
  <c r="R341" i="15"/>
  <c r="F342" i="18" s="1"/>
  <c r="G342" i="18"/>
  <c r="R296" i="15"/>
  <c r="F297" i="18" s="1"/>
  <c r="G297" i="18"/>
  <c r="R264" i="15"/>
  <c r="F265" i="18" s="1"/>
  <c r="G265" i="18"/>
  <c r="R189" i="15"/>
  <c r="F190" i="18" s="1"/>
  <c r="G190" i="18"/>
  <c r="R133" i="15"/>
  <c r="F134" i="18" s="1"/>
  <c r="G134" i="18"/>
  <c r="R348" i="15"/>
  <c r="F349" i="18" s="1"/>
  <c r="G349" i="18"/>
  <c r="R193" i="15"/>
  <c r="F194" i="18" s="1"/>
  <c r="G194" i="18"/>
  <c r="R279" i="15"/>
  <c r="F280" i="18" s="1"/>
  <c r="G280" i="18"/>
  <c r="R254" i="15"/>
  <c r="F255" i="18" s="1"/>
  <c r="G255" i="18"/>
  <c r="R235" i="15"/>
  <c r="F236" i="18" s="1"/>
  <c r="G236" i="18"/>
  <c r="R164" i="15"/>
  <c r="F165" i="18" s="1"/>
  <c r="G165" i="18"/>
  <c r="R119" i="15"/>
  <c r="F120" i="18" s="1"/>
  <c r="G120" i="18"/>
  <c r="R328" i="15"/>
  <c r="F329" i="18" s="1"/>
  <c r="G329" i="18"/>
  <c r="R241" i="15"/>
  <c r="F242" i="18" s="1"/>
  <c r="G242" i="18"/>
  <c r="M225" i="15"/>
  <c r="M108" i="15"/>
  <c r="M119" i="15"/>
  <c r="M164" i="15"/>
  <c r="N174" i="15"/>
  <c r="H175" i="18" s="1"/>
  <c r="N210" i="15"/>
  <c r="H211" i="18" s="1"/>
  <c r="N259" i="15"/>
  <c r="H260" i="18" s="1"/>
  <c r="N279" i="15"/>
  <c r="H280" i="18" s="1"/>
  <c r="N311" i="15"/>
  <c r="H312" i="18" s="1"/>
  <c r="N342" i="15"/>
  <c r="H343" i="18" s="1"/>
  <c r="Q157" i="15"/>
  <c r="N152" i="15"/>
  <c r="H153" i="18" s="1"/>
  <c r="Q194" i="15"/>
  <c r="Q321" i="15"/>
  <c r="N157" i="15"/>
  <c r="H158" i="18" s="1"/>
  <c r="N215" i="15"/>
  <c r="H216" i="18" s="1"/>
  <c r="N296" i="15"/>
  <c r="H297" i="18" s="1"/>
  <c r="N160" i="15"/>
  <c r="H161" i="18" s="1"/>
  <c r="M124" i="15"/>
  <c r="N168" i="15"/>
  <c r="H169" i="18" s="1"/>
  <c r="M174" i="15"/>
  <c r="M234" i="15"/>
  <c r="N247" i="15"/>
  <c r="H248" i="18" s="1"/>
  <c r="N135" i="15"/>
  <c r="H136" i="18" s="1"/>
  <c r="M115" i="15"/>
  <c r="N147" i="15"/>
  <c r="H148" i="18" s="1"/>
  <c r="N192" i="15"/>
  <c r="H193" i="18" s="1"/>
  <c r="M265" i="15"/>
  <c r="Q325" i="15"/>
  <c r="N188" i="15"/>
  <c r="H189" i="18" s="1"/>
  <c r="N132" i="15"/>
  <c r="H133" i="18" s="1"/>
  <c r="N303" i="15"/>
  <c r="H304" i="18" s="1"/>
  <c r="M130" i="15"/>
  <c r="M132" i="15"/>
  <c r="M149" i="15"/>
  <c r="N167" i="15"/>
  <c r="H168" i="18" s="1"/>
  <c r="N213" i="15"/>
  <c r="H214" i="18" s="1"/>
  <c r="M229" i="15"/>
  <c r="M297" i="15"/>
  <c r="N220" i="15"/>
  <c r="H221" i="18" s="1"/>
  <c r="N156" i="15"/>
  <c r="H157" i="18" s="1"/>
  <c r="M237" i="15"/>
  <c r="Q138" i="15"/>
  <c r="N236" i="15"/>
  <c r="H237" i="18" s="1"/>
  <c r="M127" i="15"/>
  <c r="M112" i="15"/>
  <c r="N127" i="15"/>
  <c r="H128" i="18" s="1"/>
  <c r="N196" i="15"/>
  <c r="H197" i="18" s="1"/>
  <c r="M303" i="15"/>
  <c r="N332" i="15"/>
  <c r="H333" i="18" s="1"/>
  <c r="M191" i="15"/>
  <c r="M208" i="15"/>
  <c r="M110" i="15"/>
  <c r="N187" i="15"/>
  <c r="H188" i="18" s="1"/>
  <c r="M199" i="15"/>
  <c r="N281" i="15"/>
  <c r="H282" i="18" s="1"/>
  <c r="M264" i="15"/>
  <c r="M249" i="15"/>
  <c r="Q330" i="15"/>
  <c r="M351" i="15"/>
  <c r="N134" i="15"/>
  <c r="H135" i="18" s="1"/>
  <c r="M167" i="15"/>
  <c r="M186" i="15"/>
  <c r="M193" i="15"/>
  <c r="N234" i="15"/>
  <c r="H235" i="18" s="1"/>
  <c r="N254" i="15"/>
  <c r="H255" i="18" s="1"/>
  <c r="N277" i="15"/>
  <c r="H278" i="18" s="1"/>
  <c r="N297" i="15"/>
  <c r="H298" i="18" s="1"/>
  <c r="Q311" i="15"/>
  <c r="M328" i="15"/>
  <c r="N108" i="15"/>
  <c r="H109" i="18" s="1"/>
  <c r="N120" i="15"/>
  <c r="H121" i="18" s="1"/>
  <c r="M134" i="15"/>
  <c r="N191" i="15"/>
  <c r="H192" i="18" s="1"/>
  <c r="N325" i="15"/>
  <c r="H326" i="18" s="1"/>
  <c r="N118" i="15"/>
  <c r="H119" i="18" s="1"/>
  <c r="N159" i="15"/>
  <c r="H160" i="18" s="1"/>
  <c r="N245" i="15"/>
  <c r="H246" i="18" s="1"/>
  <c r="N117" i="15"/>
  <c r="H118" i="18" s="1"/>
  <c r="M159" i="15"/>
  <c r="M187" i="15"/>
  <c r="N208" i="15"/>
  <c r="H209" i="18" s="1"/>
  <c r="M279" i="15"/>
  <c r="Q267" i="15"/>
  <c r="N321" i="15"/>
  <c r="H322" i="18" s="1"/>
  <c r="N328" i="15"/>
  <c r="H329" i="18" s="1"/>
  <c r="N348" i="15"/>
  <c r="H349" i="18" s="1"/>
  <c r="N289" i="15"/>
  <c r="H290" i="18" s="1"/>
  <c r="N189" i="15"/>
  <c r="H190" i="18" s="1"/>
  <c r="M243" i="15"/>
  <c r="N105" i="15"/>
  <c r="H106" i="18" s="1"/>
  <c r="Q294" i="15"/>
  <c r="M107" i="15"/>
  <c r="N217" i="15"/>
  <c r="H218" i="18" s="1"/>
  <c r="M210" i="15"/>
  <c r="M235" i="15"/>
  <c r="M298" i="15"/>
  <c r="N107" i="15"/>
  <c r="H108" i="18" s="1"/>
  <c r="M133" i="15"/>
  <c r="N164" i="15"/>
  <c r="H165" i="18" s="1"/>
  <c r="M189" i="15"/>
  <c r="N193" i="15"/>
  <c r="H194" i="18" s="1"/>
  <c r="M259" i="15"/>
  <c r="M277" i="15"/>
  <c r="M296" i="15"/>
  <c r="N306" i="15"/>
  <c r="H307" i="18" s="1"/>
  <c r="N324" i="15"/>
  <c r="H325" i="18" s="1"/>
  <c r="M175" i="15"/>
  <c r="N153" i="15"/>
  <c r="H154" i="18" s="1"/>
  <c r="M180" i="15"/>
  <c r="M282" i="15"/>
  <c r="Q295" i="15"/>
  <c r="Q305" i="15"/>
  <c r="N158" i="15"/>
  <c r="H159" i="18" s="1"/>
  <c r="M239" i="15"/>
  <c r="N171" i="15"/>
  <c r="H172" i="18" s="1"/>
  <c r="N173" i="15"/>
  <c r="H174" i="18" s="1"/>
  <c r="M184" i="15"/>
  <c r="M205" i="15"/>
  <c r="N286" i="15"/>
  <c r="H287" i="18" s="1"/>
  <c r="M294" i="15"/>
  <c r="M310" i="15"/>
  <c r="Q307" i="15"/>
  <c r="M333" i="15"/>
  <c r="M216" i="15"/>
  <c r="N224" i="15"/>
  <c r="H225" i="18" s="1"/>
  <c r="N262" i="15"/>
  <c r="H263" i="18" s="1"/>
  <c r="N274" i="15"/>
  <c r="H275" i="18" s="1"/>
  <c r="M293" i="15"/>
  <c r="M218" i="15"/>
  <c r="N227" i="15"/>
  <c r="H228" i="18" s="1"/>
  <c r="M283" i="15"/>
  <c r="N309" i="15"/>
  <c r="H310" i="18" s="1"/>
  <c r="M315" i="15"/>
  <c r="M113" i="15"/>
  <c r="M141" i="15"/>
  <c r="M153" i="15"/>
  <c r="N163" i="15"/>
  <c r="H164" i="18" s="1"/>
  <c r="M212" i="15"/>
  <c r="M251" i="15"/>
  <c r="M275" i="15"/>
  <c r="M269" i="15"/>
  <c r="N349" i="15"/>
  <c r="H350" i="18" s="1"/>
  <c r="M103" i="15"/>
  <c r="N109" i="15"/>
  <c r="H110" i="18" s="1"/>
  <c r="N144" i="15"/>
  <c r="H145" i="18" s="1"/>
  <c r="N202" i="15"/>
  <c r="H203" i="18" s="1"/>
  <c r="N314" i="15"/>
  <c r="H315" i="18" s="1"/>
  <c r="N113" i="15"/>
  <c r="H114" i="18" s="1"/>
  <c r="N175" i="15"/>
  <c r="H176" i="18" s="1"/>
  <c r="M190" i="15"/>
  <c r="N205" i="15"/>
  <c r="H206" i="18" s="1"/>
  <c r="M207" i="15"/>
  <c r="M278" i="15"/>
  <c r="Q263" i="15"/>
  <c r="M305" i="15"/>
  <c r="N323" i="15"/>
  <c r="H324" i="18" s="1"/>
  <c r="M109" i="15"/>
  <c r="M116" i="15"/>
  <c r="M140" i="15"/>
  <c r="N141" i="15"/>
  <c r="H142" i="18" s="1"/>
  <c r="N178" i="15"/>
  <c r="H179" i="18" s="1"/>
  <c r="N293" i="15"/>
  <c r="H294" i="18" s="1"/>
  <c r="N116" i="15"/>
  <c r="H117" i="18" s="1"/>
  <c r="N140" i="15"/>
  <c r="H141" i="18" s="1"/>
  <c r="M178" i="15"/>
  <c r="N197" i="15"/>
  <c r="H198" i="18" s="1"/>
  <c r="M200" i="15"/>
  <c r="N207" i="15"/>
  <c r="H208" i="18" s="1"/>
  <c r="M240" i="15"/>
  <c r="M232" i="15"/>
  <c r="M286" i="15"/>
  <c r="N282" i="15"/>
  <c r="H283" i="18" s="1"/>
  <c r="M314" i="15"/>
  <c r="N333" i="15"/>
  <c r="H334" i="18" s="1"/>
  <c r="M350" i="15"/>
  <c r="N103" i="15"/>
  <c r="H104" i="18" s="1"/>
  <c r="N104" i="15"/>
  <c r="H105" i="18" s="1"/>
  <c r="M121" i="15"/>
  <c r="N148" i="15"/>
  <c r="H149" i="18" s="1"/>
  <c r="N169" i="15"/>
  <c r="H170" i="18" s="1"/>
  <c r="N180" i="15"/>
  <c r="H181" i="18" s="1"/>
  <c r="M176" i="15"/>
  <c r="M185" i="15"/>
  <c r="M197" i="15"/>
  <c r="N218" i="15"/>
  <c r="H219" i="18" s="1"/>
  <c r="N233" i="15"/>
  <c r="H234" i="18" s="1"/>
  <c r="N239" i="15"/>
  <c r="H240" i="18" s="1"/>
  <c r="M228" i="15"/>
  <c r="N251" i="15"/>
  <c r="H252" i="18" s="1"/>
  <c r="M262" i="15"/>
  <c r="N263" i="15"/>
  <c r="H264" i="18" s="1"/>
  <c r="N269" i="15"/>
  <c r="H270" i="18" s="1"/>
  <c r="N273" i="15"/>
  <c r="H274" i="18" s="1"/>
  <c r="Q275" i="15"/>
  <c r="M295" i="15"/>
  <c r="Q309" i="15"/>
  <c r="N307" i="15"/>
  <c r="H308" i="18" s="1"/>
  <c r="M312" i="15"/>
  <c r="Q334" i="15"/>
  <c r="Q349" i="15"/>
  <c r="N216" i="15"/>
  <c r="H217" i="18" s="1"/>
  <c r="N246" i="15"/>
  <c r="H247" i="18" s="1"/>
  <c r="N121" i="15"/>
  <c r="H122" i="18" s="1"/>
  <c r="M128" i="15"/>
  <c r="M139" i="15"/>
  <c r="M158" i="15"/>
  <c r="N176" i="15"/>
  <c r="H177" i="18" s="1"/>
  <c r="N230" i="15"/>
  <c r="H231" i="18" s="1"/>
  <c r="M280" i="15"/>
  <c r="M273" i="15"/>
  <c r="N312" i="15"/>
  <c r="H313" i="18" s="1"/>
  <c r="Q339" i="15"/>
  <c r="M104" i="15"/>
  <c r="N128" i="15"/>
  <c r="H129" i="18" s="1"/>
  <c r="N139" i="15"/>
  <c r="H140" i="18" s="1"/>
  <c r="M143" i="15"/>
  <c r="M148" i="15"/>
  <c r="M171" i="15"/>
  <c r="M169" i="15"/>
  <c r="M173" i="15"/>
  <c r="M202" i="15"/>
  <c r="M231" i="15"/>
  <c r="M230" i="15"/>
  <c r="N256" i="15"/>
  <c r="H257" i="18" s="1"/>
  <c r="N280" i="15"/>
  <c r="H281" i="18" s="1"/>
  <c r="Q200" i="15"/>
  <c r="N339" i="15"/>
  <c r="H340" i="18" s="1"/>
  <c r="N346" i="15"/>
  <c r="H347" i="18" s="1"/>
  <c r="N143" i="15"/>
  <c r="H144" i="18" s="1"/>
  <c r="M144" i="15"/>
  <c r="N190" i="15"/>
  <c r="H191" i="18" s="1"/>
  <c r="M227" i="15"/>
  <c r="N231" i="15"/>
  <c r="H232" i="18" s="1"/>
  <c r="M224" i="15"/>
  <c r="M246" i="15"/>
  <c r="N283" i="15"/>
  <c r="H284" i="18" s="1"/>
  <c r="M102" i="15"/>
  <c r="M154" i="15"/>
  <c r="N206" i="15"/>
  <c r="H207" i="18" s="1"/>
  <c r="M195" i="15"/>
  <c r="N212" i="15"/>
  <c r="H213" i="18" s="1"/>
  <c r="N240" i="15"/>
  <c r="H241" i="18" s="1"/>
  <c r="N228" i="15"/>
  <c r="H229" i="18" s="1"/>
  <c r="M281" i="15"/>
  <c r="N278" i="15"/>
  <c r="H279" i="18" s="1"/>
  <c r="M292" i="15"/>
  <c r="M306" i="15"/>
  <c r="M322" i="15"/>
  <c r="M324" i="15"/>
  <c r="N336" i="15"/>
  <c r="H337" i="18" s="1"/>
  <c r="N338" i="15"/>
  <c r="H339" i="18" s="1"/>
  <c r="N351" i="15"/>
  <c r="H352" i="18" s="1"/>
  <c r="N195" i="15"/>
  <c r="H196" i="18" s="1"/>
  <c r="M201" i="15"/>
  <c r="N250" i="15"/>
  <c r="H251" i="18" s="1"/>
  <c r="N271" i="15"/>
  <c r="H272" i="18" s="1"/>
  <c r="M276" i="15"/>
  <c r="N284" i="15"/>
  <c r="H285" i="18" s="1"/>
  <c r="M316" i="15"/>
  <c r="N337" i="15"/>
  <c r="H338" i="18" s="1"/>
  <c r="M338" i="15"/>
  <c r="N110" i="15"/>
  <c r="H111" i="18" s="1"/>
  <c r="M123" i="15"/>
  <c r="M146" i="15"/>
  <c r="M233" i="15"/>
  <c r="M244" i="15"/>
  <c r="N253" i="15"/>
  <c r="H254" i="18" s="1"/>
  <c r="Q136" i="15"/>
  <c r="Q298" i="15"/>
  <c r="Q320" i="15"/>
  <c r="M323" i="15"/>
  <c r="Q340" i="15"/>
  <c r="M342" i="15"/>
  <c r="M183" i="15"/>
  <c r="M327" i="15"/>
  <c r="N244" i="15"/>
  <c r="H245" i="18" s="1"/>
  <c r="Q300" i="15"/>
  <c r="N112" i="15"/>
  <c r="H113" i="18" s="1"/>
  <c r="M125" i="15"/>
  <c r="M131" i="15"/>
  <c r="N145" i="15"/>
  <c r="H146" i="18" s="1"/>
  <c r="N162" i="15"/>
  <c r="H163" i="18" s="1"/>
  <c r="N183" i="15"/>
  <c r="H184" i="18" s="1"/>
  <c r="N221" i="15"/>
  <c r="H222" i="18" s="1"/>
  <c r="M238" i="15"/>
  <c r="M226" i="15"/>
  <c r="M252" i="15"/>
  <c r="M266" i="15"/>
  <c r="M274" i="15"/>
  <c r="Q299" i="15"/>
  <c r="Q315" i="15"/>
  <c r="Q318" i="15"/>
  <c r="N327" i="15"/>
  <c r="H328" i="18" s="1"/>
  <c r="M334" i="15"/>
  <c r="M347" i="15"/>
  <c r="N129" i="15"/>
  <c r="H130" i="18" s="1"/>
  <c r="N184" i="15"/>
  <c r="H185" i="18" s="1"/>
  <c r="N237" i="15"/>
  <c r="H238" i="18" s="1"/>
  <c r="M236" i="15"/>
  <c r="M271" i="15"/>
  <c r="M288" i="15"/>
  <c r="N318" i="15"/>
  <c r="H319" i="18" s="1"/>
  <c r="L95" i="15"/>
  <c r="Q95" i="15" s="1"/>
  <c r="P95" i="15"/>
  <c r="J96" i="18" s="1"/>
  <c r="L88" i="15"/>
  <c r="Q88" i="15" s="1"/>
  <c r="P88" i="15"/>
  <c r="J89" i="18" s="1"/>
  <c r="L96" i="15"/>
  <c r="Q96" i="15" s="1"/>
  <c r="P96" i="15"/>
  <c r="J97" i="18" s="1"/>
  <c r="N102" i="15"/>
  <c r="H103" i="18" s="1"/>
  <c r="M118" i="15"/>
  <c r="M120" i="15"/>
  <c r="M129" i="15"/>
  <c r="N125" i="15"/>
  <c r="H126" i="18" s="1"/>
  <c r="M136" i="15"/>
  <c r="M145" i="15"/>
  <c r="M150" i="15"/>
  <c r="N149" i="15"/>
  <c r="H150" i="18" s="1"/>
  <c r="M161" i="15"/>
  <c r="M168" i="15"/>
  <c r="M166" i="15"/>
  <c r="M162" i="15"/>
  <c r="M181" i="15"/>
  <c r="M188" i="15"/>
  <c r="M182" i="15"/>
  <c r="N199" i="15"/>
  <c r="H200" i="18" s="1"/>
  <c r="M217" i="15"/>
  <c r="M203" i="15"/>
  <c r="N225" i="15"/>
  <c r="H226" i="18" s="1"/>
  <c r="N235" i="15"/>
  <c r="H236" i="18" s="1"/>
  <c r="M248" i="15"/>
  <c r="M242" i="15"/>
  <c r="N249" i="15"/>
  <c r="H250" i="18" s="1"/>
  <c r="N252" i="15"/>
  <c r="H253" i="18" s="1"/>
  <c r="M255" i="15"/>
  <c r="M267" i="15"/>
  <c r="N276" i="15"/>
  <c r="H277" i="18" s="1"/>
  <c r="N266" i="15"/>
  <c r="H267" i="18" s="1"/>
  <c r="N194" i="15"/>
  <c r="H195" i="18" s="1"/>
  <c r="M300" i="15"/>
  <c r="Q292" i="15"/>
  <c r="M308" i="15"/>
  <c r="N317" i="15"/>
  <c r="H318" i="18" s="1"/>
  <c r="N322" i="15"/>
  <c r="H323" i="18" s="1"/>
  <c r="M326" i="15"/>
  <c r="M336" i="15"/>
  <c r="M335" i="15"/>
  <c r="Q350" i="15"/>
  <c r="N347" i="15"/>
  <c r="H348" i="18" s="1"/>
  <c r="L94" i="15"/>
  <c r="M94" i="15" s="1"/>
  <c r="P94" i="15"/>
  <c r="J95" i="18" s="1"/>
  <c r="L97" i="15"/>
  <c r="Q97" i="15" s="1"/>
  <c r="P97" i="15"/>
  <c r="J98" i="18" s="1"/>
  <c r="M156" i="15"/>
  <c r="N166" i="15"/>
  <c r="H167" i="18" s="1"/>
  <c r="N181" i="15"/>
  <c r="H182" i="18" s="1"/>
  <c r="M221" i="15"/>
  <c r="M211" i="15"/>
  <c r="N248" i="15"/>
  <c r="H249" i="18" s="1"/>
  <c r="N255" i="15"/>
  <c r="H256" i="18" s="1"/>
  <c r="M260" i="15"/>
  <c r="N291" i="15"/>
  <c r="H292" i="18" s="1"/>
  <c r="M290" i="15"/>
  <c r="N288" i="15"/>
  <c r="H289" i="18" s="1"/>
  <c r="N308" i="15"/>
  <c r="H309" i="18" s="1"/>
  <c r="Q317" i="15"/>
  <c r="M313" i="15"/>
  <c r="N326" i="15"/>
  <c r="H327" i="18" s="1"/>
  <c r="M330" i="15"/>
  <c r="M340" i="15"/>
  <c r="Q335" i="15"/>
  <c r="Q346" i="15"/>
  <c r="L86" i="15"/>
  <c r="Q86" i="15" s="1"/>
  <c r="P86" i="15"/>
  <c r="J87" i="18" s="1"/>
  <c r="L89" i="15"/>
  <c r="Q89" i="15" s="1"/>
  <c r="P89" i="15"/>
  <c r="J90" i="18" s="1"/>
  <c r="M151" i="15"/>
  <c r="N150" i="15"/>
  <c r="H151" i="18" s="1"/>
  <c r="N161" i="15"/>
  <c r="H162" i="18" s="1"/>
  <c r="N201" i="15"/>
  <c r="H202" i="18" s="1"/>
  <c r="L82" i="15"/>
  <c r="Q82" i="15" s="1"/>
  <c r="P82" i="15"/>
  <c r="J83" i="18" s="1"/>
  <c r="L90" i="15"/>
  <c r="Q90" i="15" s="1"/>
  <c r="P90" i="15"/>
  <c r="J91" i="18" s="1"/>
  <c r="L98" i="15"/>
  <c r="Q98" i="15" s="1"/>
  <c r="P98" i="15"/>
  <c r="J99" i="18" s="1"/>
  <c r="N111" i="15"/>
  <c r="H112" i="18" s="1"/>
  <c r="N114" i="15"/>
  <c r="H115" i="18" s="1"/>
  <c r="N130" i="15"/>
  <c r="H131" i="18" s="1"/>
  <c r="M122" i="15"/>
  <c r="M135" i="15"/>
  <c r="N151" i="15"/>
  <c r="H152" i="18" s="1"/>
  <c r="M152" i="15"/>
  <c r="M177" i="15"/>
  <c r="M192" i="15"/>
  <c r="M213" i="15"/>
  <c r="M196" i="15"/>
  <c r="N211" i="15"/>
  <c r="H212" i="18" s="1"/>
  <c r="N238" i="15"/>
  <c r="H239" i="18" s="1"/>
  <c r="N229" i="15"/>
  <c r="H230" i="18" s="1"/>
  <c r="N243" i="15"/>
  <c r="H244" i="18" s="1"/>
  <c r="M245" i="15"/>
  <c r="N257" i="15"/>
  <c r="H258" i="18" s="1"/>
  <c r="N260" i="15"/>
  <c r="H261" i="18" s="1"/>
  <c r="N272" i="15"/>
  <c r="H273" i="18" s="1"/>
  <c r="N265" i="15"/>
  <c r="H266" i="18" s="1"/>
  <c r="N264" i="15"/>
  <c r="H265" i="18" s="1"/>
  <c r="N268" i="15"/>
  <c r="H269" i="18" s="1"/>
  <c r="N146" i="15"/>
  <c r="H147" i="18" s="1"/>
  <c r="Q154" i="15"/>
  <c r="N299" i="15"/>
  <c r="H300" i="18" s="1"/>
  <c r="N316" i="15"/>
  <c r="H317" i="18" s="1"/>
  <c r="Q319" i="15"/>
  <c r="N313" i="15"/>
  <c r="H314" i="18" s="1"/>
  <c r="N331" i="15"/>
  <c r="H332" i="18" s="1"/>
  <c r="N341" i="15"/>
  <c r="H342" i="18" s="1"/>
  <c r="M332" i="15"/>
  <c r="M348" i="15"/>
  <c r="L87" i="15"/>
  <c r="Q87" i="15" s="1"/>
  <c r="P87" i="15"/>
  <c r="J88" i="18" s="1"/>
  <c r="L99" i="15"/>
  <c r="Q99" i="15" s="1"/>
  <c r="P99" i="15"/>
  <c r="J100" i="18" s="1"/>
  <c r="N177" i="15"/>
  <c r="H178" i="18" s="1"/>
  <c r="M204" i="15"/>
  <c r="Q302" i="15"/>
  <c r="M337" i="15"/>
  <c r="M343" i="15"/>
  <c r="L83" i="15"/>
  <c r="Q83" i="15" s="1"/>
  <c r="P83" i="15"/>
  <c r="J84" i="18" s="1"/>
  <c r="L91" i="15"/>
  <c r="Q91" i="15" s="1"/>
  <c r="P91" i="15"/>
  <c r="J92" i="18" s="1"/>
  <c r="N290" i="15"/>
  <c r="H291" i="18" s="1"/>
  <c r="M268" i="15"/>
  <c r="L84" i="15"/>
  <c r="Q84" i="15" s="1"/>
  <c r="P84" i="15"/>
  <c r="J85" i="18" s="1"/>
  <c r="L92" i="15"/>
  <c r="Q92" i="15" s="1"/>
  <c r="P92" i="15"/>
  <c r="J93" i="18" s="1"/>
  <c r="L100" i="15"/>
  <c r="Q100" i="15" s="1"/>
  <c r="P100" i="15"/>
  <c r="J101" i="18" s="1"/>
  <c r="M111" i="15"/>
  <c r="M114" i="15"/>
  <c r="N123" i="15"/>
  <c r="H124" i="18" s="1"/>
  <c r="N122" i="15"/>
  <c r="H123" i="18" s="1"/>
  <c r="N131" i="15"/>
  <c r="H132" i="18" s="1"/>
  <c r="M160" i="15"/>
  <c r="M163" i="15"/>
  <c r="N185" i="15"/>
  <c r="H186" i="18" s="1"/>
  <c r="N186" i="15"/>
  <c r="H187" i="18" s="1"/>
  <c r="M206" i="15"/>
  <c r="M220" i="15"/>
  <c r="M219" i="15"/>
  <c r="M215" i="15"/>
  <c r="N204" i="15"/>
  <c r="H205" i="18" s="1"/>
  <c r="N232" i="15"/>
  <c r="H233" i="18" s="1"/>
  <c r="N226" i="15"/>
  <c r="H227" i="18" s="1"/>
  <c r="M250" i="15"/>
  <c r="M253" i="15"/>
  <c r="M257" i="15"/>
  <c r="M289" i="15"/>
  <c r="M284" i="15"/>
  <c r="M270" i="15"/>
  <c r="M272" i="15"/>
  <c r="Q310" i="15"/>
  <c r="N302" i="15"/>
  <c r="H303" i="18" s="1"/>
  <c r="M320" i="15"/>
  <c r="M331" i="15"/>
  <c r="M341" i="15"/>
  <c r="N343" i="15"/>
  <c r="H344" i="18" s="1"/>
  <c r="L85" i="15"/>
  <c r="Q85" i="15" s="1"/>
  <c r="P85" i="15"/>
  <c r="J86" i="18" s="1"/>
  <c r="L93" i="15"/>
  <c r="Q93" i="15" s="1"/>
  <c r="P93" i="15"/>
  <c r="J94" i="18" s="1"/>
  <c r="L101" i="15"/>
  <c r="Q101" i="15" s="1"/>
  <c r="P101" i="15"/>
  <c r="J102" i="18" s="1"/>
  <c r="M291" i="15"/>
  <c r="N270" i="15"/>
  <c r="H271" i="18" s="1"/>
  <c r="G302" i="18" l="1"/>
  <c r="R329" i="15"/>
  <c r="F330" i="18" s="1"/>
  <c r="G346" i="18"/>
  <c r="G305" i="18"/>
  <c r="M96" i="15"/>
  <c r="R86" i="15"/>
  <c r="F87" i="18" s="1"/>
  <c r="G87" i="18"/>
  <c r="R136" i="15"/>
  <c r="F137" i="18" s="1"/>
  <c r="G137" i="18"/>
  <c r="R309" i="15"/>
  <c r="F310" i="18" s="1"/>
  <c r="G310" i="18"/>
  <c r="R325" i="15"/>
  <c r="F326" i="18" s="1"/>
  <c r="G326" i="18"/>
  <c r="R92" i="15"/>
  <c r="F93" i="18" s="1"/>
  <c r="G93" i="18"/>
  <c r="R83" i="15"/>
  <c r="F84" i="18" s="1"/>
  <c r="G84" i="18"/>
  <c r="R346" i="15"/>
  <c r="F347" i="18" s="1"/>
  <c r="G347" i="18"/>
  <c r="R350" i="15"/>
  <c r="F351" i="18" s="1"/>
  <c r="G351" i="18"/>
  <c r="R96" i="15"/>
  <c r="F97" i="18" s="1"/>
  <c r="G97" i="18"/>
  <c r="R315" i="15"/>
  <c r="F316" i="18" s="1"/>
  <c r="G316" i="18"/>
  <c r="R294" i="15"/>
  <c r="F295" i="18" s="1"/>
  <c r="G295" i="18"/>
  <c r="R267" i="15"/>
  <c r="F268" i="18" s="1"/>
  <c r="G268" i="18"/>
  <c r="R91" i="15"/>
  <c r="F92" i="18" s="1"/>
  <c r="G92" i="18"/>
  <c r="R298" i="15"/>
  <c r="F299" i="18" s="1"/>
  <c r="G299" i="18"/>
  <c r="R319" i="15"/>
  <c r="F320" i="18" s="1"/>
  <c r="G320" i="18"/>
  <c r="R311" i="15"/>
  <c r="F312" i="18" s="1"/>
  <c r="G312" i="18"/>
  <c r="R307" i="15"/>
  <c r="F308" i="18" s="1"/>
  <c r="G308" i="18"/>
  <c r="R321" i="15"/>
  <c r="F322" i="18" s="1"/>
  <c r="G322" i="18"/>
  <c r="R99" i="15"/>
  <c r="F100" i="18" s="1"/>
  <c r="G100" i="18"/>
  <c r="R339" i="15"/>
  <c r="F340" i="18" s="1"/>
  <c r="G340" i="18"/>
  <c r="R87" i="15"/>
  <c r="F88" i="18" s="1"/>
  <c r="G88" i="18"/>
  <c r="R157" i="15"/>
  <c r="F158" i="18" s="1"/>
  <c r="G158" i="18"/>
  <c r="R84" i="15"/>
  <c r="F85" i="18" s="1"/>
  <c r="G85" i="18"/>
  <c r="R154" i="15"/>
  <c r="F155" i="18" s="1"/>
  <c r="G155" i="18"/>
  <c r="R88" i="15"/>
  <c r="F89" i="18" s="1"/>
  <c r="G89" i="18"/>
  <c r="R317" i="15"/>
  <c r="F318" i="18" s="1"/>
  <c r="G318" i="18"/>
  <c r="R85" i="15"/>
  <c r="F86" i="18" s="1"/>
  <c r="G86" i="18"/>
  <c r="R82" i="15"/>
  <c r="F83" i="18" s="1"/>
  <c r="G83" i="18"/>
  <c r="R318" i="15"/>
  <c r="F319" i="18" s="1"/>
  <c r="G319" i="18"/>
  <c r="R194" i="15"/>
  <c r="F195" i="18" s="1"/>
  <c r="G195" i="18"/>
  <c r="R335" i="15"/>
  <c r="F336" i="18" s="1"/>
  <c r="G336" i="18"/>
  <c r="R299" i="15"/>
  <c r="F300" i="18" s="1"/>
  <c r="G300" i="18"/>
  <c r="R200" i="15"/>
  <c r="F201" i="18" s="1"/>
  <c r="G201" i="18"/>
  <c r="R263" i="15"/>
  <c r="F264" i="18" s="1"/>
  <c r="G264" i="18"/>
  <c r="R330" i="15"/>
  <c r="F331" i="18" s="1"/>
  <c r="G331" i="18"/>
  <c r="R302" i="15"/>
  <c r="F303" i="18" s="1"/>
  <c r="G303" i="18"/>
  <c r="R98" i="15"/>
  <c r="F99" i="18" s="1"/>
  <c r="G99" i="18"/>
  <c r="R340" i="15"/>
  <c r="F341" i="18" s="1"/>
  <c r="G341" i="18"/>
  <c r="R349" i="15"/>
  <c r="F350" i="18" s="1"/>
  <c r="G350" i="18"/>
  <c r="R305" i="15"/>
  <c r="F306" i="18" s="1"/>
  <c r="G306" i="18"/>
  <c r="R100" i="15"/>
  <c r="F101" i="18" s="1"/>
  <c r="G101" i="18"/>
  <c r="R292" i="15"/>
  <c r="F293" i="18" s="1"/>
  <c r="G293" i="18"/>
  <c r="R275" i="15"/>
  <c r="F276" i="18" s="1"/>
  <c r="G276" i="18"/>
  <c r="R138" i="15"/>
  <c r="F139" i="18" s="1"/>
  <c r="G139" i="18"/>
  <c r="R101" i="15"/>
  <c r="F102" i="18" s="1"/>
  <c r="G102" i="18"/>
  <c r="R97" i="15"/>
  <c r="F98" i="18" s="1"/>
  <c r="G98" i="18"/>
  <c r="R95" i="15"/>
  <c r="F96" i="18" s="1"/>
  <c r="G96" i="18"/>
  <c r="R334" i="15"/>
  <c r="F335" i="18" s="1"/>
  <c r="G335" i="18"/>
  <c r="R295" i="15"/>
  <c r="F296" i="18" s="1"/>
  <c r="G296" i="18"/>
  <c r="R300" i="15"/>
  <c r="F301" i="18" s="1"/>
  <c r="G301" i="18"/>
  <c r="R93" i="15"/>
  <c r="F94" i="18" s="1"/>
  <c r="G94" i="18"/>
  <c r="R310" i="15"/>
  <c r="F311" i="18" s="1"/>
  <c r="G311" i="18"/>
  <c r="R90" i="15"/>
  <c r="F91" i="18" s="1"/>
  <c r="G91" i="18"/>
  <c r="R89" i="15"/>
  <c r="F90" i="18" s="1"/>
  <c r="G90" i="18"/>
  <c r="R320" i="15"/>
  <c r="F321" i="18" s="1"/>
  <c r="G321" i="18"/>
  <c r="N90" i="15"/>
  <c r="H91" i="18" s="1"/>
  <c r="M97" i="15"/>
  <c r="M95" i="15"/>
  <c r="N98" i="15"/>
  <c r="H99" i="18" s="1"/>
  <c r="N87" i="15"/>
  <c r="H88" i="18" s="1"/>
  <c r="M90" i="15"/>
  <c r="M89" i="15"/>
  <c r="N89" i="15"/>
  <c r="H90" i="18" s="1"/>
  <c r="N91" i="15"/>
  <c r="H92" i="18" s="1"/>
  <c r="N97" i="15"/>
  <c r="H98" i="18" s="1"/>
  <c r="M92" i="15"/>
  <c r="N95" i="15"/>
  <c r="H96" i="18" s="1"/>
  <c r="M87" i="15"/>
  <c r="N84" i="15"/>
  <c r="H85" i="18" s="1"/>
  <c r="N93" i="15"/>
  <c r="H94" i="18" s="1"/>
  <c r="M98" i="15"/>
  <c r="N96" i="15"/>
  <c r="H97" i="18" s="1"/>
  <c r="N83" i="15"/>
  <c r="H84" i="18" s="1"/>
  <c r="M83" i="15"/>
  <c r="M82" i="15"/>
  <c r="N88" i="15"/>
  <c r="H89" i="18" s="1"/>
  <c r="M88" i="15"/>
  <c r="M86" i="15"/>
  <c r="M84" i="15"/>
  <c r="N92" i="15"/>
  <c r="H93" i="18" s="1"/>
  <c r="N82" i="15"/>
  <c r="H83" i="18" s="1"/>
  <c r="M93" i="15"/>
  <c r="N101" i="15"/>
  <c r="H102" i="18" s="1"/>
  <c r="N100" i="15"/>
  <c r="H101" i="18" s="1"/>
  <c r="M91" i="15"/>
  <c r="N86" i="15"/>
  <c r="H87" i="18" s="1"/>
  <c r="M99" i="15"/>
  <c r="Q94" i="15"/>
  <c r="N99" i="15"/>
  <c r="H100" i="18" s="1"/>
  <c r="N94" i="15"/>
  <c r="H95" i="18" s="1"/>
  <c r="N85" i="15"/>
  <c r="H86" i="18" s="1"/>
  <c r="M85" i="15"/>
  <c r="M100" i="15"/>
  <c r="M101" i="15"/>
  <c r="J81" i="15"/>
  <c r="K81" i="15" s="1"/>
  <c r="O81" i="15" s="1"/>
  <c r="J80" i="15"/>
  <c r="K80" i="15" s="1"/>
  <c r="O80" i="15" s="1"/>
  <c r="J79" i="15"/>
  <c r="K79" i="15" s="1"/>
  <c r="O79" i="15" s="1"/>
  <c r="J78" i="15"/>
  <c r="K78" i="15" s="1"/>
  <c r="O78" i="15" s="1"/>
  <c r="J77" i="15"/>
  <c r="K77" i="15" s="1"/>
  <c r="O77" i="15" s="1"/>
  <c r="J76" i="15"/>
  <c r="K76" i="15" s="1"/>
  <c r="O76" i="15" s="1"/>
  <c r="J75" i="15"/>
  <c r="K75" i="15" s="1"/>
  <c r="O75" i="15" s="1"/>
  <c r="J74" i="15"/>
  <c r="K74" i="15" s="1"/>
  <c r="O74" i="15" s="1"/>
  <c r="J73" i="15"/>
  <c r="K73" i="15" s="1"/>
  <c r="O73" i="15" s="1"/>
  <c r="J72" i="15"/>
  <c r="K72" i="15" s="1"/>
  <c r="O72" i="15" s="1"/>
  <c r="J71" i="15"/>
  <c r="K71" i="15" s="1"/>
  <c r="O71" i="15" s="1"/>
  <c r="J70" i="15"/>
  <c r="K70" i="15" s="1"/>
  <c r="O70" i="15" s="1"/>
  <c r="J69" i="15"/>
  <c r="K69" i="15" s="1"/>
  <c r="O69" i="15" s="1"/>
  <c r="J68" i="15"/>
  <c r="K68" i="15" s="1"/>
  <c r="O68" i="15" s="1"/>
  <c r="J67" i="15"/>
  <c r="K67" i="15" s="1"/>
  <c r="O67" i="15" s="1"/>
  <c r="J66" i="15"/>
  <c r="K66" i="15" s="1"/>
  <c r="O66" i="15" s="1"/>
  <c r="J65" i="15"/>
  <c r="K65" i="15" s="1"/>
  <c r="O65" i="15" s="1"/>
  <c r="J64" i="15"/>
  <c r="K64" i="15" s="1"/>
  <c r="O64" i="15" s="1"/>
  <c r="J63" i="15"/>
  <c r="K63" i="15" s="1"/>
  <c r="O63" i="15" s="1"/>
  <c r="J62" i="15"/>
  <c r="K62" i="15" s="1"/>
  <c r="O62" i="15" s="1"/>
  <c r="J61" i="15"/>
  <c r="K61" i="15" s="1"/>
  <c r="O61" i="15" s="1"/>
  <c r="J60" i="15"/>
  <c r="K60" i="15" s="1"/>
  <c r="O60" i="15" s="1"/>
  <c r="J59" i="15"/>
  <c r="K59" i="15" s="1"/>
  <c r="O59" i="15" s="1"/>
  <c r="J58" i="15"/>
  <c r="K58" i="15" s="1"/>
  <c r="O58" i="15" s="1"/>
  <c r="J57" i="15"/>
  <c r="K57" i="15" s="1"/>
  <c r="O57" i="15" s="1"/>
  <c r="J56" i="15"/>
  <c r="K56" i="15" s="1"/>
  <c r="O56" i="15" s="1"/>
  <c r="J55" i="15"/>
  <c r="K55" i="15" s="1"/>
  <c r="O55" i="15" s="1"/>
  <c r="J54" i="15"/>
  <c r="K54" i="15" s="1"/>
  <c r="O54" i="15" s="1"/>
  <c r="J53" i="15"/>
  <c r="K53" i="15" s="1"/>
  <c r="O53" i="15" s="1"/>
  <c r="J52" i="15"/>
  <c r="K52" i="15" s="1"/>
  <c r="O52" i="15" s="1"/>
  <c r="J51" i="15"/>
  <c r="K51" i="15" s="1"/>
  <c r="O51" i="15" s="1"/>
  <c r="K50" i="15"/>
  <c r="O50" i="15" s="1"/>
  <c r="J50" i="15"/>
  <c r="K49" i="15"/>
  <c r="O49" i="15" s="1"/>
  <c r="J49" i="15"/>
  <c r="J48" i="15"/>
  <c r="K48" i="15" s="1"/>
  <c r="O48" i="15" s="1"/>
  <c r="J47" i="15"/>
  <c r="K47" i="15" s="1"/>
  <c r="O47" i="15" s="1"/>
  <c r="J46" i="15"/>
  <c r="K46" i="15" s="1"/>
  <c r="O46" i="15" s="1"/>
  <c r="J45" i="15"/>
  <c r="K45" i="15" s="1"/>
  <c r="O45" i="15" s="1"/>
  <c r="J44" i="15"/>
  <c r="K44" i="15" s="1"/>
  <c r="O44" i="15" s="1"/>
  <c r="K43" i="15"/>
  <c r="O43" i="15" s="1"/>
  <c r="J43" i="15"/>
  <c r="J42" i="15"/>
  <c r="K42" i="15" s="1"/>
  <c r="O42" i="15" s="1"/>
  <c r="R94" i="15" l="1"/>
  <c r="F95" i="18" s="1"/>
  <c r="G95" i="18"/>
  <c r="L69" i="15"/>
  <c r="N69" i="15" s="1"/>
  <c r="H70" i="18" s="1"/>
  <c r="P69" i="15"/>
  <c r="J70" i="18" s="1"/>
  <c r="L70" i="15"/>
  <c r="N70" i="15" s="1"/>
  <c r="H71" i="18" s="1"/>
  <c r="P70" i="15"/>
  <c r="J71" i="18" s="1"/>
  <c r="L63" i="15"/>
  <c r="N63" i="15" s="1"/>
  <c r="H64" i="18" s="1"/>
  <c r="P63" i="15"/>
  <c r="J64" i="18" s="1"/>
  <c r="L71" i="15"/>
  <c r="M71" i="15" s="1"/>
  <c r="P71" i="15"/>
  <c r="J72" i="18" s="1"/>
  <c r="L79" i="15"/>
  <c r="Q79" i="15" s="1"/>
  <c r="P79" i="15"/>
  <c r="J80" i="18" s="1"/>
  <c r="L47" i="15"/>
  <c r="M47" i="15" s="1"/>
  <c r="P47" i="15"/>
  <c r="J48" i="18" s="1"/>
  <c r="L48" i="15"/>
  <c r="N48" i="15" s="1"/>
  <c r="H49" i="18" s="1"/>
  <c r="P48" i="15"/>
  <c r="J49" i="18" s="1"/>
  <c r="L42" i="15"/>
  <c r="Q42" i="15" s="1"/>
  <c r="P42" i="15"/>
  <c r="J43" i="18" s="1"/>
  <c r="L55" i="15"/>
  <c r="Q55" i="15" s="1"/>
  <c r="P55" i="15"/>
  <c r="J56" i="18" s="1"/>
  <c r="L49" i="15"/>
  <c r="N49" i="15" s="1"/>
  <c r="H50" i="18" s="1"/>
  <c r="P49" i="15"/>
  <c r="J50" i="18" s="1"/>
  <c r="L56" i="15"/>
  <c r="N56" i="15" s="1"/>
  <c r="H57" i="18" s="1"/>
  <c r="P56" i="15"/>
  <c r="J57" i="18" s="1"/>
  <c r="L64" i="15"/>
  <c r="N64" i="15" s="1"/>
  <c r="H65" i="18" s="1"/>
  <c r="P64" i="15"/>
  <c r="J65" i="18" s="1"/>
  <c r="L72" i="15"/>
  <c r="N72" i="15" s="1"/>
  <c r="H73" i="18" s="1"/>
  <c r="P72" i="15"/>
  <c r="J73" i="18" s="1"/>
  <c r="L80" i="15"/>
  <c r="N80" i="15" s="1"/>
  <c r="H81" i="18" s="1"/>
  <c r="P80" i="15"/>
  <c r="J81" i="18" s="1"/>
  <c r="L53" i="15"/>
  <c r="Q53" i="15" s="1"/>
  <c r="P53" i="15"/>
  <c r="J54" i="18" s="1"/>
  <c r="L62" i="15"/>
  <c r="N62" i="15" s="1"/>
  <c r="H63" i="18" s="1"/>
  <c r="P62" i="15"/>
  <c r="J63" i="18" s="1"/>
  <c r="L43" i="15"/>
  <c r="N43" i="15" s="1"/>
  <c r="H44" i="18" s="1"/>
  <c r="P43" i="15"/>
  <c r="J44" i="18" s="1"/>
  <c r="L65" i="15"/>
  <c r="Q65" i="15" s="1"/>
  <c r="P65" i="15"/>
  <c r="J66" i="18" s="1"/>
  <c r="L73" i="15"/>
  <c r="N73" i="15" s="1"/>
  <c r="H74" i="18" s="1"/>
  <c r="P73" i="15"/>
  <c r="J74" i="18" s="1"/>
  <c r="L81" i="15"/>
  <c r="M81" i="15" s="1"/>
  <c r="P81" i="15"/>
  <c r="J82" i="18" s="1"/>
  <c r="L61" i="15"/>
  <c r="N61" i="15" s="1"/>
  <c r="H62" i="18" s="1"/>
  <c r="P61" i="15"/>
  <c r="J62" i="18" s="1"/>
  <c r="L54" i="15"/>
  <c r="Q54" i="15" s="1"/>
  <c r="P54" i="15"/>
  <c r="J55" i="18" s="1"/>
  <c r="L57" i="15"/>
  <c r="Q57" i="15" s="1"/>
  <c r="P57" i="15"/>
  <c r="J58" i="18" s="1"/>
  <c r="L44" i="15"/>
  <c r="N44" i="15" s="1"/>
  <c r="H45" i="18" s="1"/>
  <c r="P44" i="15"/>
  <c r="J45" i="18" s="1"/>
  <c r="L50" i="15"/>
  <c r="Q50" i="15" s="1"/>
  <c r="P50" i="15"/>
  <c r="J51" i="18" s="1"/>
  <c r="L58" i="15"/>
  <c r="Q58" i="15" s="1"/>
  <c r="P58" i="15"/>
  <c r="J59" i="18" s="1"/>
  <c r="L66" i="15"/>
  <c r="N66" i="15" s="1"/>
  <c r="H67" i="18" s="1"/>
  <c r="P66" i="15"/>
  <c r="J67" i="18" s="1"/>
  <c r="L74" i="15"/>
  <c r="Q74" i="15" s="1"/>
  <c r="P74" i="15"/>
  <c r="J75" i="18" s="1"/>
  <c r="L78" i="15"/>
  <c r="Q78" i="15" s="1"/>
  <c r="P78" i="15"/>
  <c r="J79" i="18" s="1"/>
  <c r="L45" i="15"/>
  <c r="Q45" i="15" s="1"/>
  <c r="P45" i="15"/>
  <c r="J46" i="18" s="1"/>
  <c r="L51" i="15"/>
  <c r="N51" i="15" s="1"/>
  <c r="H52" i="18" s="1"/>
  <c r="P51" i="15"/>
  <c r="J52" i="18" s="1"/>
  <c r="L59" i="15"/>
  <c r="Q59" i="15" s="1"/>
  <c r="P59" i="15"/>
  <c r="J60" i="18" s="1"/>
  <c r="L67" i="15"/>
  <c r="N67" i="15" s="1"/>
  <c r="H68" i="18" s="1"/>
  <c r="P67" i="15"/>
  <c r="J68" i="18" s="1"/>
  <c r="L75" i="15"/>
  <c r="Q75" i="15" s="1"/>
  <c r="P75" i="15"/>
  <c r="J76" i="18" s="1"/>
  <c r="L77" i="15"/>
  <c r="N77" i="15" s="1"/>
  <c r="H78" i="18" s="1"/>
  <c r="P77" i="15"/>
  <c r="J78" i="18" s="1"/>
  <c r="L46" i="15"/>
  <c r="Q46" i="15" s="1"/>
  <c r="P46" i="15"/>
  <c r="J47" i="18" s="1"/>
  <c r="L52" i="15"/>
  <c r="Q52" i="15" s="1"/>
  <c r="P52" i="15"/>
  <c r="J53" i="18" s="1"/>
  <c r="L60" i="15"/>
  <c r="Q60" i="15" s="1"/>
  <c r="P60" i="15"/>
  <c r="J61" i="18" s="1"/>
  <c r="L68" i="15"/>
  <c r="Q68" i="15" s="1"/>
  <c r="P68" i="15"/>
  <c r="J69" i="18" s="1"/>
  <c r="L76" i="15"/>
  <c r="M76" i="15" s="1"/>
  <c r="P76" i="15"/>
  <c r="J77" i="18" s="1"/>
  <c r="K41" i="15"/>
  <c r="K40" i="15"/>
  <c r="K39" i="15"/>
  <c r="K38" i="15"/>
  <c r="K37" i="15"/>
  <c r="K36" i="15"/>
  <c r="K35" i="15"/>
  <c r="K34" i="15"/>
  <c r="K33" i="15"/>
  <c r="K32" i="15"/>
  <c r="K11" i="15"/>
  <c r="P11" i="15" s="1"/>
  <c r="J12" i="18" s="1"/>
  <c r="K10" i="15"/>
  <c r="P10" i="15" s="1"/>
  <c r="J11" i="18" s="1"/>
  <c r="K9" i="15"/>
  <c r="P9" i="15" s="1"/>
  <c r="J10" i="18" s="1"/>
  <c r="K8" i="15"/>
  <c r="P8" i="15" s="1"/>
  <c r="J9" i="18" s="1"/>
  <c r="K7" i="15"/>
  <c r="P7" i="15" s="1"/>
  <c r="J8" i="18" s="1"/>
  <c r="K6" i="15"/>
  <c r="P6" i="15" s="1"/>
  <c r="J7" i="18" s="1"/>
  <c r="K5" i="15"/>
  <c r="P5" i="15" s="1"/>
  <c r="J6" i="18" s="1"/>
  <c r="K4" i="15"/>
  <c r="P4" i="15" s="1"/>
  <c r="J5" i="18" s="1"/>
  <c r="K3" i="15"/>
  <c r="P3" i="15" s="1"/>
  <c r="J4" i="18" s="1"/>
  <c r="K2" i="15"/>
  <c r="P2" i="15" s="1"/>
  <c r="J3" i="18" s="1"/>
  <c r="J41" i="15"/>
  <c r="J40" i="15"/>
  <c r="J39" i="15"/>
  <c r="J38" i="15"/>
  <c r="J37" i="15"/>
  <c r="J36" i="15"/>
  <c r="J35" i="15"/>
  <c r="J34" i="15"/>
  <c r="J33" i="15"/>
  <c r="J32" i="15"/>
  <c r="J31" i="15"/>
  <c r="K31" i="15" s="1"/>
  <c r="P31" i="15" s="1"/>
  <c r="J32" i="18" s="1"/>
  <c r="J30" i="15"/>
  <c r="K30" i="15" s="1"/>
  <c r="P30" i="15" s="1"/>
  <c r="J31" i="18" s="1"/>
  <c r="J29" i="15"/>
  <c r="K29" i="15" s="1"/>
  <c r="P29" i="15" s="1"/>
  <c r="J30" i="18" s="1"/>
  <c r="J28" i="15"/>
  <c r="K28" i="15" s="1"/>
  <c r="P28" i="15" s="1"/>
  <c r="J29" i="18" s="1"/>
  <c r="J27" i="15"/>
  <c r="K27" i="15" s="1"/>
  <c r="P27" i="15" s="1"/>
  <c r="J28" i="18" s="1"/>
  <c r="J26" i="15"/>
  <c r="K26" i="15" s="1"/>
  <c r="P26" i="15" s="1"/>
  <c r="J27" i="18" s="1"/>
  <c r="J25" i="15"/>
  <c r="K25" i="15" s="1"/>
  <c r="P25" i="15" s="1"/>
  <c r="J26" i="18" s="1"/>
  <c r="J24" i="15"/>
  <c r="K24" i="15" s="1"/>
  <c r="P24" i="15" s="1"/>
  <c r="J25" i="18" s="1"/>
  <c r="J23" i="15"/>
  <c r="K23" i="15" s="1"/>
  <c r="P23" i="15" s="1"/>
  <c r="J24" i="18" s="1"/>
  <c r="J22" i="15"/>
  <c r="K22" i="15" s="1"/>
  <c r="P22" i="15" s="1"/>
  <c r="J23" i="18" s="1"/>
  <c r="J21" i="15"/>
  <c r="K21" i="15" s="1"/>
  <c r="P21" i="15" s="1"/>
  <c r="J22" i="18" s="1"/>
  <c r="J20" i="15"/>
  <c r="K20" i="15" s="1"/>
  <c r="P20" i="15" s="1"/>
  <c r="J21" i="18" s="1"/>
  <c r="J19" i="15"/>
  <c r="K19" i="15" s="1"/>
  <c r="P19" i="15" s="1"/>
  <c r="J20" i="18" s="1"/>
  <c r="J18" i="15"/>
  <c r="K18" i="15" s="1"/>
  <c r="P18" i="15" s="1"/>
  <c r="J19" i="18" s="1"/>
  <c r="J17" i="15"/>
  <c r="K17" i="15" s="1"/>
  <c r="P17" i="15" s="1"/>
  <c r="J18" i="18" s="1"/>
  <c r="J16" i="15"/>
  <c r="K16" i="15" s="1"/>
  <c r="P16" i="15" s="1"/>
  <c r="J17" i="18" s="1"/>
  <c r="J15" i="15"/>
  <c r="K15" i="15" s="1"/>
  <c r="P15" i="15" s="1"/>
  <c r="J16" i="18" s="1"/>
  <c r="J14" i="15"/>
  <c r="K14" i="15" s="1"/>
  <c r="P14" i="15" s="1"/>
  <c r="J15" i="18" s="1"/>
  <c r="J13" i="15"/>
  <c r="K13" i="15" s="1"/>
  <c r="P13" i="15" s="1"/>
  <c r="J14" i="18" s="1"/>
  <c r="J12" i="15"/>
  <c r="K12" i="15" s="1"/>
  <c r="P12" i="15" s="1"/>
  <c r="J13" i="18" s="1"/>
  <c r="J11" i="15"/>
  <c r="J10" i="15"/>
  <c r="J9" i="15"/>
  <c r="J8" i="15"/>
  <c r="J7" i="15"/>
  <c r="J6" i="15"/>
  <c r="J5" i="15"/>
  <c r="J4" i="15"/>
  <c r="J3" i="15"/>
  <c r="J2" i="15"/>
  <c r="Q43" i="15" l="1"/>
  <c r="N47" i="15"/>
  <c r="H48" i="18" s="1"/>
  <c r="P38" i="15"/>
  <c r="J39" i="18" s="1"/>
  <c r="O38" i="15"/>
  <c r="P39" i="15"/>
  <c r="J40" i="18" s="1"/>
  <c r="O39" i="15"/>
  <c r="P32" i="15"/>
  <c r="J33" i="18" s="1"/>
  <c r="O32" i="15"/>
  <c r="P40" i="15"/>
  <c r="J41" i="18" s="1"/>
  <c r="O40" i="15"/>
  <c r="P33" i="15"/>
  <c r="J34" i="18" s="1"/>
  <c r="O33" i="15"/>
  <c r="P41" i="15"/>
  <c r="J42" i="18" s="1"/>
  <c r="O41" i="15"/>
  <c r="P34" i="15"/>
  <c r="J35" i="18" s="1"/>
  <c r="O34" i="15"/>
  <c r="P35" i="15"/>
  <c r="J36" i="18" s="1"/>
  <c r="O35" i="15"/>
  <c r="N54" i="15"/>
  <c r="H55" i="18" s="1"/>
  <c r="P36" i="15"/>
  <c r="J37" i="18" s="1"/>
  <c r="O36" i="15"/>
  <c r="P37" i="15"/>
  <c r="J38" i="18" s="1"/>
  <c r="O37" i="15"/>
  <c r="M70" i="15"/>
  <c r="R46" i="15"/>
  <c r="F47" i="18" s="1"/>
  <c r="G47" i="18"/>
  <c r="R59" i="15"/>
  <c r="F60" i="18" s="1"/>
  <c r="G60" i="18"/>
  <c r="R74" i="15"/>
  <c r="F75" i="18" s="1"/>
  <c r="G75" i="18"/>
  <c r="R42" i="15"/>
  <c r="F43" i="18" s="1"/>
  <c r="G43" i="18"/>
  <c r="M60" i="15"/>
  <c r="R57" i="15"/>
  <c r="F58" i="18" s="1"/>
  <c r="G58" i="18"/>
  <c r="R53" i="15"/>
  <c r="F54" i="18" s="1"/>
  <c r="G54" i="18"/>
  <c r="M65" i="15"/>
  <c r="R75" i="15"/>
  <c r="F76" i="18" s="1"/>
  <c r="G76" i="18"/>
  <c r="R54" i="15"/>
  <c r="F55" i="18" s="1"/>
  <c r="G55" i="18"/>
  <c r="Q70" i="15"/>
  <c r="R68" i="15"/>
  <c r="F69" i="18" s="1"/>
  <c r="G69" i="18"/>
  <c r="R60" i="15"/>
  <c r="F61" i="18" s="1"/>
  <c r="G61" i="18"/>
  <c r="R58" i="15"/>
  <c r="F59" i="18" s="1"/>
  <c r="G59" i="18"/>
  <c r="R65" i="15"/>
  <c r="F66" i="18" s="1"/>
  <c r="G66" i="18"/>
  <c r="R43" i="15"/>
  <c r="F44" i="18" s="1"/>
  <c r="G44" i="18"/>
  <c r="R52" i="15"/>
  <c r="F53" i="18" s="1"/>
  <c r="G53" i="18"/>
  <c r="R78" i="15"/>
  <c r="F79" i="18" s="1"/>
  <c r="G79" i="18"/>
  <c r="R50" i="15"/>
  <c r="F51" i="18" s="1"/>
  <c r="G51" i="18"/>
  <c r="R55" i="15"/>
  <c r="F56" i="18" s="1"/>
  <c r="G56" i="18"/>
  <c r="R79" i="15"/>
  <c r="F80" i="18" s="1"/>
  <c r="G80" i="18"/>
  <c r="R45" i="15"/>
  <c r="F46" i="18" s="1"/>
  <c r="G46" i="18"/>
  <c r="N45" i="15"/>
  <c r="H46" i="18" s="1"/>
  <c r="M45" i="15"/>
  <c r="M72" i="15"/>
  <c r="M78" i="15"/>
  <c r="M54" i="15"/>
  <c r="Q80" i="15"/>
  <c r="M58" i="15"/>
  <c r="M55" i="15"/>
  <c r="M75" i="15"/>
  <c r="Q69" i="15"/>
  <c r="M50" i="15"/>
  <c r="M43" i="15"/>
  <c r="N50" i="15"/>
  <c r="H51" i="18" s="1"/>
  <c r="M61" i="15"/>
  <c r="M69" i="15"/>
  <c r="M80" i="15"/>
  <c r="Q72" i="15"/>
  <c r="Q61" i="15"/>
  <c r="N75" i="15"/>
  <c r="H76" i="18" s="1"/>
  <c r="M49" i="15"/>
  <c r="M52" i="15"/>
  <c r="Q49" i="15"/>
  <c r="Q47" i="15"/>
  <c r="N52" i="15"/>
  <c r="H53" i="18" s="1"/>
  <c r="N58" i="15"/>
  <c r="H59" i="18" s="1"/>
  <c r="M67" i="15"/>
  <c r="M79" i="15"/>
  <c r="Q67" i="15"/>
  <c r="N79" i="15"/>
  <c r="H80" i="18" s="1"/>
  <c r="N55" i="15"/>
  <c r="H56" i="18" s="1"/>
  <c r="N65" i="15"/>
  <c r="H66" i="18" s="1"/>
  <c r="N78" i="15"/>
  <c r="H79" i="18" s="1"/>
  <c r="N60" i="15"/>
  <c r="H61" i="18" s="1"/>
  <c r="M48" i="15"/>
  <c r="M63" i="15"/>
  <c r="Q71" i="15"/>
  <c r="M51" i="15"/>
  <c r="M42" i="15"/>
  <c r="N71" i="15"/>
  <c r="H72" i="18" s="1"/>
  <c r="M73" i="15"/>
  <c r="M56" i="15"/>
  <c r="M57" i="15"/>
  <c r="Q56" i="15"/>
  <c r="Q51" i="15"/>
  <c r="Q48" i="15"/>
  <c r="M53" i="15"/>
  <c r="N57" i="15"/>
  <c r="H58" i="18" s="1"/>
  <c r="M66" i="15"/>
  <c r="Q63" i="15"/>
  <c r="Q77" i="15"/>
  <c r="Q66" i="15"/>
  <c r="N53" i="15"/>
  <c r="H54" i="18" s="1"/>
  <c r="Q73" i="15"/>
  <c r="N46" i="15"/>
  <c r="H47" i="18" s="1"/>
  <c r="M59" i="15"/>
  <c r="M68" i="15"/>
  <c r="M77" i="15"/>
  <c r="Q76" i="15"/>
  <c r="N68" i="15"/>
  <c r="H69" i="18" s="1"/>
  <c r="Q62" i="15"/>
  <c r="N42" i="15"/>
  <c r="H43" i="18" s="1"/>
  <c r="M46" i="15"/>
  <c r="M62" i="15"/>
  <c r="M64" i="15"/>
  <c r="N76" i="15"/>
  <c r="H77" i="18" s="1"/>
  <c r="Q64" i="15"/>
  <c r="Q81" i="15"/>
  <c r="Q44" i="15"/>
  <c r="N81" i="15"/>
  <c r="H82" i="18" s="1"/>
  <c r="M74" i="15"/>
  <c r="M44" i="15"/>
  <c r="N74" i="15"/>
  <c r="H75" i="18" s="1"/>
  <c r="N59" i="15"/>
  <c r="H60" i="18" s="1"/>
  <c r="L38" i="15"/>
  <c r="Q38" i="15" s="1"/>
  <c r="G39" i="18" s="1"/>
  <c r="L37" i="15"/>
  <c r="Q37" i="15" s="1"/>
  <c r="G38" i="18" s="1"/>
  <c r="L36" i="15"/>
  <c r="L35" i="15"/>
  <c r="L9" i="15"/>
  <c r="Q9" i="15" s="1"/>
  <c r="G10" i="18" s="1"/>
  <c r="L7" i="15"/>
  <c r="Q7" i="15" s="1"/>
  <c r="G8" i="18" s="1"/>
  <c r="L6" i="15"/>
  <c r="Q6" i="15" s="1"/>
  <c r="G7" i="18" s="1"/>
  <c r="L4" i="15"/>
  <c r="Q4" i="15" s="1"/>
  <c r="G5" i="18" s="1"/>
  <c r="L2" i="15"/>
  <c r="Q2" i="15" s="1"/>
  <c r="G3" i="18" s="1"/>
  <c r="L41" i="15"/>
  <c r="Q41" i="15" s="1"/>
  <c r="G42" i="18" s="1"/>
  <c r="L40" i="15"/>
  <c r="Q40" i="15" s="1"/>
  <c r="G41" i="18" s="1"/>
  <c r="L39" i="15"/>
  <c r="L34" i="15"/>
  <c r="Q34" i="15" s="1"/>
  <c r="G35" i="18" s="1"/>
  <c r="L33" i="15"/>
  <c r="L32" i="15"/>
  <c r="Q32" i="15" s="1"/>
  <c r="G33" i="18" s="1"/>
  <c r="L10" i="15"/>
  <c r="Q10" i="15" s="1"/>
  <c r="G11" i="18" s="1"/>
  <c r="L8" i="15"/>
  <c r="Q8" i="15" s="1"/>
  <c r="G9" i="18" s="1"/>
  <c r="L5" i="15"/>
  <c r="Q5" i="15" s="1"/>
  <c r="G6" i="18" s="1"/>
  <c r="L11" i="15"/>
  <c r="Q11" i="15" s="1"/>
  <c r="G12" i="18" s="1"/>
  <c r="L3" i="15"/>
  <c r="Q3" i="15" s="1"/>
  <c r="G4" i="18" s="1"/>
  <c r="L31" i="15"/>
  <c r="Q31" i="15" s="1"/>
  <c r="G32" i="18" s="1"/>
  <c r="L30" i="15"/>
  <c r="Q30" i="15" s="1"/>
  <c r="G31" i="18" s="1"/>
  <c r="L29" i="15"/>
  <c r="Q29" i="15" s="1"/>
  <c r="G30" i="18" s="1"/>
  <c r="L28" i="15"/>
  <c r="Q28" i="15" s="1"/>
  <c r="G29" i="18" s="1"/>
  <c r="L27" i="15"/>
  <c r="Q27" i="15" s="1"/>
  <c r="G28" i="18" s="1"/>
  <c r="L26" i="15"/>
  <c r="Q26" i="15" s="1"/>
  <c r="G27" i="18" s="1"/>
  <c r="L25" i="15"/>
  <c r="Q25" i="15" s="1"/>
  <c r="G26" i="18" s="1"/>
  <c r="L24" i="15"/>
  <c r="Q24" i="15" s="1"/>
  <c r="G25" i="18" s="1"/>
  <c r="L23" i="15"/>
  <c r="Q23" i="15" s="1"/>
  <c r="G24" i="18" s="1"/>
  <c r="L22" i="15"/>
  <c r="Q22" i="15" s="1"/>
  <c r="G23" i="18" s="1"/>
  <c r="L21" i="15"/>
  <c r="Q21" i="15" s="1"/>
  <c r="G22" i="18" s="1"/>
  <c r="L20" i="15"/>
  <c r="Q20" i="15" s="1"/>
  <c r="G21" i="18" s="1"/>
  <c r="L19" i="15"/>
  <c r="Q19" i="15" s="1"/>
  <c r="G20" i="18" s="1"/>
  <c r="L18" i="15"/>
  <c r="Q18" i="15" s="1"/>
  <c r="G19" i="18" s="1"/>
  <c r="L17" i="15"/>
  <c r="Q17" i="15" s="1"/>
  <c r="G18" i="18" s="1"/>
  <c r="L16" i="15"/>
  <c r="Q16" i="15" s="1"/>
  <c r="G17" i="18" s="1"/>
  <c r="L15" i="15"/>
  <c r="Q15" i="15" s="1"/>
  <c r="G16" i="18" s="1"/>
  <c r="L14" i="15"/>
  <c r="Q14" i="15" s="1"/>
  <c r="G15" i="18" s="1"/>
  <c r="L13" i="15"/>
  <c r="Q13" i="15" s="1"/>
  <c r="G14" i="18" s="1"/>
  <c r="L12" i="15"/>
  <c r="Q12" i="15" s="1"/>
  <c r="G13" i="18" s="1"/>
  <c r="R47" i="15" l="1"/>
  <c r="F48" i="18" s="1"/>
  <c r="G48" i="18"/>
  <c r="R49" i="15"/>
  <c r="F50" i="18" s="1"/>
  <c r="G50" i="18"/>
  <c r="R80" i="15"/>
  <c r="F81" i="18" s="1"/>
  <c r="G81" i="18"/>
  <c r="R73" i="15"/>
  <c r="F74" i="18" s="1"/>
  <c r="G74" i="18"/>
  <c r="R48" i="15"/>
  <c r="F49" i="18" s="1"/>
  <c r="G49" i="18"/>
  <c r="R62" i="15"/>
  <c r="F63" i="18" s="1"/>
  <c r="G63" i="18"/>
  <c r="R71" i="15"/>
  <c r="F72" i="18" s="1"/>
  <c r="G72" i="18"/>
  <c r="R81" i="15"/>
  <c r="F82" i="18" s="1"/>
  <c r="G82" i="18"/>
  <c r="R66" i="15"/>
  <c r="F67" i="18" s="1"/>
  <c r="G67" i="18"/>
  <c r="R56" i="15"/>
  <c r="F57" i="18" s="1"/>
  <c r="G57" i="18"/>
  <c r="R44" i="15"/>
  <c r="F45" i="18" s="1"/>
  <c r="G45" i="18"/>
  <c r="R51" i="15"/>
  <c r="F52" i="18" s="1"/>
  <c r="G52" i="18"/>
  <c r="R67" i="15"/>
  <c r="F68" i="18" s="1"/>
  <c r="G68" i="18"/>
  <c r="R64" i="15"/>
  <c r="F65" i="18" s="1"/>
  <c r="G65" i="18"/>
  <c r="R76" i="15"/>
  <c r="F77" i="18" s="1"/>
  <c r="G77" i="18"/>
  <c r="R77" i="15"/>
  <c r="F78" i="18" s="1"/>
  <c r="G78" i="18"/>
  <c r="R61" i="15"/>
  <c r="F62" i="18" s="1"/>
  <c r="G62" i="18"/>
  <c r="R69" i="15"/>
  <c r="F70" i="18" s="1"/>
  <c r="G70" i="18"/>
  <c r="R70" i="15"/>
  <c r="F71" i="18" s="1"/>
  <c r="G71" i="18"/>
  <c r="R63" i="15"/>
  <c r="F64" i="18" s="1"/>
  <c r="G64" i="18"/>
  <c r="R72" i="15"/>
  <c r="F73" i="18" s="1"/>
  <c r="G73" i="18"/>
  <c r="Q35" i="15"/>
  <c r="Q36" i="15"/>
  <c r="Q33" i="15"/>
  <c r="Q39" i="15"/>
  <c r="M20" i="15"/>
  <c r="R20" i="15"/>
  <c r="F21" i="18" s="1"/>
  <c r="M14" i="15"/>
  <c r="R14" i="15"/>
  <c r="F15" i="18" s="1"/>
  <c r="M4" i="15"/>
  <c r="R4" i="15"/>
  <c r="F5" i="18" s="1"/>
  <c r="M29" i="15"/>
  <c r="R29" i="15"/>
  <c r="F30" i="18" s="1"/>
  <c r="M7" i="15"/>
  <c r="R7" i="15"/>
  <c r="F8" i="18" s="1"/>
  <c r="M9" i="15"/>
  <c r="R9" i="15"/>
  <c r="F10" i="18" s="1"/>
  <c r="M13" i="15"/>
  <c r="R13" i="15"/>
  <c r="F14" i="18" s="1"/>
  <c r="M22" i="15"/>
  <c r="R22" i="15"/>
  <c r="F23" i="18" s="1"/>
  <c r="M10" i="15"/>
  <c r="R10" i="15"/>
  <c r="F11" i="18" s="1"/>
  <c r="M32" i="15"/>
  <c r="R32" i="15"/>
  <c r="F33" i="18" s="1"/>
  <c r="M30" i="15"/>
  <c r="R30" i="15"/>
  <c r="F31" i="18" s="1"/>
  <c r="M23" i="15"/>
  <c r="R23" i="15"/>
  <c r="F24" i="18" s="1"/>
  <c r="M34" i="15"/>
  <c r="R34" i="15"/>
  <c r="F35" i="18" s="1"/>
  <c r="M24" i="15"/>
  <c r="R24" i="15"/>
  <c r="F25" i="18" s="1"/>
  <c r="M3" i="15"/>
  <c r="R3" i="15"/>
  <c r="F4" i="18" s="1"/>
  <c r="M25" i="15"/>
  <c r="R25" i="15"/>
  <c r="F26" i="18" s="1"/>
  <c r="M40" i="15"/>
  <c r="R40" i="15"/>
  <c r="F41" i="18" s="1"/>
  <c r="M28" i="15"/>
  <c r="R28" i="15"/>
  <c r="F29" i="18" s="1"/>
  <c r="M21" i="15"/>
  <c r="R21" i="15"/>
  <c r="F22" i="18" s="1"/>
  <c r="M6" i="15"/>
  <c r="R6" i="15"/>
  <c r="F7" i="18" s="1"/>
  <c r="M15" i="15"/>
  <c r="R15" i="15"/>
  <c r="F16" i="18" s="1"/>
  <c r="M17" i="15"/>
  <c r="R17" i="15"/>
  <c r="F18" i="18" s="1"/>
  <c r="M11" i="15"/>
  <c r="R11" i="15"/>
  <c r="F12" i="18" s="1"/>
  <c r="M18" i="15"/>
  <c r="R18" i="15"/>
  <c r="F19" i="18" s="1"/>
  <c r="M37" i="15"/>
  <c r="R37" i="15"/>
  <c r="F38" i="18" s="1"/>
  <c r="M12" i="15"/>
  <c r="R12" i="15"/>
  <c r="F13" i="18" s="1"/>
  <c r="M31" i="15"/>
  <c r="R31" i="15"/>
  <c r="F32" i="18" s="1"/>
  <c r="M16" i="15"/>
  <c r="R16" i="15"/>
  <c r="F17" i="18" s="1"/>
  <c r="M26" i="15"/>
  <c r="R26" i="15"/>
  <c r="F27" i="18" s="1"/>
  <c r="M5" i="15"/>
  <c r="R5" i="15"/>
  <c r="F6" i="18" s="1"/>
  <c r="M41" i="15"/>
  <c r="R41" i="15"/>
  <c r="F42" i="18" s="1"/>
  <c r="M19" i="15"/>
  <c r="R19" i="15"/>
  <c r="F20" i="18" s="1"/>
  <c r="M27" i="15"/>
  <c r="R27" i="15"/>
  <c r="F28" i="18" s="1"/>
  <c r="M8" i="15"/>
  <c r="R8" i="15"/>
  <c r="F9" i="18" s="1"/>
  <c r="M2" i="15"/>
  <c r="R2" i="15"/>
  <c r="F3" i="18" s="1"/>
  <c r="M38" i="15"/>
  <c r="R38" i="15"/>
  <c r="F39" i="18" s="1"/>
  <c r="N33" i="15"/>
  <c r="H34" i="18" s="1"/>
  <c r="M33" i="15"/>
  <c r="N39" i="15"/>
  <c r="H40" i="18" s="1"/>
  <c r="M39" i="15"/>
  <c r="N35" i="15"/>
  <c r="H36" i="18" s="1"/>
  <c r="M35" i="15"/>
  <c r="N36" i="15"/>
  <c r="H37" i="18" s="1"/>
  <c r="M36" i="15"/>
  <c r="N41" i="15"/>
  <c r="H42" i="18" s="1"/>
  <c r="N37" i="15"/>
  <c r="H38" i="18" s="1"/>
  <c r="N38" i="15"/>
  <c r="H39" i="18" s="1"/>
  <c r="N34" i="15"/>
  <c r="H35" i="18" s="1"/>
  <c r="N40" i="15"/>
  <c r="H41" i="18" s="1"/>
  <c r="N32" i="15"/>
  <c r="H33" i="18" s="1"/>
  <c r="N17" i="15"/>
  <c r="H18" i="18" s="1"/>
  <c r="N18" i="15"/>
  <c r="H19" i="18" s="1"/>
  <c r="N26" i="15"/>
  <c r="H27" i="18" s="1"/>
  <c r="N19" i="15"/>
  <c r="H20" i="18" s="1"/>
  <c r="N12" i="15"/>
  <c r="H13" i="18" s="1"/>
  <c r="N20" i="15"/>
  <c r="H21" i="18" s="1"/>
  <c r="N28" i="15"/>
  <c r="H29" i="18" s="1"/>
  <c r="N21" i="15"/>
  <c r="H22" i="18" s="1"/>
  <c r="N13" i="15"/>
  <c r="H14" i="18" s="1"/>
  <c r="N29" i="15"/>
  <c r="H30" i="18" s="1"/>
  <c r="N14" i="15"/>
  <c r="H15" i="18" s="1"/>
  <c r="N22" i="15"/>
  <c r="H23" i="18" s="1"/>
  <c r="N30" i="15"/>
  <c r="H31" i="18" s="1"/>
  <c r="N15" i="15"/>
  <c r="H16" i="18" s="1"/>
  <c r="N23" i="15"/>
  <c r="H24" i="18" s="1"/>
  <c r="N25" i="15"/>
  <c r="H26" i="18" s="1"/>
  <c r="N27" i="15"/>
  <c r="H28" i="18" s="1"/>
  <c r="N16" i="15"/>
  <c r="H17" i="18" s="1"/>
  <c r="N24" i="15"/>
  <c r="H25" i="18" s="1"/>
  <c r="N31" i="15"/>
  <c r="H32" i="18" s="1"/>
  <c r="R39" i="15" l="1"/>
  <c r="F40" i="18" s="1"/>
  <c r="G40" i="18"/>
  <c r="R33" i="15"/>
  <c r="F34" i="18" s="1"/>
  <c r="G34" i="18"/>
  <c r="R36" i="15"/>
  <c r="F37" i="18" s="1"/>
  <c r="G37" i="18"/>
  <c r="R35" i="15"/>
  <c r="F36" i="18" s="1"/>
  <c r="G36" i="18"/>
  <c r="N8" i="15"/>
  <c r="H9" i="18" s="1"/>
  <c r="N7" i="15"/>
  <c r="H8" i="18" s="1"/>
  <c r="N9" i="15"/>
  <c r="H10" i="18" s="1"/>
  <c r="N10" i="15"/>
  <c r="H11" i="18" s="1"/>
  <c r="N6" i="15"/>
  <c r="H7" i="18" s="1"/>
  <c r="N5" i="15"/>
  <c r="H6" i="18" s="1"/>
  <c r="N4" i="15"/>
  <c r="H5" i="18" s="1"/>
  <c r="N11" i="15"/>
  <c r="H12" i="18" s="1"/>
  <c r="N3" i="15"/>
  <c r="H4" i="18" s="1"/>
  <c r="N2" i="15"/>
  <c r="H3" i="18" s="1"/>
  <c r="AI17" i="13"/>
  <c r="AH17" i="13"/>
  <c r="AE17" i="13"/>
  <c r="AD17" i="13"/>
  <c r="AC17" i="13"/>
  <c r="AB17" i="13"/>
  <c r="AA17" i="13"/>
  <c r="Z17" i="13"/>
  <c r="Y17" i="13"/>
  <c r="X17" i="13"/>
  <c r="W17" i="13"/>
  <c r="V17" i="13"/>
  <c r="U17" i="13"/>
  <c r="T17" i="13"/>
  <c r="S17" i="13"/>
  <c r="R17" i="13"/>
  <c r="Q17" i="13"/>
  <c r="P17" i="13"/>
  <c r="O17" i="13"/>
  <c r="N17" i="13"/>
  <c r="M17" i="13"/>
  <c r="K17" i="13"/>
  <c r="J17" i="13"/>
  <c r="I17" i="13"/>
  <c r="H17" i="13"/>
  <c r="F17" i="13"/>
  <c r="G17" i="13"/>
  <c r="E17" i="13"/>
  <c r="D17" i="13"/>
  <c r="C17" i="13"/>
  <c r="B17" i="13"/>
  <c r="AA8" i="13" l="1"/>
  <c r="AA10" i="13" s="1"/>
  <c r="AA5" i="13"/>
  <c r="AA11" i="13" s="1"/>
  <c r="AA13" i="13" s="1"/>
  <c r="AI18" i="13" l="1"/>
  <c r="AJ18" i="13"/>
  <c r="AI19" i="13"/>
  <c r="AJ19" i="13"/>
  <c r="H10" i="13"/>
  <c r="D11" i="13"/>
  <c r="C11" i="13"/>
  <c r="B11" i="13"/>
  <c r="D18" i="13"/>
  <c r="C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B18" i="13"/>
  <c r="AC18" i="13"/>
  <c r="AD18" i="13"/>
  <c r="AE18" i="13"/>
  <c r="AF18" i="13"/>
  <c r="AG18" i="13"/>
  <c r="AH18" i="13"/>
  <c r="C19" i="13"/>
  <c r="D19" i="13"/>
  <c r="H19" i="13"/>
  <c r="I19" i="13"/>
  <c r="J19" i="13"/>
  <c r="L19" i="13"/>
  <c r="N19" i="13"/>
  <c r="O19" i="13"/>
  <c r="Q19" i="13"/>
  <c r="R19" i="13"/>
  <c r="S19" i="13"/>
  <c r="T19" i="13"/>
  <c r="U19" i="13"/>
  <c r="AC19" i="13"/>
  <c r="AD19" i="13"/>
  <c r="AE19" i="13"/>
  <c r="AH19" i="13"/>
  <c r="B19" i="13"/>
  <c r="B18" i="13"/>
  <c r="T10" i="13"/>
  <c r="G13" i="13" l="1"/>
  <c r="AE11" i="13"/>
  <c r="AE13" i="13" s="1"/>
  <c r="O11" i="13"/>
  <c r="N11" i="13"/>
  <c r="H11" i="13"/>
  <c r="H13" i="13" s="1"/>
  <c r="B13" i="13"/>
  <c r="AH10" i="13"/>
  <c r="AG10" i="13"/>
  <c r="AF10" i="13"/>
  <c r="Y10" i="13"/>
  <c r="X10" i="13"/>
  <c r="W10" i="13"/>
  <c r="Q10" i="13"/>
  <c r="P10" i="13"/>
  <c r="O10" i="13"/>
  <c r="I10" i="13"/>
  <c r="G10" i="13"/>
  <c r="B10" i="13"/>
  <c r="AJ8" i="13"/>
  <c r="AJ11" i="13" s="1"/>
  <c r="AI8" i="13"/>
  <c r="AI11" i="13" s="1"/>
  <c r="AI13" i="13" s="1"/>
  <c r="AH8" i="13"/>
  <c r="AH11" i="13" s="1"/>
  <c r="AH13" i="13" s="1"/>
  <c r="AG8" i="13"/>
  <c r="AF8" i="13"/>
  <c r="AE8" i="13"/>
  <c r="AE10" i="13" s="1"/>
  <c r="AD8" i="13"/>
  <c r="AD11" i="13" s="1"/>
  <c r="AD13" i="13" s="1"/>
  <c r="AC8" i="13"/>
  <c r="AC11" i="13" s="1"/>
  <c r="AC13" i="13" s="1"/>
  <c r="AB8" i="13"/>
  <c r="Z8" i="13"/>
  <c r="Z10" i="13" s="1"/>
  <c r="Y8" i="13"/>
  <c r="X8" i="13"/>
  <c r="W8" i="13"/>
  <c r="V8" i="13"/>
  <c r="V10" i="13" s="1"/>
  <c r="U8" i="13"/>
  <c r="U11" i="13" s="1"/>
  <c r="T8" i="13"/>
  <c r="T11" i="13" s="1"/>
  <c r="S8" i="13"/>
  <c r="S11" i="13" s="1"/>
  <c r="R8" i="13"/>
  <c r="R11" i="13" s="1"/>
  <c r="Q8" i="13"/>
  <c r="Q11" i="13" s="1"/>
  <c r="P8" i="13"/>
  <c r="O8" i="13"/>
  <c r="N8" i="13"/>
  <c r="N10" i="13" s="1"/>
  <c r="M8" i="13"/>
  <c r="M10" i="13" s="1"/>
  <c r="L8" i="13"/>
  <c r="L11" i="13" s="1"/>
  <c r="K8" i="13"/>
  <c r="J8" i="13"/>
  <c r="J10" i="13" s="1"/>
  <c r="I8" i="13"/>
  <c r="I11" i="13" s="1"/>
  <c r="I13" i="13" s="1"/>
  <c r="H8" i="13"/>
  <c r="G8" i="13"/>
  <c r="F8" i="13"/>
  <c r="F10" i="13" s="1"/>
  <c r="E8" i="13"/>
  <c r="E10" i="13" s="1"/>
  <c r="D8" i="13"/>
  <c r="D13" i="13" s="1"/>
  <c r="C8" i="13"/>
  <c r="C13" i="13" s="1"/>
  <c r="AG5" i="13"/>
  <c r="AF5" i="13"/>
  <c r="AB5" i="13"/>
  <c r="AB19" i="13" s="1"/>
  <c r="Z5" i="13"/>
  <c r="Z19" i="13" s="1"/>
  <c r="Y5" i="13"/>
  <c r="Y19" i="13" s="1"/>
  <c r="X5" i="13"/>
  <c r="W5" i="13"/>
  <c r="V5" i="13"/>
  <c r="P5" i="13"/>
  <c r="M5" i="13"/>
  <c r="K5" i="13"/>
  <c r="K19" i="13" s="1"/>
  <c r="G5" i="13"/>
  <c r="F5" i="13"/>
  <c r="E5" i="13"/>
  <c r="L13" i="13" l="1"/>
  <c r="L17" i="13"/>
  <c r="M11" i="13"/>
  <c r="M13" i="13" s="1"/>
  <c r="M19" i="13"/>
  <c r="AF11" i="13"/>
  <c r="AF19" i="13"/>
  <c r="G11" i="13"/>
  <c r="G19" i="13"/>
  <c r="P11" i="13"/>
  <c r="P19" i="13"/>
  <c r="AG11" i="13"/>
  <c r="AG19" i="13"/>
  <c r="V11" i="13"/>
  <c r="V19" i="13"/>
  <c r="W11" i="13"/>
  <c r="W19" i="13"/>
  <c r="E19" i="13"/>
  <c r="E11" i="13"/>
  <c r="E13" i="13" s="1"/>
  <c r="X11" i="13"/>
  <c r="X19" i="13"/>
  <c r="F11" i="13"/>
  <c r="F13" i="13" s="1"/>
  <c r="F19" i="13"/>
  <c r="Y11" i="13"/>
  <c r="AB11" i="13"/>
  <c r="AB13" i="13" s="1"/>
  <c r="K11" i="13"/>
  <c r="K13" i="13" s="1"/>
  <c r="AJ13" i="13"/>
  <c r="AJ17" i="13" s="1"/>
  <c r="R10" i="13"/>
  <c r="AI10" i="13"/>
  <c r="C10" i="13"/>
  <c r="K10" i="13"/>
  <c r="S10" i="13"/>
  <c r="AB10" i="13"/>
  <c r="AJ10" i="13"/>
  <c r="D10" i="13"/>
  <c r="L10" i="13"/>
  <c r="AC10" i="13"/>
  <c r="J11" i="13"/>
  <c r="J13" i="13" s="1"/>
  <c r="Z11" i="13"/>
  <c r="U10" i="13"/>
  <c r="AD10" i="13"/>
  <c r="AF13" i="13"/>
  <c r="AG13" i="13" l="1"/>
  <c r="AG17" i="13"/>
  <c r="AF17" i="13"/>
</calcChain>
</file>

<file path=xl/sharedStrings.xml><?xml version="1.0" encoding="utf-8"?>
<sst xmlns="http://schemas.openxmlformats.org/spreadsheetml/2006/main" count="4309" uniqueCount="386">
  <si>
    <t>iSwitch</t>
  </si>
  <si>
    <t>Tuas Power</t>
  </si>
  <si>
    <t>-</t>
  </si>
  <si>
    <t>Keppel Electric Pte Ltd</t>
  </si>
  <si>
    <t>Best Electricity Supply</t>
  </si>
  <si>
    <t>Geneco</t>
  </si>
  <si>
    <t>Sunseap Energy Pte Ltd</t>
  </si>
  <si>
    <t>Union Power Pte Ltd</t>
  </si>
  <si>
    <t>Plan Name</t>
  </si>
  <si>
    <t>DOT24</t>
  </si>
  <si>
    <t>FIXED24</t>
  </si>
  <si>
    <t>FIXED36</t>
  </si>
  <si>
    <t>Best Home Saver Upfront</t>
  </si>
  <si>
    <t>Get It Green</t>
  </si>
  <si>
    <t>Get It Fixed 24</t>
  </si>
  <si>
    <t>Get It Fixed 36</t>
  </si>
  <si>
    <t>Get It Less 24</t>
  </si>
  <si>
    <t>Chope the Rate</t>
  </si>
  <si>
    <t>Super Saver Discount</t>
  </si>
  <si>
    <t>Sunseap 50 Fix</t>
  </si>
  <si>
    <t>Sunseap 100 Fix</t>
  </si>
  <si>
    <t>Sunseap 50 DOT</t>
  </si>
  <si>
    <t>Sunseap 100 DOT</t>
  </si>
  <si>
    <t>PowerDO 24</t>
  </si>
  <si>
    <t>PowerFIX 18</t>
  </si>
  <si>
    <t>PowerFIX 24</t>
  </si>
  <si>
    <t>PowerFIX 36</t>
  </si>
  <si>
    <t>Dual Value Saver 24</t>
  </si>
  <si>
    <t>Retailer Name</t>
  </si>
  <si>
    <t>Savings call out</t>
  </si>
  <si>
    <t>Save up to $322 annually</t>
  </si>
  <si>
    <t>Package Summary</t>
  </si>
  <si>
    <t>22% off SP tariff</t>
  </si>
  <si>
    <t>$0.1798/kWh (w gst)</t>
  </si>
  <si>
    <t>$0.2050/kWh
(w gst)</t>
  </si>
  <si>
    <t>$0.2100/kWh
(w gst)</t>
  </si>
  <si>
    <t>21% off SP tariff</t>
  </si>
  <si>
    <t>Up to 17% upfront cash rebate</t>
  </si>
  <si>
    <t>$0.1926/kWh (w gst)</t>
  </si>
  <si>
    <t>22.8% off SP Tariff</t>
  </si>
  <si>
    <t>$0.1803/kWh (w gst)</t>
  </si>
  <si>
    <t>$0.1845/kWh (w gst)</t>
  </si>
  <si>
    <t>$0.1775/kWh 
(w gst)</t>
  </si>
  <si>
    <t>$0.2161/kWh 
(w gst)</t>
  </si>
  <si>
    <t>$0.2301/kWh 
(w gst)</t>
  </si>
  <si>
    <t>23% off SP Tariff</t>
  </si>
  <si>
    <t>15% off SP Tariff</t>
  </si>
  <si>
    <t>10% off SP Tariff</t>
  </si>
  <si>
    <t>22% off SP Tariff</t>
  </si>
  <si>
    <t>$0.1798/kWh 
(w gst)</t>
  </si>
  <si>
    <t>$0.1770/kWh 
(w gst)</t>
  </si>
  <si>
    <t xml:space="preserve">S$0.1662/kWh (excl GST) </t>
  </si>
  <si>
    <t xml:space="preserve">S$0.1652/kWh (excl/GST) </t>
  </si>
  <si>
    <t xml:space="preserve">S$0.1640/kWh 
(excl GST) </t>
  </si>
  <si>
    <t>S$0.1803/kWh (incl GST)</t>
  </si>
  <si>
    <t>S$0.1848/kWh (incl GST)</t>
  </si>
  <si>
    <t>S$0.1798/kWh 
(incl GST)</t>
  </si>
  <si>
    <t>S$0.2161/kWh 
(incl GST)</t>
  </si>
  <si>
    <t>S$0.2301/kWh 
(incl GST)</t>
  </si>
  <si>
    <t>Enjoy 1% cash rebate with POSB Everyday Card</t>
  </si>
  <si>
    <t>1% Clean Energy</t>
  </si>
  <si>
    <t>50% Clean Energy</t>
  </si>
  <si>
    <t>100% Clean Energy</t>
  </si>
  <si>
    <t>Waiver of Security Deposit</t>
  </si>
  <si>
    <t>Carbon Tax Inclusive</t>
  </si>
  <si>
    <t>Free AIA Accident Insurance Plan</t>
  </si>
  <si>
    <t>Set up GIRO account to earn additional 25 points (equivalent to $2.50)</t>
  </si>
  <si>
    <t>NTUC Plus! Member can earn monthly LinkPoints</t>
  </si>
  <si>
    <t>Earn 500 points (equivalent to $50 bill rebate) when you refer your friend and they sign up with iSwitch (equivalent to $10)</t>
  </si>
  <si>
    <t>More Details</t>
  </si>
  <si>
    <t>24 months contract</t>
  </si>
  <si>
    <t>36 months contract</t>
  </si>
  <si>
    <t>12 months contract</t>
  </si>
  <si>
    <t>6 months contract</t>
  </si>
  <si>
    <t>6 month contract</t>
  </si>
  <si>
    <t>12 month contract</t>
  </si>
  <si>
    <t>24 month contract</t>
  </si>
  <si>
    <t>18 months contract</t>
  </si>
  <si>
    <t>No transmission loss charges</t>
  </si>
  <si>
    <t xml:space="preserve">SP services consolidated billing </t>
  </si>
  <si>
    <t>Enjoy same SP billing and payment mode</t>
  </si>
  <si>
    <t>T&amp;Cs apply</t>
  </si>
  <si>
    <t>Powered by 1% Sunseap's Solar</t>
  </si>
  <si>
    <t>Powered by 50% Sunseap's Solar</t>
  </si>
  <si>
    <t>Powered by 100% Sunseap's Solar</t>
  </si>
  <si>
    <t>$0.1798/kWh
(w gst)</t>
  </si>
  <si>
    <t>Best Home Fixed 24 Months</t>
  </si>
  <si>
    <t>Best Home Fixed 12 Months</t>
  </si>
  <si>
    <t>Best Home Fixed 6 Months</t>
  </si>
  <si>
    <t>Best Home Saver 24 Months</t>
  </si>
  <si>
    <t>Best Home Saver 12 Months</t>
  </si>
  <si>
    <t>Sunseap One Fix 6 Months</t>
  </si>
  <si>
    <t>Sunseap One Fix 12 Months</t>
  </si>
  <si>
    <t>Sunseap One Fix 24 Months</t>
  </si>
  <si>
    <t>Sunseap ONE DOT 6 Months </t>
  </si>
  <si>
    <t>Sunseap ONE DOT 12 Months</t>
  </si>
  <si>
    <t xml:space="preserve">Sunseap ONE DOT 24 Months </t>
  </si>
  <si>
    <t>Trial Saver 6</t>
  </si>
  <si>
    <t>Gas Saver</t>
  </si>
  <si>
    <t>Fixed Saver 24 Months</t>
  </si>
  <si>
    <t>Fixed Saver 12 Months</t>
  </si>
  <si>
    <t>Price Plan Name </t>
  </si>
  <si>
    <t>Best Home Fixed (24 Months)</t>
  </si>
  <si>
    <t>Best Home Fixed (12 Months)</t>
  </si>
  <si>
    <t>Best Home Fixed (6 Months)</t>
  </si>
  <si>
    <t>Best Home Saver (24 Months)</t>
  </si>
  <si>
    <t>Best Home Saver (12 Months)</t>
  </si>
  <si>
    <t>Chope the Rate (12 months)</t>
  </si>
  <si>
    <t>Super Saver Discount (12 months)</t>
  </si>
  <si>
    <t>Fixed24</t>
  </si>
  <si>
    <t>Fixed36</t>
  </si>
  <si>
    <t>DOT 24</t>
  </si>
  <si>
    <t>Sunseap One Fix (6 Months)</t>
  </si>
  <si>
    <t>Sunseap One Fix (12 Months)</t>
  </si>
  <si>
    <t>Sunseap One Fix (24 Months)</t>
  </si>
  <si>
    <t>Sunseap ONE DOT (6 Months) </t>
  </si>
  <si>
    <t>Sunseap ONE DOT (12 Months) </t>
  </si>
  <si>
    <t>Sunseap ONE DOT (24 Months) </t>
  </si>
  <si>
    <t>Trial Saver 6
(NSA24)</t>
  </si>
  <si>
    <t>Gas Saver
(GS24)</t>
  </si>
  <si>
    <t>Fixed Saver (24 Months
(UPFS24)</t>
  </si>
  <si>
    <t>Fixed Saver (12 Months)
(UPFS12)</t>
  </si>
  <si>
    <t>Retailer Name </t>
  </si>
  <si>
    <t>iSwitch </t>
  </si>
  <si>
    <t>Keppel Electric </t>
  </si>
  <si>
    <t>Discount</t>
  </si>
  <si>
    <t>Rate (excl. GST)</t>
  </si>
  <si>
    <t>Rate (incl. GST)</t>
  </si>
  <si>
    <t>Average usage (kWh)</t>
  </si>
  <si>
    <t>SP services rate</t>
  </si>
  <si>
    <t>Retailer rate</t>
  </si>
  <si>
    <t>Service Fee</t>
  </si>
  <si>
    <t>1% cash rebate (POSB Everyday Card)</t>
  </si>
  <si>
    <t>Bill rebate (whenever applicable)</t>
  </si>
  <si>
    <t>$4.95 per month(excl GST)</t>
  </si>
  <si>
    <t>Other perks</t>
  </si>
  <si>
    <t>Free Aircon Svc, Free AIA insurance</t>
  </si>
  <si>
    <t>Home insurance</t>
  </si>
  <si>
    <t>Savings (Annually)</t>
  </si>
  <si>
    <t>Premises Type</t>
  </si>
  <si>
    <t>Jan '19</t>
  </si>
  <si>
    <t>Dec '18</t>
  </si>
  <si>
    <t>Nov '18</t>
  </si>
  <si>
    <t>Oct '18</t>
  </si>
  <si>
    <t>Sep '18</t>
  </si>
  <si>
    <t>Aug '18</t>
  </si>
  <si>
    <t>Jul '18</t>
  </si>
  <si>
    <t>Jun '18</t>
  </si>
  <si>
    <t>May '18</t>
  </si>
  <si>
    <t>Apr '18</t>
  </si>
  <si>
    <t>Mar '18</t>
  </si>
  <si>
    <t>Feb '18</t>
  </si>
  <si>
    <t>HDB 1-Room</t>
  </si>
  <si>
    <t>HDB 2-Room</t>
  </si>
  <si>
    <t>HDB 3-Room</t>
  </si>
  <si>
    <t>HDB 4-Room</t>
  </si>
  <si>
    <t>HDB 5-Room</t>
  </si>
  <si>
    <t>Average 5-room usage (based on 2017 full year national consumption)</t>
  </si>
  <si>
    <t>Source</t>
  </si>
  <si>
    <t>SP Tariff</t>
  </si>
  <si>
    <t>https://www.spgroup.com.sg/what-we-do/billing</t>
  </si>
  <si>
    <t>`</t>
  </si>
  <si>
    <t>$0.1830/kWh (w gst)</t>
  </si>
  <si>
    <t xml:space="preserve">Enjoy $60 bill rebate </t>
  </si>
  <si>
    <t>Enjoy $60 bill rebate</t>
  </si>
  <si>
    <t xml:space="preserve">Enjoy $100 bill rebate </t>
  </si>
  <si>
    <t>Free 12 Months Aviva’s Insurance Protection</t>
  </si>
  <si>
    <t>SP Services (including GST)</t>
  </si>
  <si>
    <t>Save up to $300 annually</t>
  </si>
  <si>
    <t>Save up to $369 annually</t>
  </si>
  <si>
    <t>Save up to $260 annually</t>
  </si>
  <si>
    <t>Save up to $233 annually</t>
  </si>
  <si>
    <t>Save up to $311 annually</t>
  </si>
  <si>
    <t>Save up to $298 annually</t>
  </si>
  <si>
    <t>Save up to $244 annually</t>
  </si>
  <si>
    <t>Save up to $396 annually</t>
  </si>
  <si>
    <t>Save up to $383 annually</t>
  </si>
  <si>
    <t>Save up to $361 annually</t>
  </si>
  <si>
    <t>Save up to $399 annually</t>
  </si>
  <si>
    <t>Save up to $188 annually</t>
  </si>
  <si>
    <t>Save up to $112 annually</t>
  </si>
  <si>
    <t>Save up to $314 annually</t>
  </si>
  <si>
    <t>Save up to $205 annually</t>
  </si>
  <si>
    <t>Save up to $137 annually</t>
  </si>
  <si>
    <t>Save up to $371 annually</t>
  </si>
  <si>
    <t>Save up to $456 annually</t>
  </si>
  <si>
    <t>Save up to $327 annually</t>
  </si>
  <si>
    <t>Trial Promotion PowerDO 6</t>
  </si>
  <si>
    <t>Save up to $257 annually</t>
  </si>
  <si>
    <t>18% off SP Tariff</t>
  </si>
  <si>
    <t xml:space="preserve">Get one-time S$50 bill rebate (exclusive to sign ups on Electricity Marketplace only)  </t>
  </si>
  <si>
    <t>Enjoy up to 2% cash rebate with POSB Everyday Card</t>
  </si>
  <si>
    <t>Save up to $461 annually</t>
  </si>
  <si>
    <t>Save up to $496 annually</t>
  </si>
  <si>
    <t>Save up to $416 annually</t>
  </si>
  <si>
    <t>$0.1761/kWh 
(w gst)</t>
  </si>
  <si>
    <t>Complimentary $20 LPG Cylinder Vouchers (2 x $10)*</t>
  </si>
  <si>
    <t>25% off SP Tariff</t>
  </si>
  <si>
    <t>Save up to $402 annually</t>
  </si>
  <si>
    <t>Complimentary Union Home Contents Insurance (coverage up to $30,000) underwritten by AIG*</t>
  </si>
  <si>
    <t>Save up to $352 annually</t>
  </si>
  <si>
    <t>$0.1760/kWh 
(w gst)</t>
  </si>
  <si>
    <t>Rate</t>
  </si>
  <si>
    <t>Rate Type</t>
  </si>
  <si>
    <t>Q4 2019</t>
  </si>
  <si>
    <t>Q1 2020</t>
  </si>
  <si>
    <t>Discounted</t>
  </si>
  <si>
    <t>Contract Duration (months)</t>
  </si>
  <si>
    <t>Bill Rebate</t>
  </si>
  <si>
    <t>Average Usage</t>
  </si>
  <si>
    <t>Display allDisplay </t>
  </si>
  <si>
    <t>Aug '19</t>
  </si>
  <si>
    <t>Jul '19</t>
  </si>
  <si>
    <t>Jun '19</t>
  </si>
  <si>
    <t>May '19</t>
  </si>
  <si>
    <t>Apr '19</t>
  </si>
  <si>
    <t>Mar '19</t>
  </si>
  <si>
    <t>Feb '19</t>
  </si>
  <si>
    <t>HDB Executive</t>
  </si>
  <si>
    <t>Apartment</t>
  </si>
  <si>
    <t>Terrace</t>
  </si>
  <si>
    <t>Semi-Detached</t>
  </si>
  <si>
    <t>Bungalow</t>
  </si>
  <si>
    <t>Utility Bill Average ($) for households without gas</t>
  </si>
  <si>
    <t>Average Electricity Consumption (kWh)</t>
  </si>
  <si>
    <t>Fixed</t>
  </si>
  <si>
    <t>Dual Saver 24</t>
  </si>
  <si>
    <t>Retailer Monthly Savings</t>
  </si>
  <si>
    <t>Retailer Costs</t>
  </si>
  <si>
    <t>Current Monthly SP Bill Size</t>
  </si>
  <si>
    <t>Package ID</t>
  </si>
  <si>
    <t>Package Name</t>
  </si>
  <si>
    <t>ofix12m</t>
  </si>
  <si>
    <t>rpfix12</t>
  </si>
  <si>
    <t>rpfix12m</t>
  </si>
  <si>
    <t>rpfix24</t>
  </si>
  <si>
    <t>rpfix24m</t>
  </si>
  <si>
    <t>rpv12</t>
  </si>
  <si>
    <t>rpv24</t>
  </si>
  <si>
    <t>tppowro24</t>
  </si>
  <si>
    <t>upnrp12</t>
  </si>
  <si>
    <t>upnrp12m</t>
  </si>
  <si>
    <t>Best</t>
  </si>
  <si>
    <t>btfix12</t>
  </si>
  <si>
    <t>bestfixed12m</t>
  </si>
  <si>
    <t>btfix24</t>
  </si>
  <si>
    <t>bestfixed24m</t>
  </si>
  <si>
    <t>btfix6m</t>
  </si>
  <si>
    <t>bestfixed6m</t>
  </si>
  <si>
    <t>btupfront</t>
  </si>
  <si>
    <t>btvr12</t>
  </si>
  <si>
    <t>bestsaver12m</t>
  </si>
  <si>
    <t>btvr24</t>
  </si>
  <si>
    <t>bestsaver24m</t>
  </si>
  <si>
    <t>gfix24</t>
  </si>
  <si>
    <t>gefixed24</t>
  </si>
  <si>
    <t>gfix36</t>
  </si>
  <si>
    <t>gefixed36</t>
  </si>
  <si>
    <t>got24</t>
  </si>
  <si>
    <t>gedot24</t>
  </si>
  <si>
    <t>gtitgrn</t>
  </si>
  <si>
    <t>getitgreen</t>
  </si>
  <si>
    <t>i12</t>
  </si>
  <si>
    <t>isssd12</t>
  </si>
  <si>
    <t>ictr12</t>
  </si>
  <si>
    <t>isctr12</t>
  </si>
  <si>
    <t>Keppel</t>
  </si>
  <si>
    <t>fix24</t>
  </si>
  <si>
    <t>kefix24</t>
  </si>
  <si>
    <t>fix36</t>
  </si>
  <si>
    <t>kefix36</t>
  </si>
  <si>
    <t>ot24</t>
  </si>
  <si>
    <t>kedot24</t>
  </si>
  <si>
    <t>Sunseap</t>
  </si>
  <si>
    <t>unp1002</t>
  </si>
  <si>
    <t>unp5024</t>
  </si>
  <si>
    <t>unpon1</t>
  </si>
  <si>
    <t>unpon2</t>
  </si>
  <si>
    <t>unpon6</t>
  </si>
  <si>
    <t>sunseapone6mfixed</t>
  </si>
  <si>
    <t>sunseapone12mfixed</t>
  </si>
  <si>
    <t>sunseapone24mfixed</t>
  </si>
  <si>
    <t>sunseap5024mfixed</t>
  </si>
  <si>
    <t>sunseap10024mfixed</t>
  </si>
  <si>
    <t>sunseapone6mdot</t>
  </si>
  <si>
    <t>Sunseap ONE DOT 6 Months</t>
  </si>
  <si>
    <t>sunseapone12mdot</t>
  </si>
  <si>
    <t>sunseapone24mdot</t>
  </si>
  <si>
    <t>Sunseap ONE DOT 24 Months</t>
  </si>
  <si>
    <t>sunseap5024mdot</t>
  </si>
  <si>
    <t>sunseap10024mdot</t>
  </si>
  <si>
    <t>Tuas</t>
  </si>
  <si>
    <t>tupowrfi</t>
  </si>
  <si>
    <t>tupowro</t>
  </si>
  <si>
    <t>tuaspowerdo6</t>
  </si>
  <si>
    <t>tuaspowerdo24</t>
  </si>
  <si>
    <t>tuaspowerfix18</t>
  </si>
  <si>
    <t>tuaspowerfix24</t>
  </si>
  <si>
    <t>Union</t>
  </si>
  <si>
    <t>unionpbp12</t>
  </si>
  <si>
    <t>unionpbp24</t>
  </si>
  <si>
    <t>unionpf12</t>
  </si>
  <si>
    <t>unionpfs12</t>
  </si>
  <si>
    <t>unionpf24</t>
  </si>
  <si>
    <t>unionpfs24</t>
  </si>
  <si>
    <t>unionpg24</t>
  </si>
  <si>
    <t>Gas Saver 24 Months</t>
  </si>
  <si>
    <t>unionpgs24</t>
  </si>
  <si>
    <t>unionpv24</t>
  </si>
  <si>
    <t>unionpdvs24</t>
  </si>
  <si>
    <t>uniont6</t>
  </si>
  <si>
    <t>unionts6</t>
  </si>
  <si>
    <t>POSB Everyday Card Rebate</t>
  </si>
  <si>
    <t>NO</t>
  </si>
  <si>
    <t>% Retailer Monthly Savings</t>
  </si>
  <si>
    <t>Fixed Saver 24</t>
  </si>
  <si>
    <t>Fixed Saver 12</t>
  </si>
  <si>
    <t>Termination Fee</t>
  </si>
  <si>
    <t>Total Monthly Savings</t>
  </si>
  <si>
    <t>Total Annual Savings</t>
  </si>
  <si>
    <t xml:space="preserve">Geneco </t>
  </si>
  <si>
    <t>None</t>
  </si>
  <si>
    <t>Green Energy</t>
  </si>
  <si>
    <t>YES</t>
  </si>
  <si>
    <t>Promotion</t>
  </si>
  <si>
    <t>S$50 Bill Rebate off first month bill</t>
  </si>
  <si>
    <t>S$60 Bill Rebate off first month bill</t>
  </si>
  <si>
    <t>S$100 Bill Rebate off first month bill</t>
  </si>
  <si>
    <t>Total Retailer Annual Savings ($)</t>
  </si>
  <si>
    <t>Retailer Annual Savings</t>
  </si>
  <si>
    <t>PED Card Annual Rebate</t>
  </si>
  <si>
    <t>Annual Savings</t>
  </si>
  <si>
    <t>Monthly Savings</t>
  </si>
  <si>
    <t xml:space="preserve">Termination </t>
  </si>
  <si>
    <t>Fees apply</t>
  </si>
  <si>
    <t>You'll also get</t>
  </si>
  <si>
    <t>Inclusive of Geneco Carbon Offset Programme</t>
  </si>
  <si>
    <t>Retailer Direct Billing</t>
  </si>
  <si>
    <t>Inclusive of AIA Personal Acciednt Protection Plan</t>
  </si>
  <si>
    <t>No added promotions</t>
  </si>
  <si>
    <t>SP Services Consolidated Billing</t>
  </si>
  <si>
    <t>Complimentary Home Contents Insurance</t>
  </si>
  <si>
    <t>Complimentary LPG Cylinder Vouchers</t>
  </si>
  <si>
    <t>Retailer</t>
  </si>
  <si>
    <t>Comparison 1 (50 char max)</t>
  </si>
  <si>
    <t>Comparison 2 (50 char max)</t>
  </si>
  <si>
    <t>Comparison 3 (50 char max)</t>
  </si>
  <si>
    <t>PED Card</t>
  </si>
  <si>
    <t>POSB Everyday Card</t>
  </si>
  <si>
    <t>Best Electricity</t>
  </si>
  <si>
    <t>Union Power</t>
  </si>
  <si>
    <t>POSB Everyday Card 1% cash rebate, capped at S$1</t>
  </si>
  <si>
    <t>PED Card Monthly Rebate</t>
  </si>
  <si>
    <t>Monthly Electricity Bill</t>
  </si>
  <si>
    <t>POSB Everyday Card 1% cash rebate, capped at S$1
Retailer Funded Promo: Additional 1% cash rebate, not capped, valid till 29 Feb 2020</t>
  </si>
  <si>
    <t>Keppel Electric</t>
  </si>
  <si>
    <t>No Rebates</t>
  </si>
  <si>
    <t>NTUC members can earn Link Points</t>
  </si>
  <si>
    <t>tuaspowerfix36</t>
  </si>
  <si>
    <t>Est. annual savings</t>
  </si>
  <si>
    <r>
      <rPr>
        <b/>
        <sz val="11"/>
        <color rgb="FFFF0000"/>
        <rFont val="Calibri"/>
        <family val="2"/>
        <scheme val="minor"/>
      </rPr>
      <t>S$XX</t>
    </r>
    <r>
      <rPr>
        <sz val="11"/>
        <color rgb="FFFF0000"/>
        <rFont val="Calibri"/>
        <family val="2"/>
        <scheme val="minor"/>
      </rPr>
      <t xml:space="preserve"> - update from column F "Annual Savings"</t>
    </r>
  </si>
  <si>
    <t>Contract Duration</t>
  </si>
  <si>
    <r>
      <rPr>
        <b/>
        <sz val="11"/>
        <color theme="1"/>
        <rFont val="Calibri"/>
        <family val="2"/>
        <scheme val="minor"/>
      </rPr>
      <t>Save up to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 xml:space="preserve">S$XX/mth - </t>
    </r>
    <r>
      <rPr>
        <sz val="11"/>
        <color rgb="FFFF0000"/>
        <rFont val="Calibri"/>
        <family val="2"/>
        <scheme val="minor"/>
      </rPr>
      <t xml:space="preserve"> updated from column G "Monthly Savings"</t>
    </r>
  </si>
  <si>
    <r>
      <rPr>
        <b/>
        <sz val="11"/>
        <color rgb="FFFF0000"/>
        <rFont val="Calibri"/>
        <family val="2"/>
        <scheme val="minor"/>
      </rPr>
      <t>XX</t>
    </r>
    <r>
      <rPr>
        <b/>
        <sz val="11"/>
        <color theme="1"/>
        <rFont val="Calibri"/>
        <family val="2"/>
        <scheme val="minor"/>
      </rPr>
      <t xml:space="preserve"> month -</t>
    </r>
    <r>
      <rPr>
        <sz val="11"/>
        <color rgb="FFFF0000"/>
        <rFont val="Calibri"/>
        <family val="2"/>
        <scheme val="minor"/>
      </rPr>
      <t>updated from column K "Contract Duration"</t>
    </r>
  </si>
  <si>
    <r>
      <rPr>
        <b/>
        <sz val="11"/>
        <color rgb="FFFF0000"/>
        <rFont val="Calibri"/>
        <family val="2"/>
        <scheme val="minor"/>
      </rPr>
      <t>XX</t>
    </r>
    <r>
      <rPr>
        <b/>
        <sz val="11"/>
        <color theme="1"/>
        <rFont val="Calibri"/>
        <family val="2"/>
        <scheme val="minor"/>
      </rPr>
      <t xml:space="preserve"> rate -</t>
    </r>
    <r>
      <rPr>
        <sz val="11"/>
        <color rgb="FFFF0000"/>
        <rFont val="Calibri"/>
        <family val="2"/>
        <scheme val="minor"/>
      </rPr>
      <t>updated from column L "Rate Type"</t>
    </r>
  </si>
  <si>
    <r>
      <t xml:space="preserve">XX cents/kWh </t>
    </r>
    <r>
      <rPr>
        <sz val="11"/>
        <color rgb="FFFF0000"/>
        <rFont val="Calibri"/>
        <family val="2"/>
        <scheme val="minor"/>
      </rPr>
      <t>- updated from column M "Rate" and column N ""</t>
    </r>
  </si>
  <si>
    <t>Eco-friendly</t>
  </si>
  <si>
    <r>
      <rPr>
        <b/>
        <sz val="11"/>
        <color rgb="FFFF0000"/>
        <rFont val="Calibri"/>
        <family val="2"/>
        <scheme val="minor"/>
      </rPr>
      <t>XX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- updated from column O "Plan Name", refer to column P "Eco-Friendly"</t>
    </r>
  </si>
  <si>
    <r>
      <rPr>
        <b/>
        <sz val="11"/>
        <color rgb="FFFF0000"/>
        <rFont val="Calibri"/>
        <family val="2"/>
        <scheme val="minor"/>
      </rPr>
      <t>XX</t>
    </r>
    <r>
      <rPr>
        <sz val="11"/>
        <color rgb="FFFF0000"/>
        <rFont val="Calibri"/>
        <family val="2"/>
        <scheme val="minor"/>
      </rPr>
      <t xml:space="preserve"> - updated from column Q "Promotions"</t>
    </r>
  </si>
  <si>
    <r>
      <rPr>
        <b/>
        <sz val="11"/>
        <color rgb="FFFF0000"/>
        <rFont val="Calibri"/>
        <family val="2"/>
        <scheme val="minor"/>
      </rPr>
      <t xml:space="preserve">S$XX/mth - </t>
    </r>
    <r>
      <rPr>
        <sz val="11"/>
        <color rgb="FFFF0000"/>
        <rFont val="Calibri"/>
        <family val="2"/>
        <scheme val="minor"/>
      </rPr>
      <t xml:space="preserve"> updated from column G "Monthly Savings"</t>
    </r>
  </si>
  <si>
    <t>updated from column S "Termination"</t>
  </si>
  <si>
    <t>You will also get</t>
  </si>
  <si>
    <r>
      <t xml:space="preserve">NOTE TO PWEB TEAM
</t>
    </r>
    <r>
      <rPr>
        <sz val="11"/>
        <color theme="0"/>
        <rFont val="Calibri"/>
        <family val="2"/>
        <scheme val="minor"/>
      </rPr>
      <t>To update the plan information, please use the "pWeb Team" tab</t>
    </r>
  </si>
  <si>
    <t>Updated from column T "1"</t>
  </si>
  <si>
    <t>Updated from column U "2"</t>
  </si>
  <si>
    <t>Updated from column V "3"</t>
  </si>
  <si>
    <r>
      <t>Updating of Retailer Price Plans: Please use the "</t>
    </r>
    <r>
      <rPr>
        <b/>
        <sz val="11"/>
        <color theme="1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>" tab to update the respective costs</t>
    </r>
  </si>
  <si>
    <t>Update the columns highlighted in yellow</t>
  </si>
  <si>
    <r>
      <rPr>
        <b/>
        <sz val="11"/>
        <color theme="1"/>
        <rFont val="Calibri"/>
        <family val="2"/>
        <scheme val="minor"/>
      </rPr>
      <t xml:space="preserve">DO NOT </t>
    </r>
    <r>
      <rPr>
        <sz val="11"/>
        <color theme="1"/>
        <rFont val="Calibri"/>
        <family val="2"/>
        <scheme val="minor"/>
      </rPr>
      <t>change the forumulas highlighted in orange</t>
    </r>
  </si>
  <si>
    <r>
      <rPr>
        <b/>
        <sz val="11"/>
        <color theme="0"/>
        <rFont val="Calibri"/>
        <family val="2"/>
        <scheme val="minor"/>
      </rPr>
      <t>NOTE TO INTELLIGENT BANKING TEAM</t>
    </r>
    <r>
      <rPr>
        <sz val="11"/>
        <color theme="0"/>
        <rFont val="Calibri"/>
        <family val="2"/>
        <scheme val="minor"/>
      </rPr>
      <t xml:space="preserve">
Please adhere to the following instructions</t>
    </r>
  </si>
  <si>
    <t>Version</t>
  </si>
  <si>
    <t>Date</t>
  </si>
  <si>
    <t>Author</t>
  </si>
  <si>
    <t>Changed Items</t>
  </si>
  <si>
    <t>V1_01</t>
  </si>
  <si>
    <t>DBS (Kelly)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</si>
</sst>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_(&quot;$&quot;* #,##0.0000_);_(&quot;$&quot;* \(#,##0.0000\);_(&quot;$&quot;* &quot;-&quot;??_);_(@_)"/>
    <numFmt numFmtId="166" formatCode="0.0%"/>
    <numFmt numFmtId="167" formatCode="_(&quot;$&quot;* #,##0.000_);_(&quot;$&quot;* \(#,##0.000\);_(&quot;$&quot;* &quot;-&quot;??_);_(@_)"/>
    <numFmt numFmtId="168" formatCode="0.0000"/>
    <numFmt numFmtId="169" formatCode="_(&quot;$&quot;* #,##0_);_(&quot;$&quot;* \(#,##0\);_(&quot;$&quot;* &quot;-&quot;??_);_(@_)"/>
  </numFmts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trike/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FFFFFF"/>
      <name val="Arial"/>
      <family val="2"/>
    </font>
    <font>
      <sz val="14"/>
      <color rgb="FF666E76"/>
      <name val="Arial"/>
      <family val="2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name val="Calibri"/>
      <family val="2"/>
    </font>
    <font>
      <i/>
      <sz val="11"/>
      <color theme="1"/>
      <name val="Calibri"/>
      <family val="2"/>
    </font>
    <font>
      <i/>
      <sz val="11"/>
      <color rgb="FF000000"/>
      <name val="Calibri"/>
      <family val="2"/>
    </font>
    <font>
      <sz val="8"/>
      <color rgb="FF666E76"/>
      <name val="Arial"/>
      <family val="2"/>
    </font>
    <font>
      <sz val="12"/>
      <color rgb="FF666E76"/>
      <name val="Inherit"/>
    </font>
    <font>
      <sz val="8"/>
      <color rgb="FFFFFFFF"/>
      <name val="Arial"/>
      <family val="2"/>
    </font>
    <font>
      <sz val="11"/>
      <color theme="1"/>
      <name val="Arial"/>
      <family val="2"/>
    </font>
    <font>
      <b/>
      <sz val="11"/>
      <color rgb="FF3F3F3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3F3F3F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67676"/>
        <bgColor indexed="64"/>
      </patternFill>
    </fill>
    <fill>
      <patternFill patternType="solid">
        <fgColor rgb="FFEA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00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FFFFFF"/>
      </left>
      <right/>
      <top/>
      <bottom style="thick">
        <color rgb="FFDDDDDD"/>
      </bottom>
      <diagonal/>
    </border>
    <border>
      <left/>
      <right/>
      <top style="medium">
        <color rgb="FFDDDDDD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FFFF"/>
      </left>
      <right/>
      <top/>
      <bottom style="medium">
        <color rgb="FFDDDDDD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3F3F3F"/>
      </left>
      <right style="medium">
        <color rgb="FF3F3F3F"/>
      </right>
      <top/>
      <bottom style="medium">
        <color rgb="FF3F3F3F"/>
      </bottom>
      <diagonal/>
    </border>
    <border>
      <left/>
      <right style="medium">
        <color rgb="FF3F3F3F"/>
      </right>
      <top/>
      <bottom style="medium">
        <color rgb="FF3F3F3F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/>
      <right/>
      <top style="thin">
        <color theme="0"/>
      </top>
      <bottom style="medium">
        <color indexed="64"/>
      </bottom>
      <diagonal/>
    </border>
    <border>
      <left/>
      <right style="medium">
        <color indexed="64"/>
      </right>
      <top style="thin">
        <color theme="0"/>
      </top>
      <bottom style="medium">
        <color indexed="64"/>
      </bottom>
      <diagonal/>
    </border>
  </borders>
  <cellStyleXfs count="4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266">
    <xf numFmtId="0" fontId="0" fillId="0" borderId="0" xfId="0"/>
    <xf numFmtId="0" fontId="4" fillId="0" borderId="0" xfId="0" applyFont="1"/>
    <xf numFmtId="0" fontId="0" fillId="0" borderId="1" xfId="0" applyBorder="1" applyAlignment="1">
      <alignment vertical="center" wrapText="1"/>
    </xf>
    <xf numFmtId="0" fontId="5" fillId="0" borderId="1" xfId="0" applyFont="1" applyFill="1" applyBorder="1" applyAlignment="1">
      <alignment vertical="top"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7" fillId="0" borderId="9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0" fillId="0" borderId="11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2" xfId="0" applyBorder="1" applyAlignment="1">
      <alignment wrapText="1"/>
    </xf>
    <xf numFmtId="0" fontId="5" fillId="0" borderId="10" xfId="0" applyFont="1" applyFill="1" applyBorder="1" applyAlignment="1">
      <alignment vertical="top" wrapText="1"/>
    </xf>
    <xf numFmtId="0" fontId="5" fillId="0" borderId="7" xfId="0" applyFont="1" applyFill="1" applyBorder="1" applyAlignment="1">
      <alignment vertical="top" wrapText="1"/>
    </xf>
    <xf numFmtId="0" fontId="6" fillId="0" borderId="9" xfId="0" applyFont="1" applyBorder="1" applyAlignment="1">
      <alignment wrapText="1"/>
    </xf>
    <xf numFmtId="0" fontId="2" fillId="0" borderId="10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vertical="center" wrapText="1"/>
    </xf>
    <xf numFmtId="0" fontId="0" fillId="0" borderId="10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165" fontId="0" fillId="0" borderId="10" xfId="1" applyNumberFormat="1" applyFont="1" applyFill="1" applyBorder="1" applyAlignment="1">
      <alignment vertical="center" wrapText="1"/>
    </xf>
    <xf numFmtId="165" fontId="0" fillId="0" borderId="1" xfId="1" applyNumberFormat="1" applyFont="1" applyFill="1" applyBorder="1" applyAlignment="1">
      <alignment horizontal="left" vertical="center" wrapText="1"/>
    </xf>
    <xf numFmtId="165" fontId="0" fillId="0" borderId="1" xfId="1" applyNumberFormat="1" applyFont="1" applyFill="1" applyBorder="1" applyAlignment="1">
      <alignment vertical="center" wrapText="1"/>
    </xf>
    <xf numFmtId="0" fontId="0" fillId="0" borderId="0" xfId="0" applyFill="1"/>
    <xf numFmtId="165" fontId="0" fillId="0" borderId="7" xfId="1" applyNumberFormat="1" applyFont="1" applyFill="1" applyBorder="1" applyAlignment="1">
      <alignment horizontal="left" vertical="center" wrapText="1"/>
    </xf>
    <xf numFmtId="0" fontId="0" fillId="0" borderId="10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7" xfId="0" applyFill="1" applyBorder="1" applyAlignment="1">
      <alignment wrapText="1"/>
    </xf>
    <xf numFmtId="0" fontId="2" fillId="0" borderId="10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0" fillId="0" borderId="10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7" fillId="3" borderId="9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7" fillId="3" borderId="7" xfId="0" applyFont="1" applyFill="1" applyBorder="1" applyAlignment="1">
      <alignment vertical="center" wrapText="1"/>
    </xf>
    <xf numFmtId="0" fontId="6" fillId="3" borderId="10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vertical="center" wrapText="1"/>
    </xf>
    <xf numFmtId="0" fontId="0" fillId="0" borderId="3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6" fillId="4" borderId="1" xfId="0" applyFont="1" applyFill="1" applyBorder="1" applyAlignment="1">
      <alignment vertical="center" wrapText="1"/>
    </xf>
    <xf numFmtId="0" fontId="6" fillId="4" borderId="7" xfId="0" applyFont="1" applyFill="1" applyBorder="1" applyAlignment="1">
      <alignment vertical="center" wrapText="1"/>
    </xf>
    <xf numFmtId="0" fontId="5" fillId="0" borderId="7" xfId="0" applyFont="1" applyFill="1" applyBorder="1" applyAlignment="1">
      <alignment vertical="center" wrapText="1"/>
    </xf>
    <xf numFmtId="0" fontId="5" fillId="0" borderId="10" xfId="0" applyFont="1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5" fillId="0" borderId="11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vertical="center" wrapText="1"/>
    </xf>
    <xf numFmtId="0" fontId="0" fillId="0" borderId="7" xfId="0" applyFill="1" applyBorder="1" applyAlignment="1">
      <alignment vertical="center" wrapText="1"/>
    </xf>
    <xf numFmtId="0" fontId="5" fillId="0" borderId="3" xfId="0" applyFont="1" applyFill="1" applyBorder="1" applyAlignment="1">
      <alignment vertical="center" wrapText="1"/>
    </xf>
    <xf numFmtId="0" fontId="9" fillId="0" borderId="10" xfId="0" applyFont="1" applyFill="1" applyBorder="1" applyAlignment="1">
      <alignment horizontal="left" vertical="center" wrapText="1"/>
    </xf>
    <xf numFmtId="0" fontId="5" fillId="0" borderId="10" xfId="0" applyFont="1" applyFill="1" applyBorder="1" applyAlignment="1">
      <alignment horizontal="left" vertical="center" wrapText="1"/>
    </xf>
    <xf numFmtId="0" fontId="7" fillId="0" borderId="20" xfId="0" applyFont="1" applyFill="1" applyBorder="1" applyAlignment="1">
      <alignment vertical="center" wrapText="1"/>
    </xf>
    <xf numFmtId="0" fontId="2" fillId="0" borderId="23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9" fillId="0" borderId="23" xfId="0" applyFont="1" applyFill="1" applyBorder="1" applyAlignment="1">
      <alignment vertical="center" wrapText="1"/>
    </xf>
    <xf numFmtId="0" fontId="2" fillId="0" borderId="13" xfId="0" applyFont="1" applyFill="1" applyBorder="1" applyAlignment="1">
      <alignment vertical="center" wrapText="1"/>
    </xf>
    <xf numFmtId="0" fontId="2" fillId="0" borderId="15" xfId="0" applyFont="1" applyFill="1" applyBorder="1" applyAlignment="1">
      <alignment vertical="center" wrapText="1"/>
    </xf>
    <xf numFmtId="0" fontId="2" fillId="0" borderId="14" xfId="0" applyFont="1" applyFill="1" applyBorder="1" applyAlignment="1">
      <alignment vertical="center" wrapText="1"/>
    </xf>
    <xf numFmtId="165" fontId="0" fillId="0" borderId="13" xfId="1" applyNumberFormat="1" applyFont="1" applyFill="1" applyBorder="1" applyAlignment="1">
      <alignment vertical="center" wrapText="1"/>
    </xf>
    <xf numFmtId="165" fontId="0" fillId="0" borderId="15" xfId="1" applyNumberFormat="1" applyFont="1" applyFill="1" applyBorder="1" applyAlignment="1">
      <alignment vertical="center" wrapText="1"/>
    </xf>
    <xf numFmtId="165" fontId="0" fillId="0" borderId="14" xfId="1" applyNumberFormat="1" applyFont="1" applyFill="1" applyBorder="1" applyAlignment="1">
      <alignment horizontal="left" vertical="center" wrapText="1"/>
    </xf>
    <xf numFmtId="165" fontId="0" fillId="0" borderId="15" xfId="1" applyNumberFormat="1" applyFont="1" applyFill="1" applyBorder="1" applyAlignment="1">
      <alignment horizontal="left" vertical="center" wrapText="1"/>
    </xf>
    <xf numFmtId="165" fontId="0" fillId="0" borderId="14" xfId="1" applyNumberFormat="1" applyFont="1" applyFill="1" applyBorder="1" applyAlignment="1">
      <alignment vertical="center" wrapText="1"/>
    </xf>
    <xf numFmtId="0" fontId="2" fillId="0" borderId="11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0" fillId="0" borderId="1" xfId="0" applyFill="1" applyBorder="1"/>
    <xf numFmtId="0" fontId="2" fillId="0" borderId="6" xfId="0" applyFont="1" applyFill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2" fillId="0" borderId="4" xfId="0" applyFont="1" applyFill="1" applyBorder="1" applyAlignment="1">
      <alignment vertical="center" wrapText="1"/>
    </xf>
    <xf numFmtId="0" fontId="0" fillId="0" borderId="7" xfId="0" applyFill="1" applyBorder="1" applyAlignment="1">
      <alignment horizontal="left" vertical="center" wrapText="1"/>
    </xf>
    <xf numFmtId="0" fontId="5" fillId="0" borderId="11" xfId="0" applyFont="1" applyFill="1" applyBorder="1" applyAlignment="1">
      <alignment vertical="top" wrapText="1"/>
    </xf>
    <xf numFmtId="0" fontId="0" fillId="0" borderId="1" xfId="0" applyBorder="1" applyAlignment="1">
      <alignment horizontal="left" vertical="center"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8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1" fillId="0" borderId="10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7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10" fillId="0" borderId="10" xfId="0" applyFont="1" applyFill="1" applyBorder="1" applyAlignment="1">
      <alignment vertical="center" wrapText="1"/>
    </xf>
    <xf numFmtId="0" fontId="11" fillId="5" borderId="10" xfId="0" applyFont="1" applyFill="1" applyBorder="1" applyAlignment="1">
      <alignment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25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0" fillId="2" borderId="4" xfId="0" applyFill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5" fillId="0" borderId="6" xfId="0" applyFont="1" applyBorder="1" applyAlignment="1">
      <alignment vertical="center"/>
    </xf>
    <xf numFmtId="0" fontId="0" fillId="2" borderId="7" xfId="0" applyFill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9" fontId="0" fillId="0" borderId="1" xfId="0" applyNumberFormat="1" applyBorder="1" applyAlignment="1">
      <alignment vertical="center" wrapText="1"/>
    </xf>
    <xf numFmtId="9" fontId="0" fillId="0" borderId="1" xfId="0" applyNumberFormat="1" applyBorder="1" applyAlignment="1">
      <alignment vertical="center"/>
    </xf>
    <xf numFmtId="166" fontId="0" fillId="0" borderId="1" xfId="0" applyNumberFormat="1" applyBorder="1" applyAlignment="1">
      <alignment vertical="center"/>
    </xf>
    <xf numFmtId="0" fontId="0" fillId="2" borderId="7" xfId="0" applyFill="1" applyBorder="1"/>
    <xf numFmtId="165" fontId="0" fillId="0" borderId="1" xfId="1" applyNumberFormat="1" applyFont="1" applyBorder="1" applyAlignment="1">
      <alignment vertical="center"/>
    </xf>
    <xf numFmtId="167" fontId="0" fillId="0" borderId="1" xfId="1" applyNumberFormat="1" applyFont="1" applyBorder="1"/>
    <xf numFmtId="165" fontId="0" fillId="0" borderId="1" xfId="1" applyNumberFormat="1" applyFont="1" applyBorder="1"/>
    <xf numFmtId="165" fontId="0" fillId="0" borderId="1" xfId="1" applyNumberFormat="1" applyFont="1" applyBorder="1" applyAlignment="1">
      <alignment vertical="center" wrapText="1"/>
    </xf>
    <xf numFmtId="167" fontId="0" fillId="0" borderId="0" xfId="1" applyNumberFormat="1" applyFont="1"/>
    <xf numFmtId="168" fontId="0" fillId="2" borderId="7" xfId="0" applyNumberFormat="1" applyFill="1" applyBorder="1"/>
    <xf numFmtId="165" fontId="0" fillId="0" borderId="8" xfId="1" applyNumberFormat="1" applyFont="1" applyBorder="1"/>
    <xf numFmtId="168" fontId="0" fillId="0" borderId="0" xfId="1" applyNumberFormat="1" applyFont="1"/>
    <xf numFmtId="0" fontId="0" fillId="0" borderId="8" xfId="0" applyBorder="1"/>
    <xf numFmtId="0" fontId="0" fillId="0" borderId="1" xfId="0" applyBorder="1"/>
    <xf numFmtId="0" fontId="1" fillId="0" borderId="26" xfId="0" applyFont="1" applyBorder="1" applyAlignment="1">
      <alignment vertical="center" wrapText="1"/>
    </xf>
    <xf numFmtId="167" fontId="0" fillId="0" borderId="8" xfId="1" applyNumberFormat="1" applyFont="1" applyBorder="1"/>
    <xf numFmtId="169" fontId="0" fillId="0" borderId="8" xfId="1" applyNumberFormat="1" applyFont="1" applyBorder="1"/>
    <xf numFmtId="164" fontId="0" fillId="0" borderId="8" xfId="1" applyFont="1" applyBorder="1" applyAlignment="1">
      <alignment horizontal="right"/>
    </xf>
    <xf numFmtId="167" fontId="0" fillId="0" borderId="8" xfId="1" applyNumberFormat="1" applyFont="1" applyBorder="1" applyAlignment="1">
      <alignment horizontal="right"/>
    </xf>
    <xf numFmtId="0" fontId="12" fillId="3" borderId="7" xfId="0" applyFont="1" applyFill="1" applyBorder="1"/>
    <xf numFmtId="169" fontId="12" fillId="3" borderId="8" xfId="1" applyNumberFormat="1" applyFont="1" applyFill="1" applyBorder="1"/>
    <xf numFmtId="169" fontId="12" fillId="3" borderId="8" xfId="1" applyNumberFormat="1" applyFont="1" applyFill="1" applyBorder="1" applyAlignment="1">
      <alignment horizontal="right"/>
    </xf>
    <xf numFmtId="164" fontId="0" fillId="0" borderId="0" xfId="0" applyNumberFormat="1"/>
    <xf numFmtId="2" fontId="0" fillId="0" borderId="0" xfId="0" applyNumberFormat="1"/>
    <xf numFmtId="167" fontId="0" fillId="0" borderId="0" xfId="0" applyNumberFormat="1"/>
    <xf numFmtId="9" fontId="13" fillId="6" borderId="0" xfId="2" applyFont="1" applyFill="1"/>
    <xf numFmtId="44" fontId="0" fillId="0" borderId="0" xfId="0" applyNumberFormat="1"/>
    <xf numFmtId="9" fontId="0" fillId="0" borderId="0" xfId="0" applyNumberFormat="1"/>
    <xf numFmtId="0" fontId="14" fillId="7" borderId="27" xfId="0" applyFont="1" applyFill="1" applyBorder="1" applyAlignment="1">
      <alignment horizontal="center" vertical="center"/>
    </xf>
    <xf numFmtId="0" fontId="15" fillId="8" borderId="28" xfId="0" applyFont="1" applyFill="1" applyBorder="1" applyAlignment="1">
      <alignment vertical="top"/>
    </xf>
    <xf numFmtId="0" fontId="15" fillId="9" borderId="28" xfId="0" applyFont="1" applyFill="1" applyBorder="1" applyAlignment="1">
      <alignment vertical="top"/>
    </xf>
    <xf numFmtId="1" fontId="16" fillId="3" borderId="0" xfId="0" applyNumberFormat="1" applyFont="1" applyFill="1" applyAlignment="1">
      <alignment wrapText="1"/>
    </xf>
    <xf numFmtId="1" fontId="16" fillId="3" borderId="0" xfId="0" applyNumberFormat="1" applyFont="1" applyFill="1" applyAlignment="1">
      <alignment vertical="center"/>
    </xf>
    <xf numFmtId="0" fontId="17" fillId="0" borderId="0" xfId="0" applyFont="1"/>
    <xf numFmtId="0" fontId="18" fillId="0" borderId="0" xfId="3"/>
    <xf numFmtId="44" fontId="0" fillId="0" borderId="0" xfId="2" applyNumberFormat="1" applyFont="1"/>
    <xf numFmtId="165" fontId="0" fillId="0" borderId="1" xfId="1" applyNumberFormat="1" applyFont="1" applyFill="1" applyBorder="1"/>
    <xf numFmtId="165" fontId="0" fillId="0" borderId="8" xfId="1" applyNumberFormat="1" applyFont="1" applyFill="1" applyBorder="1"/>
    <xf numFmtId="0" fontId="2" fillId="4" borderId="18" xfId="0" applyFont="1" applyFill="1" applyBorder="1" applyAlignment="1">
      <alignment vertical="center" wrapText="1"/>
    </xf>
    <xf numFmtId="0" fontId="2" fillId="4" borderId="19" xfId="0" applyFont="1" applyFill="1" applyBorder="1" applyAlignment="1">
      <alignment vertical="center" wrapText="1"/>
    </xf>
    <xf numFmtId="0" fontId="4" fillId="2" borderId="29" xfId="0" applyFont="1" applyFill="1" applyBorder="1" applyAlignment="1">
      <alignment horizontal="center" wrapText="1"/>
    </xf>
    <xf numFmtId="0" fontId="8" fillId="0" borderId="1" xfId="0" applyFont="1" applyFill="1" applyBorder="1" applyAlignment="1">
      <alignment vertical="center" wrapText="1"/>
    </xf>
    <xf numFmtId="0" fontId="2" fillId="0" borderId="18" xfId="0" applyFont="1" applyFill="1" applyBorder="1" applyAlignment="1">
      <alignment vertical="center" wrapText="1"/>
    </xf>
    <xf numFmtId="0" fontId="2" fillId="0" borderId="19" xfId="0" applyFont="1" applyFill="1" applyBorder="1" applyAlignment="1">
      <alignment vertical="center" wrapText="1"/>
    </xf>
    <xf numFmtId="165" fontId="0" fillId="0" borderId="12" xfId="1" applyNumberFormat="1" applyFont="1" applyFill="1" applyBorder="1" applyAlignment="1">
      <alignment vertical="center" wrapText="1"/>
    </xf>
    <xf numFmtId="0" fontId="2" fillId="0" borderId="12" xfId="0" applyFont="1" applyFill="1" applyBorder="1" applyAlignment="1">
      <alignment vertical="center" wrapText="1"/>
    </xf>
    <xf numFmtId="0" fontId="0" fillId="0" borderId="7" xfId="0" applyFill="1" applyBorder="1"/>
    <xf numFmtId="165" fontId="0" fillId="4" borderId="13" xfId="1" applyNumberFormat="1" applyFont="1" applyFill="1" applyBorder="1" applyAlignment="1">
      <alignment vertical="center" wrapText="1"/>
    </xf>
    <xf numFmtId="165" fontId="0" fillId="4" borderId="15" xfId="1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9" fontId="0" fillId="0" borderId="0" xfId="2" applyFont="1"/>
    <xf numFmtId="164" fontId="0" fillId="0" borderId="0" xfId="1" applyFont="1"/>
    <xf numFmtId="165" fontId="0" fillId="0" borderId="0" xfId="1" applyNumberFormat="1" applyFont="1"/>
    <xf numFmtId="0" fontId="20" fillId="3" borderId="10" xfId="0" applyFont="1" applyFill="1" applyBorder="1" applyAlignment="1">
      <alignment vertical="center" wrapText="1"/>
    </xf>
    <xf numFmtId="0" fontId="21" fillId="0" borderId="10" xfId="0" applyFont="1" applyFill="1" applyBorder="1" applyAlignment="1">
      <alignment vertical="center" wrapText="1"/>
    </xf>
    <xf numFmtId="0" fontId="22" fillId="0" borderId="13" xfId="0" applyFont="1" applyFill="1" applyBorder="1" applyAlignment="1">
      <alignment vertical="center" wrapText="1"/>
    </xf>
    <xf numFmtId="0" fontId="23" fillId="0" borderId="0" xfId="0" applyFont="1" applyAlignment="1">
      <alignment vertical="center" wrapText="1"/>
    </xf>
    <xf numFmtId="0" fontId="25" fillId="7" borderId="30" xfId="0" applyFont="1" applyFill="1" applyBorder="1" applyAlignment="1">
      <alignment horizontal="center" vertical="center"/>
    </xf>
    <xf numFmtId="0" fontId="26" fillId="8" borderId="28" xfId="0" applyFont="1" applyFill="1" applyBorder="1" applyAlignment="1">
      <alignment vertical="top"/>
    </xf>
    <xf numFmtId="0" fontId="26" fillId="0" borderId="28" xfId="0" applyFont="1" applyBorder="1" applyAlignment="1">
      <alignment vertical="top"/>
    </xf>
    <xf numFmtId="1" fontId="0" fillId="0" borderId="0" xfId="0" applyNumberFormat="1"/>
    <xf numFmtId="0" fontId="0" fillId="4" borderId="0" xfId="0" applyFill="1"/>
    <xf numFmtId="0" fontId="4" fillId="4" borderId="3" xfId="0" applyFont="1" applyFill="1" applyBorder="1" applyAlignment="1">
      <alignment vertical="center"/>
    </xf>
    <xf numFmtId="0" fontId="5" fillId="4" borderId="6" xfId="0" applyFont="1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9" fontId="0" fillId="4" borderId="1" xfId="0" applyNumberFormat="1" applyFill="1" applyBorder="1" applyAlignment="1">
      <alignment vertical="center"/>
    </xf>
    <xf numFmtId="167" fontId="0" fillId="4" borderId="1" xfId="1" applyNumberFormat="1" applyFont="1" applyFill="1" applyBorder="1"/>
    <xf numFmtId="165" fontId="0" fillId="4" borderId="1" xfId="1" applyNumberFormat="1" applyFont="1" applyFill="1" applyBorder="1"/>
    <xf numFmtId="165" fontId="0" fillId="4" borderId="1" xfId="1" applyNumberFormat="1" applyFont="1" applyFill="1" applyBorder="1" applyAlignment="1">
      <alignment vertical="center"/>
    </xf>
    <xf numFmtId="0" fontId="0" fillId="4" borderId="1" xfId="0" applyFill="1" applyBorder="1"/>
    <xf numFmtId="165" fontId="0" fillId="4" borderId="8" xfId="1" applyNumberFormat="1" applyFont="1" applyFill="1" applyBorder="1"/>
    <xf numFmtId="0" fontId="0" fillId="4" borderId="8" xfId="0" applyFill="1" applyBorder="1"/>
    <xf numFmtId="167" fontId="0" fillId="4" borderId="8" xfId="1" applyNumberFormat="1" applyFont="1" applyFill="1" applyBorder="1"/>
    <xf numFmtId="169" fontId="0" fillId="4" borderId="8" xfId="1" applyNumberFormat="1" applyFont="1" applyFill="1" applyBorder="1"/>
    <xf numFmtId="169" fontId="12" fillId="4" borderId="8" xfId="1" applyNumberFormat="1" applyFont="1" applyFill="1" applyBorder="1"/>
    <xf numFmtId="44" fontId="0" fillId="4" borderId="0" xfId="2" applyNumberFormat="1" applyFont="1" applyFill="1"/>
    <xf numFmtId="165" fontId="0" fillId="4" borderId="0" xfId="0" applyNumberFormat="1" applyFill="1"/>
    <xf numFmtId="44" fontId="0" fillId="4" borderId="0" xfId="0" applyNumberFormat="1" applyFill="1"/>
    <xf numFmtId="0" fontId="28" fillId="11" borderId="31" xfId="0" applyFont="1" applyFill="1" applyBorder="1" applyAlignment="1">
      <alignment vertical="center"/>
    </xf>
    <xf numFmtId="0" fontId="28" fillId="11" borderId="32" xfId="0" applyFont="1" applyFill="1" applyBorder="1" applyAlignment="1">
      <alignment vertical="center"/>
    </xf>
    <xf numFmtId="0" fontId="27" fillId="12" borderId="33" xfId="0" applyFont="1" applyFill="1" applyBorder="1" applyAlignment="1">
      <alignment vertical="center"/>
    </xf>
    <xf numFmtId="0" fontId="27" fillId="12" borderId="34" xfId="0" applyFont="1" applyFill="1" applyBorder="1" applyAlignment="1">
      <alignment vertical="center"/>
    </xf>
    <xf numFmtId="0" fontId="27" fillId="13" borderId="33" xfId="0" applyFont="1" applyFill="1" applyBorder="1" applyAlignment="1">
      <alignment vertical="center"/>
    </xf>
    <xf numFmtId="0" fontId="27" fillId="13" borderId="34" xfId="0" applyFont="1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164" fontId="0" fillId="4" borderId="0" xfId="1" applyFont="1" applyFill="1" applyAlignment="1">
      <alignment horizontal="center" vertical="center" wrapText="1"/>
    </xf>
    <xf numFmtId="9" fontId="0" fillId="4" borderId="0" xfId="2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164" fontId="0" fillId="10" borderId="0" xfId="1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1" applyNumberFormat="1" applyFont="1"/>
    <xf numFmtId="0" fontId="0" fillId="0" borderId="0" xfId="0" applyNumberFormat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31" fillId="0" borderId="0" xfId="0" applyFont="1"/>
    <xf numFmtId="0" fontId="0" fillId="0" borderId="0" xfId="0" applyBorder="1"/>
    <xf numFmtId="0" fontId="0" fillId="0" borderId="0" xfId="0" applyFill="1" applyBorder="1"/>
    <xf numFmtId="0" fontId="0" fillId="0" borderId="37" xfId="0" applyBorder="1"/>
    <xf numFmtId="0" fontId="0" fillId="0" borderId="37" xfId="0" applyFill="1" applyBorder="1"/>
    <xf numFmtId="0" fontId="4" fillId="0" borderId="37" xfId="0" applyFont="1" applyBorder="1"/>
    <xf numFmtId="0" fontId="29" fillId="0" borderId="37" xfId="0" applyFont="1" applyBorder="1"/>
    <xf numFmtId="0" fontId="30" fillId="0" borderId="37" xfId="0" applyFont="1" applyBorder="1"/>
    <xf numFmtId="0" fontId="0" fillId="0" borderId="39" xfId="0" applyBorder="1"/>
    <xf numFmtId="0" fontId="0" fillId="0" borderId="39" xfId="0" applyFill="1" applyBorder="1"/>
    <xf numFmtId="0" fontId="0" fillId="0" borderId="24" xfId="0" applyBorder="1"/>
    <xf numFmtId="0" fontId="0" fillId="0" borderId="40" xfId="0" applyBorder="1"/>
    <xf numFmtId="0" fontId="0" fillId="0" borderId="41" xfId="0" applyBorder="1"/>
    <xf numFmtId="0" fontId="0" fillId="0" borderId="40" xfId="0" applyFill="1" applyBorder="1"/>
    <xf numFmtId="0" fontId="0" fillId="0" borderId="41" xfId="0" applyFill="1" applyBorder="1"/>
    <xf numFmtId="0" fontId="4" fillId="0" borderId="41" xfId="0" applyFont="1" applyBorder="1"/>
    <xf numFmtId="0" fontId="29" fillId="0" borderId="41" xfId="0" applyFont="1" applyBorder="1"/>
    <xf numFmtId="0" fontId="30" fillId="0" borderId="41" xfId="0" applyFont="1" applyBorder="1"/>
    <xf numFmtId="0" fontId="0" fillId="0" borderId="42" xfId="0" applyBorder="1"/>
    <xf numFmtId="0" fontId="0" fillId="0" borderId="43" xfId="0" applyBorder="1"/>
    <xf numFmtId="0" fontId="0" fillId="0" borderId="45" xfId="0" applyBorder="1"/>
    <xf numFmtId="0" fontId="4" fillId="0" borderId="41" xfId="0" applyFont="1" applyFill="1" applyBorder="1"/>
    <xf numFmtId="0" fontId="29" fillId="0" borderId="41" xfId="0" applyFont="1" applyFill="1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0" xfId="0" applyBorder="1" applyAlignment="1"/>
    <xf numFmtId="0" fontId="0" fillId="4" borderId="40" xfId="0" applyFill="1" applyBorder="1"/>
    <xf numFmtId="0" fontId="0" fillId="17" borderId="40" xfId="0" applyFill="1" applyBorder="1" applyAlignment="1"/>
    <xf numFmtId="14" fontId="0" fillId="0" borderId="1" xfId="0" applyNumberFormat="1" applyBorder="1" applyAlignment="1">
      <alignment horizontal="center" vertical="center"/>
    </xf>
    <xf numFmtId="0" fontId="12" fillId="18" borderId="13" xfId="0" applyFont="1" applyFill="1" applyBorder="1" applyAlignment="1">
      <alignment horizontal="center" vertical="center" wrapText="1"/>
    </xf>
    <xf numFmtId="0" fontId="12" fillId="18" borderId="15" xfId="0" applyFont="1" applyFill="1" applyBorder="1" applyAlignment="1">
      <alignment horizontal="center" vertical="center" wrapText="1"/>
    </xf>
    <xf numFmtId="0" fontId="12" fillId="18" borderId="14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/>
    <xf numFmtId="0" fontId="0" fillId="0" borderId="7" xfId="0" applyBorder="1"/>
    <xf numFmtId="0" fontId="0" fillId="0" borderId="11" xfId="0" applyBorder="1"/>
    <xf numFmtId="0" fontId="0" fillId="0" borderId="3" xfId="0" applyBorder="1"/>
    <xf numFmtId="0" fontId="0" fillId="0" borderId="2" xfId="0" applyBorder="1"/>
    <xf numFmtId="0" fontId="12" fillId="16" borderId="36" xfId="0" applyFont="1" applyFill="1" applyBorder="1" applyAlignment="1">
      <alignment horizontal="center" vertical="center" wrapText="1"/>
    </xf>
    <xf numFmtId="0" fontId="12" fillId="16" borderId="38" xfId="0" applyFont="1" applyFill="1" applyBorder="1" applyAlignment="1">
      <alignment horizontal="center" vertical="center"/>
    </xf>
    <xf numFmtId="0" fontId="12" fillId="16" borderId="32" xfId="0" applyFont="1" applyFill="1" applyBorder="1" applyAlignment="1">
      <alignment horizontal="center" vertical="center"/>
    </xf>
    <xf numFmtId="0" fontId="13" fillId="15" borderId="24" xfId="0" applyFont="1" applyFill="1" applyBorder="1" applyAlignment="1">
      <alignment horizontal="center" vertical="center" wrapText="1"/>
    </xf>
    <xf numFmtId="0" fontId="13" fillId="15" borderId="44" xfId="0" applyFont="1" applyFill="1" applyBorder="1" applyAlignment="1">
      <alignment horizontal="center" vertical="center" wrapText="1"/>
    </xf>
    <xf numFmtId="0" fontId="13" fillId="15" borderId="35" xfId="0" applyFont="1" applyFill="1" applyBorder="1" applyAlignment="1">
      <alignment horizontal="center" vertical="center" wrapText="1"/>
    </xf>
    <xf numFmtId="0" fontId="0" fillId="0" borderId="49" xfId="0" applyFill="1" applyBorder="1" applyAlignment="1">
      <alignment horizontal="center"/>
    </xf>
    <xf numFmtId="0" fontId="0" fillId="0" borderId="50" xfId="0" applyFill="1" applyBorder="1" applyAlignment="1">
      <alignment horizontal="center"/>
    </xf>
    <xf numFmtId="0" fontId="0" fillId="0" borderId="51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12" fillId="1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3" xfId="0" applyFont="1" applyFill="1" applyBorder="1" applyAlignment="1">
      <alignment horizontal="center" wrapText="1"/>
    </xf>
    <xf numFmtId="0" fontId="4" fillId="2" borderId="15" xfId="0" applyFont="1" applyFill="1" applyBorder="1" applyAlignment="1">
      <alignment horizontal="center" wrapText="1"/>
    </xf>
    <xf numFmtId="0" fontId="4" fillId="2" borderId="14" xfId="0" applyFont="1" applyFill="1" applyBorder="1" applyAlignment="1">
      <alignment horizontal="center" wrapText="1"/>
    </xf>
    <xf numFmtId="0" fontId="7" fillId="0" borderId="21" xfId="0" applyFont="1" applyBorder="1" applyAlignment="1">
      <alignment horizontal="left" vertical="center" wrapText="1"/>
    </xf>
    <xf numFmtId="0" fontId="7" fillId="0" borderId="22" xfId="0" applyFont="1" applyBorder="1" applyAlignment="1">
      <alignment horizontal="left" vertical="center" wrapText="1"/>
    </xf>
    <xf numFmtId="0" fontId="7" fillId="0" borderId="24" xfId="0" applyFont="1" applyFill="1" applyBorder="1" applyAlignment="1">
      <alignment horizontal="left" vertical="center" wrapText="1"/>
    </xf>
    <xf numFmtId="0" fontId="7" fillId="0" borderId="16" xfId="0" applyFont="1" applyFill="1" applyBorder="1" applyAlignment="1">
      <alignment horizontal="left" vertical="center" wrapText="1"/>
    </xf>
    <xf numFmtId="0" fontId="7" fillId="0" borderId="17" xfId="0" applyFont="1" applyFill="1" applyBorder="1" applyAlignment="1">
      <alignment horizontal="left" vertical="center" wrapText="1"/>
    </xf>
    <xf numFmtId="0" fontId="24" fillId="0" borderId="0" xfId="0" applyFont="1" applyAlignment="1">
      <alignment horizontal="center" vertical="center" wrapText="1"/>
    </xf>
    <xf numFmtId="0" fontId="24" fillId="0" borderId="0" xfId="0" applyFont="1" applyAlignment="1">
      <alignment horizontal="left" vertical="center" wrapText="1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247898</xdr:colOff>
      <xdr:row>2</xdr:row>
      <xdr:rowOff>20368</xdr:rowOff>
    </xdr:from>
    <xdr:to>
      <xdr:col>1</xdr:col>
      <xdr:colOff>2682669</xdr:colOff>
      <xdr:row>29</xdr:row>
      <xdr:rowOff>101764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D871A67-AE59-44DB-AD68-6C1AE76282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47625" y="389823"/>
          <a:ext cx="2434771" cy="5103669"/>
        </a:xfrm>
        <a:prstGeom prst="rect">
          <a:avLst/>
        </a:prstGeom>
      </xdr:spPr>
    </xdr:pic>
    <xdr:clientData/>
  </xdr:twoCellAnchor>
  <xdr:twoCellAnchor editAs="oneCell">
    <xdr:from>
      <xdr:col>3</xdr:col>
      <xdr:colOff>253999</xdr:colOff>
      <xdr:row>1</xdr:row>
      <xdr:rowOff>69272</xdr:rowOff>
    </xdr:from>
    <xdr:to>
      <xdr:col>3</xdr:col>
      <xdr:colOff>2301618</xdr:colOff>
      <xdr:row>40</xdr:row>
      <xdr:rowOff>121467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4583394-CB59-442E-AD72-A0D44B1C3A1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58"/>
        <a:stretch/>
      </xdr:blipFill>
      <xdr:spPr>
        <a:xfrm>
          <a:off x="13900726" y="253999"/>
          <a:ext cx="2047619" cy="7302740"/>
        </a:xfrm>
        <a:prstGeom prst="rect">
          <a:avLst/>
        </a:prstGeom>
      </xdr:spPr>
    </xdr:pic>
    <xdr:clientData/>
  </xdr:twoCellAnchor>
  <xdr:twoCellAnchor editAs="oneCell">
    <xdr:from>
      <xdr:col>3</xdr:col>
      <xdr:colOff>573048</xdr:colOff>
      <xdr:row>45</xdr:row>
      <xdr:rowOff>92929</xdr:rowOff>
    </xdr:from>
    <xdr:to>
      <xdr:col>4</xdr:col>
      <xdr:colOff>387195</xdr:colOff>
      <xdr:row>54</xdr:row>
      <xdr:rowOff>118940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6A009CF-F2EC-4688-ADA2-1098BFCEB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36463" y="8890002"/>
          <a:ext cx="2245732" cy="16986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143328</xdr:colOff>
      <xdr:row>0</xdr:row>
      <xdr:rowOff>141514</xdr:rowOff>
    </xdr:from>
    <xdr:to>
      <xdr:col>2</xdr:col>
      <xdr:colOff>526143</xdr:colOff>
      <xdr:row>19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B241CC-B6D8-4FC6-8354-BDC585900A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328" y="141514"/>
          <a:ext cx="1598386" cy="3311878"/>
        </a:xfrm>
        <a:prstGeom prst="rect">
          <a:avLst/>
        </a:prstGeom>
      </xdr:spPr>
    </xdr:pic>
    <xdr:clientData/>
  </xdr:twoCellAnchor>
  <xdr:twoCellAnchor editAs="oneCell">
    <xdr:from>
      <xdr:col>0</xdr:col>
      <xdr:colOff>172357</xdr:colOff>
      <xdr:row>19</xdr:row>
      <xdr:rowOff>27215</xdr:rowOff>
    </xdr:from>
    <xdr:to>
      <xdr:col>2</xdr:col>
      <xdr:colOff>328215</xdr:colOff>
      <xdr:row>47</xdr:row>
      <xdr:rowOff>175786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C3A3914-E57A-4BC7-87F1-2CCB404E84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2357" y="3474358"/>
          <a:ext cx="1371429" cy="52285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44823</xdr:colOff>
      <xdr:row>22</xdr:row>
      <xdr:rowOff>92784</xdr:rowOff>
    </xdr:from>
    <xdr:to>
      <xdr:col>1</xdr:col>
      <xdr:colOff>2707132</xdr:colOff>
      <xdr:row>45</xdr:row>
      <xdr:rowOff>53340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A3DFD6-8AA9-4B43-ACEF-B0E3F4400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823" y="3933264"/>
          <a:ext cx="5100709" cy="3099996"/>
        </a:xfrm>
        <a:prstGeom prst="rect">
          <a:avLst/>
        </a:prstGeom>
      </xdr:spPr>
    </xdr:pic>
    <xdr:clientData/>
  </xdr:twoCellAnchor>
  <xdr:twoCellAnchor editAs="oneCell">
    <xdr:from>
      <xdr:col>2</xdr:col>
      <xdr:colOff>538508</xdr:colOff>
      <xdr:row>26</xdr:row>
      <xdr:rowOff>133429</xdr:rowOff>
    </xdr:from>
    <xdr:to>
      <xdr:col>3</xdr:col>
      <xdr:colOff>1006314</xdr:colOff>
      <xdr:row>35</xdr:row>
      <xdr:rowOff>162675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247354-F18A-449B-9EC6-195C8F5429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54348" y="4537789"/>
          <a:ext cx="2250593" cy="1675166"/>
        </a:xfrm>
        <a:prstGeom prst="rect">
          <a:avLst/>
        </a:prstGeom>
      </xdr:spPr>
    </xdr:pic>
    <xdr:clientData/>
  </xdr:twoCellAnchor>
  <xdr:twoCellAnchor editAs="oneCell">
    <xdr:from>
      <xdr:col>3</xdr:col>
      <xdr:colOff>887506</xdr:colOff>
      <xdr:row>26</xdr:row>
      <xdr:rowOff>45733</xdr:rowOff>
    </xdr:from>
    <xdr:to>
      <xdr:col>4</xdr:col>
      <xdr:colOff>1435439</xdr:colOff>
      <xdr:row>36</xdr:row>
      <xdr:rowOff>89648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DE1F9B7-7F71-4705-8C0F-96A42B1726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92166" y="4450093"/>
          <a:ext cx="2249245" cy="1872715"/>
        </a:xfrm>
        <a:prstGeom prst="rect">
          <a:avLst/>
        </a:prstGeom>
      </xdr:spPr>
    </xdr:pic>
    <xdr:clientData/>
  </xdr:twoCellAnchor>
  <xdr:twoCellAnchor editAs="oneCell">
    <xdr:from>
      <xdr:col>4</xdr:col>
      <xdr:colOff>1150742</xdr:colOff>
      <xdr:row>25</xdr:row>
      <xdr:rowOff>140176</xdr:rowOff>
    </xdr:from>
    <xdr:to>
      <xdr:col>6</xdr:col>
      <xdr:colOff>356921</xdr:colOff>
      <xdr:row>44</xdr:row>
      <xdr:rowOff>91440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41E8D94-A694-4EA3-8408-3CB3FAB30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882" y="4529296"/>
          <a:ext cx="2812295" cy="21458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pgroup.com.sg/what-we-do/bill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3E7A7-E7BD-426F-BEC2-A91B246D4493}">
  <dimension ref="B1:J52"/>
  <sheetViews>
    <sheetView tabSelected="1" zoomScale="41" zoomScaleNormal="41" workbookViewId="0">
      <selection activeCell="E48" sqref="E48"/>
    </sheetView>
  </sheetViews>
  <sheetFormatPr defaultRowHeight="14.5"/>
  <cols>
    <col min="2" max="2" width="41.36328125" customWidth="1"/>
    <col min="3" max="3" width="69.54296875" customWidth="1"/>
    <col min="4" max="4" width="34.81640625" customWidth="1"/>
    <col min="5" max="5" width="73.90625" customWidth="1"/>
    <col min="7" max="7" width="12.36328125" customWidth="1"/>
    <col min="8" max="8" width="18.08984375" customWidth="1"/>
    <col min="9" max="9" width="21" customWidth="1"/>
    <col min="10" max="10" width="40.81640625" customWidth="1"/>
  </cols>
  <sheetData>
    <row r="1" spans="2:10" ht="49" customHeight="1" thickBot="1">
      <c r="B1" s="243" t="s">
        <v>372</v>
      </c>
      <c r="C1" s="244"/>
      <c r="D1" s="244"/>
      <c r="E1" s="245"/>
      <c r="G1" s="246" t="s">
        <v>379</v>
      </c>
      <c r="H1" s="247"/>
      <c r="I1" s="247"/>
      <c r="J1" s="248"/>
    </row>
    <row r="2" spans="2:10">
      <c r="B2" s="213"/>
      <c r="C2" s="226"/>
      <c r="D2" s="226"/>
      <c r="E2" s="223"/>
      <c r="G2" s="229" t="s">
        <v>376</v>
      </c>
      <c r="H2" s="206"/>
      <c r="I2" s="206"/>
      <c r="J2" s="215"/>
    </row>
    <row r="3" spans="2:10">
      <c r="B3" s="228"/>
      <c r="C3" s="206"/>
      <c r="D3" s="211"/>
      <c r="E3" s="215"/>
      <c r="F3" s="204"/>
      <c r="G3" s="230"/>
      <c r="H3" s="206" t="s">
        <v>377</v>
      </c>
      <c r="I3" s="206"/>
      <c r="J3" s="215"/>
    </row>
    <row r="4" spans="2:10" s="27" customFormat="1">
      <c r="B4" s="216"/>
      <c r="C4" s="207"/>
      <c r="D4" s="207"/>
      <c r="E4" s="217"/>
      <c r="F4" s="205"/>
      <c r="G4" s="231"/>
      <c r="H4" s="207" t="s">
        <v>378</v>
      </c>
      <c r="I4" s="207"/>
      <c r="J4" s="217"/>
    </row>
    <row r="5" spans="2:10" s="27" customFormat="1" ht="15" thickBot="1">
      <c r="B5" s="216"/>
      <c r="C5" s="207"/>
      <c r="D5" s="212"/>
      <c r="E5" s="217"/>
      <c r="F5" s="205"/>
      <c r="G5" s="249"/>
      <c r="H5" s="250"/>
      <c r="I5" s="250"/>
      <c r="J5" s="251"/>
    </row>
    <row r="6" spans="2:10" s="27" customFormat="1">
      <c r="B6" s="216"/>
      <c r="C6" s="207"/>
      <c r="D6" s="212"/>
      <c r="E6" s="217"/>
      <c r="F6" s="205"/>
      <c r="G6" s="233" t="s">
        <v>380</v>
      </c>
      <c r="H6" s="234" t="s">
        <v>381</v>
      </c>
      <c r="I6" s="234" t="s">
        <v>382</v>
      </c>
      <c r="J6" s="235" t="s">
        <v>383</v>
      </c>
    </row>
    <row r="7" spans="2:10">
      <c r="B7" s="214"/>
      <c r="C7" s="206"/>
      <c r="D7" s="211"/>
      <c r="E7" s="215"/>
      <c r="F7" s="204"/>
      <c r="G7" s="236" t="s">
        <v>384</v>
      </c>
      <c r="H7" s="232">
        <v>43783</v>
      </c>
      <c r="I7" s="202" t="s">
        <v>385</v>
      </c>
      <c r="J7" s="237"/>
    </row>
    <row r="8" spans="2:10">
      <c r="B8" s="214"/>
      <c r="C8" s="208" t="s">
        <v>359</v>
      </c>
      <c r="D8" s="211"/>
      <c r="E8" s="215"/>
      <c r="F8" s="204"/>
      <c r="G8" s="236"/>
      <c r="H8" s="202"/>
      <c r="I8" s="202"/>
      <c r="J8" s="237"/>
    </row>
    <row r="9" spans="2:10">
      <c r="B9" s="214"/>
      <c r="C9" s="209" t="s">
        <v>360</v>
      </c>
      <c r="D9" s="211"/>
      <c r="E9" s="215"/>
      <c r="F9" s="204"/>
      <c r="G9" s="236"/>
      <c r="H9" s="202"/>
      <c r="I9" s="202"/>
      <c r="J9" s="237"/>
    </row>
    <row r="10" spans="2:10">
      <c r="B10" s="214"/>
      <c r="C10" s="206" t="s">
        <v>362</v>
      </c>
      <c r="D10" s="211"/>
      <c r="E10" s="215"/>
      <c r="F10" s="204"/>
      <c r="G10" s="236"/>
      <c r="H10" s="202"/>
      <c r="I10" s="202"/>
      <c r="J10" s="237"/>
    </row>
    <row r="11" spans="2:10">
      <c r="B11" s="214"/>
      <c r="C11" s="206"/>
      <c r="D11" s="211"/>
      <c r="E11" s="215"/>
      <c r="F11" s="204"/>
      <c r="G11" s="236"/>
      <c r="H11" s="202"/>
      <c r="I11" s="202"/>
      <c r="J11" s="237"/>
    </row>
    <row r="12" spans="2:10">
      <c r="B12" s="214"/>
      <c r="C12" s="208" t="s">
        <v>361</v>
      </c>
      <c r="D12" s="211"/>
      <c r="E12" s="215"/>
      <c r="F12" s="204"/>
      <c r="G12" s="236"/>
      <c r="H12" s="202"/>
      <c r="I12" s="202"/>
      <c r="J12" s="237"/>
    </row>
    <row r="13" spans="2:10">
      <c r="B13" s="214"/>
      <c r="C13" s="208" t="s">
        <v>363</v>
      </c>
      <c r="D13" s="211"/>
      <c r="E13" s="215"/>
      <c r="F13" s="204"/>
      <c r="G13" s="236"/>
      <c r="H13" s="202"/>
      <c r="I13" s="202"/>
      <c r="J13" s="237"/>
    </row>
    <row r="14" spans="2:10">
      <c r="B14" s="214"/>
      <c r="C14" s="206"/>
      <c r="D14" s="206"/>
      <c r="E14" s="218" t="s">
        <v>8</v>
      </c>
      <c r="F14" s="204"/>
      <c r="G14" s="236"/>
      <c r="H14" s="202"/>
      <c r="I14" s="202"/>
      <c r="J14" s="237"/>
    </row>
    <row r="15" spans="2:10">
      <c r="B15" s="214"/>
      <c r="C15" s="208" t="s">
        <v>364</v>
      </c>
      <c r="D15" s="211"/>
      <c r="E15" s="215" t="s">
        <v>367</v>
      </c>
      <c r="F15" s="204"/>
      <c r="G15" s="236"/>
      <c r="H15" s="202"/>
      <c r="I15" s="202"/>
      <c r="J15" s="237"/>
    </row>
    <row r="16" spans="2:10">
      <c r="B16" s="214"/>
      <c r="C16" s="210" t="s">
        <v>365</v>
      </c>
      <c r="D16" s="211"/>
      <c r="E16" s="215"/>
      <c r="F16" s="204"/>
      <c r="G16" s="236"/>
      <c r="H16" s="202"/>
      <c r="I16" s="202"/>
      <c r="J16" s="237"/>
    </row>
    <row r="17" spans="2:10">
      <c r="B17" s="214"/>
      <c r="C17" s="206"/>
      <c r="D17" s="211"/>
      <c r="E17" s="218" t="s">
        <v>202</v>
      </c>
      <c r="F17" s="204"/>
      <c r="G17" s="236"/>
      <c r="H17" s="202"/>
      <c r="I17" s="202"/>
      <c r="J17" s="237"/>
    </row>
    <row r="18" spans="2:10">
      <c r="B18" s="214"/>
      <c r="C18" s="208" t="s">
        <v>8</v>
      </c>
      <c r="D18" s="211"/>
      <c r="E18" s="220" t="s">
        <v>365</v>
      </c>
      <c r="F18" s="204"/>
      <c r="G18" s="236"/>
      <c r="H18" s="202"/>
      <c r="I18" s="202"/>
      <c r="J18" s="237"/>
    </row>
    <row r="19" spans="2:10">
      <c r="B19" s="214"/>
      <c r="C19" s="206" t="s">
        <v>367</v>
      </c>
      <c r="D19" s="211"/>
      <c r="E19" s="215"/>
      <c r="F19" s="204"/>
      <c r="G19" s="236"/>
      <c r="H19" s="202"/>
      <c r="I19" s="202"/>
      <c r="J19" s="237"/>
    </row>
    <row r="20" spans="2:10">
      <c r="B20" s="214"/>
      <c r="C20" s="206"/>
      <c r="D20" s="211"/>
      <c r="E20" s="224" t="s">
        <v>203</v>
      </c>
      <c r="F20" s="204"/>
      <c r="G20" s="236"/>
      <c r="H20" s="202"/>
      <c r="I20" s="202"/>
      <c r="J20" s="237"/>
    </row>
    <row r="21" spans="2:10">
      <c r="B21" s="214"/>
      <c r="C21" s="208" t="s">
        <v>324</v>
      </c>
      <c r="D21" s="211"/>
      <c r="E21" s="218" t="s">
        <v>364</v>
      </c>
      <c r="F21" s="204"/>
      <c r="G21" s="236"/>
      <c r="H21" s="202"/>
      <c r="I21" s="202"/>
      <c r="J21" s="237"/>
    </row>
    <row r="22" spans="2:10">
      <c r="B22" s="214"/>
      <c r="C22" s="209" t="s">
        <v>368</v>
      </c>
      <c r="D22" s="211"/>
      <c r="E22" s="215"/>
      <c r="F22" s="204"/>
      <c r="G22" s="236"/>
      <c r="H22" s="202"/>
      <c r="I22" s="202"/>
      <c r="J22" s="237"/>
    </row>
    <row r="23" spans="2:10">
      <c r="B23" s="214"/>
      <c r="C23" s="206"/>
      <c r="D23" s="211"/>
      <c r="E23" s="218" t="s">
        <v>332</v>
      </c>
      <c r="F23" s="204"/>
      <c r="G23" s="236"/>
      <c r="H23" s="202"/>
      <c r="I23" s="202"/>
      <c r="J23" s="237"/>
    </row>
    <row r="24" spans="2:10">
      <c r="B24" s="214"/>
      <c r="C24" s="206"/>
      <c r="D24" s="211"/>
      <c r="E24" s="219" t="s">
        <v>369</v>
      </c>
      <c r="F24" s="204"/>
      <c r="G24" s="236"/>
      <c r="H24" s="202"/>
      <c r="I24" s="202"/>
      <c r="J24" s="237"/>
    </row>
    <row r="25" spans="2:10">
      <c r="B25" s="214"/>
      <c r="C25" s="206"/>
      <c r="D25" s="211"/>
      <c r="E25" s="215"/>
      <c r="F25" s="204"/>
      <c r="G25" s="238"/>
      <c r="H25" s="121"/>
      <c r="I25" s="121"/>
      <c r="J25" s="239"/>
    </row>
    <row r="26" spans="2:10">
      <c r="B26" s="214"/>
      <c r="C26" s="206"/>
      <c r="D26" s="211"/>
      <c r="E26" s="218" t="s">
        <v>361</v>
      </c>
      <c r="F26" s="204"/>
      <c r="G26" s="238"/>
      <c r="H26" s="121"/>
      <c r="I26" s="121"/>
      <c r="J26" s="239"/>
    </row>
    <row r="27" spans="2:10">
      <c r="B27" s="214"/>
      <c r="C27" s="206"/>
      <c r="D27" s="211"/>
      <c r="E27" s="218" t="s">
        <v>363</v>
      </c>
      <c r="F27" s="204"/>
      <c r="G27" s="238"/>
      <c r="H27" s="121"/>
      <c r="I27" s="121"/>
      <c r="J27" s="239"/>
    </row>
    <row r="28" spans="2:10">
      <c r="B28" s="214"/>
      <c r="C28" s="206"/>
      <c r="D28" s="211"/>
      <c r="E28" s="215"/>
      <c r="F28" s="204"/>
      <c r="G28" s="238"/>
      <c r="H28" s="121"/>
      <c r="I28" s="121"/>
      <c r="J28" s="239"/>
    </row>
    <row r="29" spans="2:10">
      <c r="B29" s="214"/>
      <c r="C29" s="206"/>
      <c r="D29" s="211"/>
      <c r="E29" s="218" t="s">
        <v>317</v>
      </c>
      <c r="F29" s="204"/>
      <c r="G29" s="238"/>
      <c r="H29" s="121"/>
      <c r="I29" s="121"/>
      <c r="J29" s="239"/>
    </row>
    <row r="30" spans="2:10" ht="15" thickBot="1">
      <c r="B30" s="221"/>
      <c r="C30" s="227"/>
      <c r="D30" s="211"/>
      <c r="E30" s="225" t="s">
        <v>370</v>
      </c>
      <c r="F30" s="204"/>
      <c r="G30" s="238"/>
      <c r="H30" s="121"/>
      <c r="I30" s="121"/>
      <c r="J30" s="239"/>
    </row>
    <row r="31" spans="2:10">
      <c r="D31" s="214"/>
      <c r="E31" s="215"/>
      <c r="G31" s="238"/>
      <c r="H31" s="121"/>
      <c r="I31" s="121"/>
      <c r="J31" s="239"/>
    </row>
    <row r="32" spans="2:10">
      <c r="D32" s="214"/>
      <c r="E32" s="218" t="s">
        <v>324</v>
      </c>
      <c r="G32" s="238"/>
      <c r="H32" s="121"/>
      <c r="I32" s="121"/>
      <c r="J32" s="239"/>
    </row>
    <row r="33" spans="2:10">
      <c r="D33" s="214"/>
      <c r="E33" s="219" t="s">
        <v>368</v>
      </c>
      <c r="G33" s="238"/>
      <c r="H33" s="121"/>
      <c r="I33" s="121"/>
      <c r="J33" s="239"/>
    </row>
    <row r="34" spans="2:10">
      <c r="D34" s="214"/>
      <c r="E34" s="215"/>
      <c r="G34" s="238"/>
      <c r="H34" s="121"/>
      <c r="I34" s="121"/>
      <c r="J34" s="239"/>
    </row>
    <row r="35" spans="2:10">
      <c r="D35" s="214"/>
      <c r="E35" s="218" t="s">
        <v>371</v>
      </c>
      <c r="G35" s="238"/>
      <c r="H35" s="121"/>
      <c r="I35" s="121"/>
      <c r="J35" s="239"/>
    </row>
    <row r="36" spans="2:10">
      <c r="D36" s="214"/>
      <c r="E36" s="219" t="s">
        <v>373</v>
      </c>
      <c r="G36" s="238"/>
      <c r="H36" s="121"/>
      <c r="I36" s="121"/>
      <c r="J36" s="239"/>
    </row>
    <row r="37" spans="2:10">
      <c r="D37" s="214"/>
      <c r="E37" s="219" t="s">
        <v>374</v>
      </c>
      <c r="G37" s="238"/>
      <c r="H37" s="121"/>
      <c r="I37" s="121"/>
      <c r="J37" s="239"/>
    </row>
    <row r="38" spans="2:10">
      <c r="D38" s="214"/>
      <c r="E38" s="219" t="s">
        <v>375</v>
      </c>
      <c r="G38" s="238"/>
      <c r="H38" s="121"/>
      <c r="I38" s="121"/>
      <c r="J38" s="239"/>
    </row>
    <row r="39" spans="2:10">
      <c r="D39" s="214"/>
      <c r="E39" s="215"/>
      <c r="G39" s="238"/>
      <c r="H39" s="121"/>
      <c r="I39" s="121"/>
      <c r="J39" s="239"/>
    </row>
    <row r="40" spans="2:10">
      <c r="D40" s="214"/>
      <c r="E40" s="215"/>
      <c r="G40" s="238"/>
      <c r="H40" s="121"/>
      <c r="I40" s="121"/>
      <c r="J40" s="239"/>
    </row>
    <row r="41" spans="2:10" ht="15" thickBot="1">
      <c r="D41" s="221"/>
      <c r="E41" s="222"/>
      <c r="G41" s="240"/>
      <c r="H41" s="241"/>
      <c r="I41" s="241"/>
      <c r="J41" s="242"/>
    </row>
    <row r="46" spans="2:10">
      <c r="B46" s="254" t="s">
        <v>348</v>
      </c>
      <c r="C46" s="254"/>
    </row>
    <row r="47" spans="2:10">
      <c r="B47" s="201" t="s">
        <v>320</v>
      </c>
      <c r="C47" s="253" t="s">
        <v>354</v>
      </c>
    </row>
    <row r="48" spans="2:10">
      <c r="B48" s="201" t="s">
        <v>0</v>
      </c>
      <c r="C48" s="252"/>
    </row>
    <row r="49" spans="2:3">
      <c r="B49" s="201" t="s">
        <v>350</v>
      </c>
      <c r="C49" s="252"/>
    </row>
    <row r="50" spans="2:3">
      <c r="B50" s="201" t="s">
        <v>349</v>
      </c>
      <c r="C50" s="252" t="s">
        <v>351</v>
      </c>
    </row>
    <row r="51" spans="2:3">
      <c r="B51" s="201" t="s">
        <v>1</v>
      </c>
      <c r="C51" s="252"/>
    </row>
    <row r="52" spans="2:3">
      <c r="B52" s="201" t="s">
        <v>355</v>
      </c>
      <c r="C52" s="201" t="s">
        <v>356</v>
      </c>
    </row>
  </sheetData>
  <mergeCells count="6">
    <mergeCell ref="B1:E1"/>
    <mergeCell ref="G1:J1"/>
    <mergeCell ref="G5:J5"/>
    <mergeCell ref="C50:C51"/>
    <mergeCell ref="C47:C49"/>
    <mergeCell ref="B46:C4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6A3E6-6485-4987-A0FE-8D68606E1B09}">
  <dimension ref="D1:V352"/>
  <sheetViews>
    <sheetView zoomScale="70" zoomScaleNormal="70" workbookViewId="0">
      <selection activeCell="E5" sqref="E5"/>
    </sheetView>
  </sheetViews>
  <sheetFormatPr defaultRowHeight="14.5"/>
  <cols>
    <col min="3" max="3" width="9" customWidth="1"/>
    <col min="4" max="4" width="20.1796875" bestFit="1" customWidth="1"/>
    <col min="5" max="5" width="20.1796875" customWidth="1"/>
    <col min="6" max="6" width="19.54296875" bestFit="1" customWidth="1"/>
    <col min="7" max="7" width="20.6328125" bestFit="1" customWidth="1"/>
    <col min="8" max="10" width="20.6328125" customWidth="1"/>
    <col min="11" max="11" width="16.7265625" customWidth="1"/>
    <col min="12" max="12" width="15.26953125" bestFit="1" customWidth="1"/>
    <col min="13" max="13" width="11" bestFit="1" customWidth="1"/>
    <col min="14" max="14" width="10.453125" bestFit="1" customWidth="1"/>
    <col min="15" max="15" width="25.7265625" bestFit="1" customWidth="1"/>
    <col min="16" max="16" width="25.7265625" customWidth="1"/>
    <col min="17" max="17" width="30.81640625" bestFit="1" customWidth="1"/>
    <col min="19" max="19" width="11.453125" bestFit="1" customWidth="1"/>
    <col min="20" max="20" width="27" bestFit="1" customWidth="1"/>
    <col min="21" max="21" width="42.453125" bestFit="1" customWidth="1"/>
    <col min="22" max="22" width="10.08984375" bestFit="1" customWidth="1"/>
  </cols>
  <sheetData>
    <row r="1" spans="4:22">
      <c r="T1" s="255" t="s">
        <v>335</v>
      </c>
      <c r="U1" s="255"/>
      <c r="V1" s="255"/>
    </row>
    <row r="2" spans="4:22">
      <c r="D2" t="s">
        <v>343</v>
      </c>
      <c r="E2" t="s">
        <v>353</v>
      </c>
      <c r="F2" s="198" t="s">
        <v>331</v>
      </c>
      <c r="G2" s="198" t="s">
        <v>332</v>
      </c>
      <c r="H2" s="198" t="s">
        <v>329</v>
      </c>
      <c r="I2" s="198" t="s">
        <v>208</v>
      </c>
      <c r="J2" s="198" t="s">
        <v>347</v>
      </c>
      <c r="K2" s="198" t="s">
        <v>361</v>
      </c>
      <c r="L2" s="198" t="s">
        <v>203</v>
      </c>
      <c r="M2" s="198" t="s">
        <v>202</v>
      </c>
      <c r="N2" s="198"/>
      <c r="O2" s="198" t="s">
        <v>8</v>
      </c>
      <c r="P2" s="198" t="s">
        <v>366</v>
      </c>
      <c r="Q2" s="198" t="s">
        <v>324</v>
      </c>
      <c r="R2" s="198"/>
      <c r="S2" s="198" t="s">
        <v>333</v>
      </c>
      <c r="T2" s="198">
        <v>1</v>
      </c>
      <c r="U2" s="198">
        <v>2</v>
      </c>
      <c r="V2" s="198">
        <v>3</v>
      </c>
    </row>
    <row r="3" spans="4:22">
      <c r="D3" t="str">
        <f>NEW!A2</f>
        <v>Keppel Electric Pte Ltd</v>
      </c>
      <c r="E3">
        <f>NEW!I2</f>
        <v>50</v>
      </c>
      <c r="F3" s="134">
        <f>NEW!R2</f>
        <v>182</v>
      </c>
      <c r="G3" s="134">
        <f>NEW!Q2</f>
        <v>15.166666666666668</v>
      </c>
      <c r="H3" s="134">
        <f>NEW!N2</f>
        <v>132</v>
      </c>
      <c r="I3" s="134">
        <f>NEW!D2</f>
        <v>50</v>
      </c>
      <c r="J3" s="134">
        <f>NEW!P2</f>
        <v>0</v>
      </c>
      <c r="K3" s="200">
        <f>NEW!H2</f>
        <v>24</v>
      </c>
      <c r="L3" t="str">
        <f>NEW!G2</f>
        <v>Discounted</v>
      </c>
      <c r="M3" s="135">
        <f>NEW!F2</f>
        <v>0.22</v>
      </c>
      <c r="N3" s="135" t="str">
        <f t="shared" ref="N3:N12" si="0">IF(L3="Discounted","off SP Tariff","cents/kWh")</f>
        <v>off SP Tariff</v>
      </c>
      <c r="O3" t="str">
        <f>NEW!C2</f>
        <v>DOT24</v>
      </c>
      <c r="P3" t="str">
        <f>NEW!U2</f>
        <v>NO</v>
      </c>
      <c r="Q3" t="str">
        <f>NEW!S2</f>
        <v>S$50 Bill Rebate off first month bill</v>
      </c>
      <c r="S3" t="str">
        <f>NEW!T2</f>
        <v>Fees apply</v>
      </c>
      <c r="T3" t="str">
        <f>NEW!V2</f>
        <v>Retailer Direct Billing</v>
      </c>
      <c r="U3" t="str">
        <f>NEW!W2</f>
        <v>No added promotions</v>
      </c>
      <c r="V3" t="str">
        <f>NEW!X2</f>
        <v>T&amp;Cs apply</v>
      </c>
    </row>
    <row r="4" spans="4:22">
      <c r="D4" t="str">
        <f>NEW!A3</f>
        <v>Keppel Electric Pte Ltd</v>
      </c>
      <c r="E4">
        <f>NEW!I3</f>
        <v>100</v>
      </c>
      <c r="F4" s="134">
        <f>NEW!R3</f>
        <v>314</v>
      </c>
      <c r="G4" s="134">
        <f>NEW!Q3</f>
        <v>26.166666666666668</v>
      </c>
      <c r="H4" s="134">
        <f>NEW!N3</f>
        <v>264</v>
      </c>
      <c r="I4" s="134">
        <f>NEW!D3</f>
        <v>50</v>
      </c>
      <c r="J4" s="134">
        <f>NEW!P3</f>
        <v>0</v>
      </c>
      <c r="K4" s="200">
        <f>NEW!H3</f>
        <v>24</v>
      </c>
      <c r="L4" t="str">
        <f>NEW!G3</f>
        <v>Discounted</v>
      </c>
      <c r="M4" s="135">
        <f>NEW!F3</f>
        <v>0.22</v>
      </c>
      <c r="N4" s="135" t="str">
        <f t="shared" si="0"/>
        <v>off SP Tariff</v>
      </c>
      <c r="O4" t="str">
        <f>NEW!C3</f>
        <v>DOT24</v>
      </c>
      <c r="P4" t="str">
        <f>NEW!U3</f>
        <v>NO</v>
      </c>
      <c r="Q4" t="str">
        <f>NEW!S3</f>
        <v>S$50 Bill Rebate off first month bill</v>
      </c>
      <c r="S4" t="str">
        <f>NEW!T3</f>
        <v>Fees apply</v>
      </c>
      <c r="T4" t="str">
        <f>NEW!V3</f>
        <v>Retailer Direct Billing</v>
      </c>
      <c r="U4" t="str">
        <f>NEW!W3</f>
        <v>No added promotions</v>
      </c>
      <c r="V4" t="str">
        <f>NEW!X3</f>
        <v>T&amp;Cs apply</v>
      </c>
    </row>
    <row r="5" spans="4:22">
      <c r="D5" t="str">
        <f>NEW!A4</f>
        <v>Keppel Electric Pte Ltd</v>
      </c>
      <c r="E5">
        <f>NEW!I4</f>
        <v>150</v>
      </c>
      <c r="F5" s="134">
        <f>NEW!R4</f>
        <v>446</v>
      </c>
      <c r="G5" s="134">
        <f>NEW!Q4</f>
        <v>37.166666666666664</v>
      </c>
      <c r="H5" s="134">
        <f>NEW!N4</f>
        <v>396</v>
      </c>
      <c r="I5" s="134">
        <f>NEW!D4</f>
        <v>50</v>
      </c>
      <c r="J5" s="134">
        <f>NEW!P4</f>
        <v>0</v>
      </c>
      <c r="K5" s="200">
        <f>NEW!H4</f>
        <v>24</v>
      </c>
      <c r="L5" t="str">
        <f>NEW!G4</f>
        <v>Discounted</v>
      </c>
      <c r="M5" s="135">
        <f>NEW!F4</f>
        <v>0.22</v>
      </c>
      <c r="N5" s="135" t="str">
        <f t="shared" si="0"/>
        <v>off SP Tariff</v>
      </c>
      <c r="O5" t="str">
        <f>NEW!C4</f>
        <v>DOT24</v>
      </c>
      <c r="P5" t="str">
        <f>NEW!U4</f>
        <v>NO</v>
      </c>
      <c r="Q5" t="str">
        <f>NEW!S4</f>
        <v>S$50 Bill Rebate off first month bill</v>
      </c>
      <c r="S5" t="str">
        <f>NEW!T4</f>
        <v>Fees apply</v>
      </c>
      <c r="T5" t="str">
        <f>NEW!V4</f>
        <v>Retailer Direct Billing</v>
      </c>
      <c r="U5" t="str">
        <f>NEW!W4</f>
        <v>No added promotions</v>
      </c>
      <c r="V5" t="str">
        <f>NEW!X4</f>
        <v>T&amp;Cs apply</v>
      </c>
    </row>
    <row r="6" spans="4:22">
      <c r="D6" t="str">
        <f>NEW!A5</f>
        <v>Keppel Electric Pte Ltd</v>
      </c>
      <c r="E6">
        <f>NEW!I5</f>
        <v>200</v>
      </c>
      <c r="F6" s="134">
        <f>NEW!R5</f>
        <v>578</v>
      </c>
      <c r="G6" s="134">
        <f>NEW!Q5</f>
        <v>48.166666666666664</v>
      </c>
      <c r="H6" s="134">
        <f>NEW!N5</f>
        <v>528</v>
      </c>
      <c r="I6" s="134">
        <f>NEW!D5</f>
        <v>50</v>
      </c>
      <c r="J6" s="134">
        <f>NEW!P5</f>
        <v>0</v>
      </c>
      <c r="K6" s="200">
        <f>NEW!H5</f>
        <v>24</v>
      </c>
      <c r="L6" t="str">
        <f>NEW!G5</f>
        <v>Discounted</v>
      </c>
      <c r="M6" s="135">
        <f>NEW!F5</f>
        <v>0.22</v>
      </c>
      <c r="N6" s="135" t="str">
        <f t="shared" si="0"/>
        <v>off SP Tariff</v>
      </c>
      <c r="O6" t="str">
        <f>NEW!C5</f>
        <v>DOT24</v>
      </c>
      <c r="P6" t="str">
        <f>NEW!U5</f>
        <v>NO</v>
      </c>
      <c r="Q6" t="str">
        <f>NEW!S5</f>
        <v>S$50 Bill Rebate off first month bill</v>
      </c>
      <c r="S6" t="str">
        <f>NEW!T5</f>
        <v>Fees apply</v>
      </c>
      <c r="T6" t="str">
        <f>NEW!V5</f>
        <v>Retailer Direct Billing</v>
      </c>
      <c r="U6" t="str">
        <f>NEW!W5</f>
        <v>No added promotions</v>
      </c>
      <c r="V6" t="str">
        <f>NEW!X5</f>
        <v>T&amp;Cs apply</v>
      </c>
    </row>
    <row r="7" spans="4:22">
      <c r="D7" t="str">
        <f>NEW!A6</f>
        <v>Keppel Electric Pte Ltd</v>
      </c>
      <c r="E7">
        <f>NEW!I6</f>
        <v>250</v>
      </c>
      <c r="F7" s="134">
        <f>NEW!R6</f>
        <v>710</v>
      </c>
      <c r="G7" s="134">
        <f>NEW!Q6</f>
        <v>59.166666666666664</v>
      </c>
      <c r="H7" s="134">
        <f>NEW!N6</f>
        <v>660</v>
      </c>
      <c r="I7" s="134">
        <f>NEW!D6</f>
        <v>50</v>
      </c>
      <c r="J7" s="134">
        <f>NEW!P6</f>
        <v>0</v>
      </c>
      <c r="K7" s="200">
        <f>NEW!H6</f>
        <v>24</v>
      </c>
      <c r="L7" t="str">
        <f>NEW!G6</f>
        <v>Discounted</v>
      </c>
      <c r="M7" s="135">
        <f>NEW!F6</f>
        <v>0.22</v>
      </c>
      <c r="N7" s="135" t="str">
        <f t="shared" si="0"/>
        <v>off SP Tariff</v>
      </c>
      <c r="O7" t="str">
        <f>NEW!C6</f>
        <v>DOT24</v>
      </c>
      <c r="P7" t="str">
        <f>NEW!U6</f>
        <v>NO</v>
      </c>
      <c r="Q7" t="str">
        <f>NEW!S6</f>
        <v>S$50 Bill Rebate off first month bill</v>
      </c>
      <c r="S7" t="str">
        <f>NEW!T6</f>
        <v>Fees apply</v>
      </c>
      <c r="T7" t="str">
        <f>NEW!V6</f>
        <v>Retailer Direct Billing</v>
      </c>
      <c r="U7" t="str">
        <f>NEW!W6</f>
        <v>No added promotions</v>
      </c>
      <c r="V7" t="str">
        <f>NEW!X6</f>
        <v>T&amp;Cs apply</v>
      </c>
    </row>
    <row r="8" spans="4:22">
      <c r="D8" t="str">
        <f>NEW!A7</f>
        <v>Keppel Electric Pte Ltd</v>
      </c>
      <c r="E8">
        <f>NEW!I7</f>
        <v>300</v>
      </c>
      <c r="F8" s="134">
        <f>NEW!R7</f>
        <v>842</v>
      </c>
      <c r="G8" s="134">
        <f>NEW!Q7</f>
        <v>70.166666666666671</v>
      </c>
      <c r="H8" s="134">
        <f>NEW!N7</f>
        <v>792</v>
      </c>
      <c r="I8" s="134">
        <f>NEW!D7</f>
        <v>50</v>
      </c>
      <c r="J8" s="134">
        <f>NEW!P7</f>
        <v>0</v>
      </c>
      <c r="K8" s="200">
        <f>NEW!H7</f>
        <v>24</v>
      </c>
      <c r="L8" t="str">
        <f>NEW!G7</f>
        <v>Discounted</v>
      </c>
      <c r="M8" s="135">
        <f>NEW!F7</f>
        <v>0.22</v>
      </c>
      <c r="N8" s="135" t="str">
        <f t="shared" si="0"/>
        <v>off SP Tariff</v>
      </c>
      <c r="O8" t="str">
        <f>NEW!C7</f>
        <v>DOT24</v>
      </c>
      <c r="P8" t="str">
        <f>NEW!U7</f>
        <v>NO</v>
      </c>
      <c r="Q8" t="str">
        <f>NEW!S7</f>
        <v>S$50 Bill Rebate off first month bill</v>
      </c>
      <c r="S8" t="str">
        <f>NEW!T7</f>
        <v>Fees apply</v>
      </c>
      <c r="T8" t="str">
        <f>NEW!V7</f>
        <v>Retailer Direct Billing</v>
      </c>
      <c r="U8" t="str">
        <f>NEW!W7</f>
        <v>No added promotions</v>
      </c>
      <c r="V8" t="str">
        <f>NEW!X7</f>
        <v>T&amp;Cs apply</v>
      </c>
    </row>
    <row r="9" spans="4:22">
      <c r="D9" t="str">
        <f>NEW!A8</f>
        <v>Keppel Electric Pte Ltd</v>
      </c>
      <c r="E9">
        <f>NEW!I8</f>
        <v>350</v>
      </c>
      <c r="F9" s="134">
        <f>NEW!R8</f>
        <v>974</v>
      </c>
      <c r="G9" s="134">
        <f>NEW!Q8</f>
        <v>81.166666666666671</v>
      </c>
      <c r="H9" s="134">
        <f>NEW!N8</f>
        <v>924</v>
      </c>
      <c r="I9" s="134">
        <f>NEW!D8</f>
        <v>50</v>
      </c>
      <c r="J9" s="134">
        <f>NEW!P8</f>
        <v>0</v>
      </c>
      <c r="K9" s="200">
        <f>NEW!H8</f>
        <v>24</v>
      </c>
      <c r="L9" t="str">
        <f>NEW!G8</f>
        <v>Discounted</v>
      </c>
      <c r="M9" s="135">
        <f>NEW!F8</f>
        <v>0.22</v>
      </c>
      <c r="N9" s="135" t="str">
        <f t="shared" si="0"/>
        <v>off SP Tariff</v>
      </c>
      <c r="O9" t="str">
        <f>NEW!C8</f>
        <v>DOT24</v>
      </c>
      <c r="P9" t="str">
        <f>NEW!U8</f>
        <v>NO</v>
      </c>
      <c r="Q9" t="str">
        <f>NEW!S8</f>
        <v>S$50 Bill Rebate off first month bill</v>
      </c>
      <c r="S9" t="str">
        <f>NEW!T8</f>
        <v>Fees apply</v>
      </c>
      <c r="T9" t="str">
        <f>NEW!V8</f>
        <v>Retailer Direct Billing</v>
      </c>
      <c r="U9" t="str">
        <f>NEW!W8</f>
        <v>No added promotions</v>
      </c>
      <c r="V9" t="str">
        <f>NEW!X8</f>
        <v>T&amp;Cs apply</v>
      </c>
    </row>
    <row r="10" spans="4:22">
      <c r="D10" t="str">
        <f>NEW!A9</f>
        <v>Keppel Electric Pte Ltd</v>
      </c>
      <c r="E10">
        <f>NEW!I9</f>
        <v>400</v>
      </c>
      <c r="F10" s="134">
        <f>NEW!R9</f>
        <v>1106</v>
      </c>
      <c r="G10" s="134">
        <f>NEW!Q9</f>
        <v>92.166666666666671</v>
      </c>
      <c r="H10" s="134">
        <f>NEW!N9</f>
        <v>1056</v>
      </c>
      <c r="I10" s="134">
        <f>NEW!D9</f>
        <v>50</v>
      </c>
      <c r="J10" s="134">
        <f>NEW!P9</f>
        <v>0</v>
      </c>
      <c r="K10" s="200">
        <f>NEW!H9</f>
        <v>24</v>
      </c>
      <c r="L10" t="str">
        <f>NEW!G9</f>
        <v>Discounted</v>
      </c>
      <c r="M10" s="135">
        <f>NEW!F9</f>
        <v>0.22</v>
      </c>
      <c r="N10" s="135" t="str">
        <f t="shared" si="0"/>
        <v>off SP Tariff</v>
      </c>
      <c r="O10" t="str">
        <f>NEW!C9</f>
        <v>DOT24</v>
      </c>
      <c r="P10" t="str">
        <f>NEW!U9</f>
        <v>NO</v>
      </c>
      <c r="Q10" t="str">
        <f>NEW!S9</f>
        <v>S$50 Bill Rebate off first month bill</v>
      </c>
      <c r="S10" t="str">
        <f>NEW!T9</f>
        <v>Fees apply</v>
      </c>
      <c r="T10" t="str">
        <f>NEW!V9</f>
        <v>Retailer Direct Billing</v>
      </c>
      <c r="U10" t="str">
        <f>NEW!W9</f>
        <v>No added promotions</v>
      </c>
      <c r="V10" t="str">
        <f>NEW!X9</f>
        <v>T&amp;Cs apply</v>
      </c>
    </row>
    <row r="11" spans="4:22">
      <c r="D11" t="str">
        <f>NEW!A10</f>
        <v>Keppel Electric Pte Ltd</v>
      </c>
      <c r="E11">
        <f>NEW!I10</f>
        <v>450</v>
      </c>
      <c r="F11" s="134">
        <f>NEW!R10</f>
        <v>1238</v>
      </c>
      <c r="G11" s="134">
        <f>NEW!Q10</f>
        <v>103.16666666666667</v>
      </c>
      <c r="H11" s="134">
        <f>NEW!N10</f>
        <v>1188</v>
      </c>
      <c r="I11" s="134">
        <f>NEW!D10</f>
        <v>50</v>
      </c>
      <c r="J11" s="134">
        <f>NEW!P10</f>
        <v>0</v>
      </c>
      <c r="K11" s="200">
        <f>NEW!H10</f>
        <v>24</v>
      </c>
      <c r="L11" t="str">
        <f>NEW!G10</f>
        <v>Discounted</v>
      </c>
      <c r="M11" s="135">
        <f>NEW!F10</f>
        <v>0.22</v>
      </c>
      <c r="N11" s="135" t="str">
        <f t="shared" si="0"/>
        <v>off SP Tariff</v>
      </c>
      <c r="O11" t="str">
        <f>NEW!C10</f>
        <v>DOT24</v>
      </c>
      <c r="P11" t="str">
        <f>NEW!U10</f>
        <v>NO</v>
      </c>
      <c r="Q11" t="str">
        <f>NEW!S10</f>
        <v>S$50 Bill Rebate off first month bill</v>
      </c>
      <c r="S11" t="str">
        <f>NEW!T10</f>
        <v>Fees apply</v>
      </c>
      <c r="T11" t="str">
        <f>NEW!V10</f>
        <v>Retailer Direct Billing</v>
      </c>
      <c r="U11" t="str">
        <f>NEW!W10</f>
        <v>No added promotions</v>
      </c>
      <c r="V11" t="str">
        <f>NEW!X10</f>
        <v>T&amp;Cs apply</v>
      </c>
    </row>
    <row r="12" spans="4:22">
      <c r="D12" t="str">
        <f>NEW!A11</f>
        <v>Keppel Electric Pte Ltd</v>
      </c>
      <c r="E12">
        <f>NEW!I11</f>
        <v>500</v>
      </c>
      <c r="F12" s="134">
        <f>NEW!R11</f>
        <v>1370</v>
      </c>
      <c r="G12" s="134">
        <f>NEW!Q11</f>
        <v>114.16666666666667</v>
      </c>
      <c r="H12" s="134">
        <f>NEW!N11</f>
        <v>1320</v>
      </c>
      <c r="I12" s="134">
        <f>NEW!D11</f>
        <v>50</v>
      </c>
      <c r="J12" s="134">
        <f>NEW!P11</f>
        <v>0</v>
      </c>
      <c r="K12" s="200">
        <f>NEW!H11</f>
        <v>24</v>
      </c>
      <c r="L12" t="str">
        <f>NEW!G11</f>
        <v>Discounted</v>
      </c>
      <c r="M12" s="135">
        <f>NEW!F11</f>
        <v>0.22</v>
      </c>
      <c r="N12" s="135" t="str">
        <f t="shared" si="0"/>
        <v>off SP Tariff</v>
      </c>
      <c r="O12" t="str">
        <f>NEW!C11</f>
        <v>DOT24</v>
      </c>
      <c r="P12" t="str">
        <f>NEW!U11</f>
        <v>NO</v>
      </c>
      <c r="Q12" t="str">
        <f>NEW!S11</f>
        <v>S$50 Bill Rebate off first month bill</v>
      </c>
      <c r="S12" t="str">
        <f>NEW!T11</f>
        <v>Fees apply</v>
      </c>
      <c r="T12" t="str">
        <f>NEW!V11</f>
        <v>Retailer Direct Billing</v>
      </c>
      <c r="U12" t="str">
        <f>NEW!W11</f>
        <v>No added promotions</v>
      </c>
      <c r="V12" t="str">
        <f>NEW!X11</f>
        <v>T&amp;Cs apply</v>
      </c>
    </row>
    <row r="13" spans="4:22">
      <c r="D13" t="str">
        <f>NEW!A12</f>
        <v>Keppel Electric Pte Ltd</v>
      </c>
      <c r="E13">
        <f>NEW!I12</f>
        <v>50</v>
      </c>
      <c r="F13" s="134">
        <f>NEW!R12</f>
        <v>162.02632628639802</v>
      </c>
      <c r="G13" s="134">
        <f>NEW!Q12</f>
        <v>13.502193857199835</v>
      </c>
      <c r="H13" s="134">
        <f>NEW!N12</f>
        <v>162.02632628639802</v>
      </c>
      <c r="I13" s="134">
        <f>NEW!D12</f>
        <v>0</v>
      </c>
      <c r="J13" s="134">
        <f>NEW!P12</f>
        <v>0</v>
      </c>
      <c r="K13" s="200">
        <f>NEW!H12</f>
        <v>24</v>
      </c>
      <c r="L13" t="str">
        <f>NEW!G12</f>
        <v>Fixed</v>
      </c>
      <c r="M13" s="199">
        <f>NEW!F12*100</f>
        <v>18.3</v>
      </c>
      <c r="N13" s="135" t="str">
        <f>IF(L13="Discounted","off SP Tariff","cents/kWh")</f>
        <v>cents/kWh</v>
      </c>
      <c r="O13" t="str">
        <f>NEW!C12</f>
        <v>FIXED24</v>
      </c>
      <c r="P13" t="str">
        <f>NEW!U12</f>
        <v>NO</v>
      </c>
      <c r="Q13" t="str">
        <f>NEW!S12</f>
        <v>NO</v>
      </c>
      <c r="S13" t="str">
        <f>NEW!T12</f>
        <v>Fees apply</v>
      </c>
      <c r="T13" t="str">
        <f>NEW!V12</f>
        <v>Retailer Direct Billing</v>
      </c>
      <c r="U13" t="str">
        <f>NEW!W12</f>
        <v>No added promotions</v>
      </c>
      <c r="V13" t="str">
        <f>NEW!X12</f>
        <v>T&amp;Cs apply</v>
      </c>
    </row>
    <row r="14" spans="4:22">
      <c r="D14" t="str">
        <f>NEW!A13</f>
        <v>Keppel Electric Pte Ltd</v>
      </c>
      <c r="E14">
        <f>NEW!I13</f>
        <v>100</v>
      </c>
      <c r="F14" s="134">
        <f>NEW!R13</f>
        <v>324.05265257279603</v>
      </c>
      <c r="G14" s="134">
        <f>NEW!Q13</f>
        <v>27.00438771439967</v>
      </c>
      <c r="H14" s="134">
        <f>NEW!N13</f>
        <v>324.05265257279603</v>
      </c>
      <c r="I14" s="134">
        <f>NEW!D13</f>
        <v>0</v>
      </c>
      <c r="J14" s="134">
        <f>NEW!P13</f>
        <v>0</v>
      </c>
      <c r="K14" s="200">
        <f>NEW!H13</f>
        <v>24</v>
      </c>
      <c r="L14" t="str">
        <f>NEW!G13</f>
        <v>Fixed</v>
      </c>
      <c r="M14" s="199">
        <f>NEW!F13*100</f>
        <v>18.3</v>
      </c>
      <c r="N14" s="135" t="str">
        <f t="shared" ref="N14:N77" si="1">IF(L14="Discounted","off SP Tariff","cents/kWh")</f>
        <v>cents/kWh</v>
      </c>
      <c r="O14" t="str">
        <f>NEW!C13</f>
        <v>FIXED24</v>
      </c>
      <c r="P14" t="str">
        <f>NEW!U13</f>
        <v>NO</v>
      </c>
      <c r="Q14" t="str">
        <f>NEW!S13</f>
        <v>NO</v>
      </c>
      <c r="S14" t="str">
        <f>NEW!T13</f>
        <v>Fees apply</v>
      </c>
      <c r="T14" t="str">
        <f>NEW!V13</f>
        <v>Retailer Direct Billing</v>
      </c>
      <c r="U14" t="str">
        <f>NEW!W13</f>
        <v>No added promotions</v>
      </c>
      <c r="V14" t="str">
        <f>NEW!X13</f>
        <v>T&amp;Cs apply</v>
      </c>
    </row>
    <row r="15" spans="4:22">
      <c r="D15" t="str">
        <f>NEW!A14</f>
        <v>Keppel Electric Pte Ltd</v>
      </c>
      <c r="E15">
        <f>NEW!I14</f>
        <v>150</v>
      </c>
      <c r="F15" s="134">
        <f>NEW!R14</f>
        <v>486.07897885919414</v>
      </c>
      <c r="G15" s="134">
        <f>NEW!Q14</f>
        <v>40.506581571599511</v>
      </c>
      <c r="H15" s="134">
        <f>NEW!N14</f>
        <v>486.07897885919414</v>
      </c>
      <c r="I15" s="134">
        <f>NEW!D14</f>
        <v>0</v>
      </c>
      <c r="J15" s="134">
        <f>NEW!P14</f>
        <v>0</v>
      </c>
      <c r="K15" s="200">
        <f>NEW!H14</f>
        <v>24</v>
      </c>
      <c r="L15" t="str">
        <f>NEW!G14</f>
        <v>Fixed</v>
      </c>
      <c r="M15" s="199">
        <f>NEW!F14*100</f>
        <v>18.3</v>
      </c>
      <c r="N15" s="135" t="str">
        <f t="shared" si="1"/>
        <v>cents/kWh</v>
      </c>
      <c r="O15" t="str">
        <f>NEW!C14</f>
        <v>FIXED24</v>
      </c>
      <c r="P15" t="str">
        <f>NEW!U14</f>
        <v>NO</v>
      </c>
      <c r="Q15" t="str">
        <f>NEW!S14</f>
        <v>NO</v>
      </c>
      <c r="S15" t="str">
        <f>NEW!T14</f>
        <v>Fees apply</v>
      </c>
      <c r="T15" t="str">
        <f>NEW!V14</f>
        <v>Retailer Direct Billing</v>
      </c>
      <c r="U15" t="str">
        <f>NEW!W14</f>
        <v>No added promotions</v>
      </c>
      <c r="V15" t="str">
        <f>NEW!X14</f>
        <v>T&amp;Cs apply</v>
      </c>
    </row>
    <row r="16" spans="4:22">
      <c r="D16" t="str">
        <f>NEW!A15</f>
        <v>Keppel Electric Pte Ltd</v>
      </c>
      <c r="E16">
        <f>NEW!I15</f>
        <v>200</v>
      </c>
      <c r="F16" s="134">
        <f>NEW!R15</f>
        <v>648.10530514559207</v>
      </c>
      <c r="G16" s="134">
        <f>NEW!Q15</f>
        <v>54.008775428799339</v>
      </c>
      <c r="H16" s="134">
        <f>NEW!N15</f>
        <v>648.10530514559207</v>
      </c>
      <c r="I16" s="134">
        <f>NEW!D15</f>
        <v>0</v>
      </c>
      <c r="J16" s="134">
        <f>NEW!P15</f>
        <v>0</v>
      </c>
      <c r="K16" s="200">
        <f>NEW!H15</f>
        <v>24</v>
      </c>
      <c r="L16" t="str">
        <f>NEW!G15</f>
        <v>Fixed</v>
      </c>
      <c r="M16" s="199">
        <f>NEW!F15*100</f>
        <v>18.3</v>
      </c>
      <c r="N16" s="135" t="str">
        <f t="shared" si="1"/>
        <v>cents/kWh</v>
      </c>
      <c r="O16" t="str">
        <f>NEW!C15</f>
        <v>FIXED24</v>
      </c>
      <c r="P16" t="str">
        <f>NEW!U15</f>
        <v>NO</v>
      </c>
      <c r="Q16" t="str">
        <f>NEW!S15</f>
        <v>NO</v>
      </c>
      <c r="S16" t="str">
        <f>NEW!T15</f>
        <v>Fees apply</v>
      </c>
      <c r="T16" t="str">
        <f>NEW!V15</f>
        <v>Retailer Direct Billing</v>
      </c>
      <c r="U16" t="str">
        <f>NEW!W15</f>
        <v>No added promotions</v>
      </c>
      <c r="V16" t="str">
        <f>NEW!X15</f>
        <v>T&amp;Cs apply</v>
      </c>
    </row>
    <row r="17" spans="4:22">
      <c r="D17" t="str">
        <f>NEW!A16</f>
        <v>Keppel Electric Pte Ltd</v>
      </c>
      <c r="E17">
        <f>NEW!I16</f>
        <v>250</v>
      </c>
      <c r="F17" s="134">
        <f>NEW!R16</f>
        <v>810.13163143199017</v>
      </c>
      <c r="G17" s="134">
        <f>NEW!Q16</f>
        <v>67.510969285999181</v>
      </c>
      <c r="H17" s="134">
        <f>NEW!N16</f>
        <v>810.13163143199017</v>
      </c>
      <c r="I17" s="134">
        <f>NEW!D16</f>
        <v>0</v>
      </c>
      <c r="J17" s="134">
        <f>NEW!P16</f>
        <v>0</v>
      </c>
      <c r="K17" s="200">
        <f>NEW!H16</f>
        <v>24</v>
      </c>
      <c r="L17" t="str">
        <f>NEW!G16</f>
        <v>Fixed</v>
      </c>
      <c r="M17" s="199">
        <f>NEW!F16*100</f>
        <v>18.3</v>
      </c>
      <c r="N17" s="135" t="str">
        <f t="shared" si="1"/>
        <v>cents/kWh</v>
      </c>
      <c r="O17" t="str">
        <f>NEW!C16</f>
        <v>FIXED24</v>
      </c>
      <c r="P17" t="str">
        <f>NEW!U16</f>
        <v>NO</v>
      </c>
      <c r="Q17" t="str">
        <f>NEW!S16</f>
        <v>NO</v>
      </c>
      <c r="S17" t="str">
        <f>NEW!T16</f>
        <v>Fees apply</v>
      </c>
      <c r="T17" t="str">
        <f>NEW!V16</f>
        <v>Retailer Direct Billing</v>
      </c>
      <c r="U17" t="str">
        <f>NEW!W16</f>
        <v>No added promotions</v>
      </c>
      <c r="V17" t="str">
        <f>NEW!X16</f>
        <v>T&amp;Cs apply</v>
      </c>
    </row>
    <row r="18" spans="4:22">
      <c r="D18" t="str">
        <f>NEW!A17</f>
        <v>Keppel Electric Pte Ltd</v>
      </c>
      <c r="E18">
        <f>NEW!I17</f>
        <v>300</v>
      </c>
      <c r="F18" s="134">
        <f>NEW!R17</f>
        <v>972.15795771838827</v>
      </c>
      <c r="G18" s="134">
        <f>NEW!Q17</f>
        <v>81.013163143199023</v>
      </c>
      <c r="H18" s="134">
        <f>NEW!N17</f>
        <v>972.15795771838827</v>
      </c>
      <c r="I18" s="134">
        <f>NEW!D17</f>
        <v>0</v>
      </c>
      <c r="J18" s="134">
        <f>NEW!P17</f>
        <v>0</v>
      </c>
      <c r="K18" s="200">
        <f>NEW!H17</f>
        <v>24</v>
      </c>
      <c r="L18" t="str">
        <f>NEW!G17</f>
        <v>Fixed</v>
      </c>
      <c r="M18" s="199">
        <f>NEW!F17*100</f>
        <v>18.3</v>
      </c>
      <c r="N18" s="135" t="str">
        <f t="shared" si="1"/>
        <v>cents/kWh</v>
      </c>
      <c r="O18" t="str">
        <f>NEW!C17</f>
        <v>FIXED24</v>
      </c>
      <c r="P18" t="str">
        <f>NEW!U17</f>
        <v>NO</v>
      </c>
      <c r="Q18" t="str">
        <f>NEW!S17</f>
        <v>NO</v>
      </c>
      <c r="S18" t="str">
        <f>NEW!T17</f>
        <v>Fees apply</v>
      </c>
      <c r="T18" t="str">
        <f>NEW!V17</f>
        <v>Retailer Direct Billing</v>
      </c>
      <c r="U18" t="str">
        <f>NEW!W17</f>
        <v>No added promotions</v>
      </c>
      <c r="V18" t="str">
        <f>NEW!X17</f>
        <v>T&amp;Cs apply</v>
      </c>
    </row>
    <row r="19" spans="4:22">
      <c r="D19" t="str">
        <f>NEW!A18</f>
        <v>Keppel Electric Pte Ltd</v>
      </c>
      <c r="E19">
        <f>NEW!I18</f>
        <v>350</v>
      </c>
      <c r="F19" s="134">
        <f>NEW!R18</f>
        <v>1134.1842840047864</v>
      </c>
      <c r="G19" s="134">
        <f>NEW!Q18</f>
        <v>94.515357000398865</v>
      </c>
      <c r="H19" s="134">
        <f>NEW!N18</f>
        <v>1134.1842840047864</v>
      </c>
      <c r="I19" s="134">
        <f>NEW!D18</f>
        <v>0</v>
      </c>
      <c r="J19" s="134">
        <f>NEW!P18</f>
        <v>0</v>
      </c>
      <c r="K19" s="200">
        <f>NEW!H18</f>
        <v>24</v>
      </c>
      <c r="L19" t="str">
        <f>NEW!G18</f>
        <v>Fixed</v>
      </c>
      <c r="M19" s="199">
        <f>NEW!F18*100</f>
        <v>18.3</v>
      </c>
      <c r="N19" s="135" t="str">
        <f t="shared" si="1"/>
        <v>cents/kWh</v>
      </c>
      <c r="O19" t="str">
        <f>NEW!C18</f>
        <v>FIXED24</v>
      </c>
      <c r="P19" t="str">
        <f>NEW!U18</f>
        <v>NO</v>
      </c>
      <c r="Q19" t="str">
        <f>NEW!S18</f>
        <v>NO</v>
      </c>
      <c r="S19" t="str">
        <f>NEW!T18</f>
        <v>Fees apply</v>
      </c>
      <c r="T19" t="str">
        <f>NEW!V18</f>
        <v>Retailer Direct Billing</v>
      </c>
      <c r="U19" t="str">
        <f>NEW!W18</f>
        <v>No added promotions</v>
      </c>
      <c r="V19" t="str">
        <f>NEW!X18</f>
        <v>T&amp;Cs apply</v>
      </c>
    </row>
    <row r="20" spans="4:22">
      <c r="D20" t="str">
        <f>NEW!A19</f>
        <v>Keppel Electric Pte Ltd</v>
      </c>
      <c r="E20">
        <f>NEW!I19</f>
        <v>400</v>
      </c>
      <c r="F20" s="134">
        <f>NEW!R19</f>
        <v>1296.2106102911841</v>
      </c>
      <c r="G20" s="134">
        <f>NEW!Q19</f>
        <v>108.01755085759868</v>
      </c>
      <c r="H20" s="134">
        <f>NEW!N19</f>
        <v>1296.2106102911841</v>
      </c>
      <c r="I20" s="134">
        <f>NEW!D19</f>
        <v>0</v>
      </c>
      <c r="J20" s="134">
        <f>NEW!P19</f>
        <v>0</v>
      </c>
      <c r="K20" s="200">
        <f>NEW!H19</f>
        <v>24</v>
      </c>
      <c r="L20" t="str">
        <f>NEW!G19</f>
        <v>Fixed</v>
      </c>
      <c r="M20" s="199">
        <f>NEW!F19*100</f>
        <v>18.3</v>
      </c>
      <c r="N20" s="135" t="str">
        <f t="shared" si="1"/>
        <v>cents/kWh</v>
      </c>
      <c r="O20" t="str">
        <f>NEW!C19</f>
        <v>FIXED24</v>
      </c>
      <c r="P20" t="str">
        <f>NEW!U19</f>
        <v>NO</v>
      </c>
      <c r="Q20" t="str">
        <f>NEW!S19</f>
        <v>NO</v>
      </c>
      <c r="S20" t="str">
        <f>NEW!T19</f>
        <v>Fees apply</v>
      </c>
      <c r="T20" t="str">
        <f>NEW!V19</f>
        <v>Retailer Direct Billing</v>
      </c>
      <c r="U20" t="str">
        <f>NEW!W19</f>
        <v>No added promotions</v>
      </c>
      <c r="V20" t="str">
        <f>NEW!X19</f>
        <v>T&amp;Cs apply</v>
      </c>
    </row>
    <row r="21" spans="4:22">
      <c r="D21" t="str">
        <f>NEW!A20</f>
        <v>Keppel Electric Pte Ltd</v>
      </c>
      <c r="E21">
        <f>NEW!I20</f>
        <v>450</v>
      </c>
      <c r="F21" s="134">
        <f>NEW!R20</f>
        <v>1458.2369365775826</v>
      </c>
      <c r="G21" s="134">
        <f>NEW!Q20</f>
        <v>121.51974471479855</v>
      </c>
      <c r="H21" s="134">
        <f>NEW!N20</f>
        <v>1458.2369365775826</v>
      </c>
      <c r="I21" s="134">
        <f>NEW!D20</f>
        <v>0</v>
      </c>
      <c r="J21" s="134">
        <f>NEW!P20</f>
        <v>0</v>
      </c>
      <c r="K21" s="200">
        <f>NEW!H20</f>
        <v>24</v>
      </c>
      <c r="L21" t="str">
        <f>NEW!G20</f>
        <v>Fixed</v>
      </c>
      <c r="M21" s="199">
        <f>NEW!F20*100</f>
        <v>18.3</v>
      </c>
      <c r="N21" s="135" t="str">
        <f t="shared" si="1"/>
        <v>cents/kWh</v>
      </c>
      <c r="O21" t="str">
        <f>NEW!C20</f>
        <v>FIXED24</v>
      </c>
      <c r="P21" t="str">
        <f>NEW!U20</f>
        <v>NO</v>
      </c>
      <c r="Q21" t="str">
        <f>NEW!S20</f>
        <v>NO</v>
      </c>
      <c r="S21" t="str">
        <f>NEW!T20</f>
        <v>Fees apply</v>
      </c>
      <c r="T21" t="str">
        <f>NEW!V20</f>
        <v>Retailer Direct Billing</v>
      </c>
      <c r="U21" t="str">
        <f>NEW!W20</f>
        <v>No added promotions</v>
      </c>
      <c r="V21" t="str">
        <f>NEW!X20</f>
        <v>T&amp;Cs apply</v>
      </c>
    </row>
    <row r="22" spans="4:22">
      <c r="D22" t="str">
        <f>NEW!A21</f>
        <v>Keppel Electric Pte Ltd</v>
      </c>
      <c r="E22">
        <f>NEW!I21</f>
        <v>500</v>
      </c>
      <c r="F22" s="134">
        <f>NEW!R21</f>
        <v>1620.2632628639803</v>
      </c>
      <c r="G22" s="134">
        <f>NEW!Q21</f>
        <v>135.02193857199836</v>
      </c>
      <c r="H22" s="134">
        <f>NEW!N21</f>
        <v>1620.2632628639803</v>
      </c>
      <c r="I22" s="134">
        <f>NEW!D21</f>
        <v>0</v>
      </c>
      <c r="J22" s="134">
        <f>NEW!P21</f>
        <v>0</v>
      </c>
      <c r="K22" s="200">
        <f>NEW!H21</f>
        <v>24</v>
      </c>
      <c r="L22" t="str">
        <f>NEW!G21</f>
        <v>Fixed</v>
      </c>
      <c r="M22" s="199">
        <f>NEW!F21*100</f>
        <v>18.3</v>
      </c>
      <c r="N22" s="135" t="str">
        <f t="shared" si="1"/>
        <v>cents/kWh</v>
      </c>
      <c r="O22" t="str">
        <f>NEW!C21</f>
        <v>FIXED24</v>
      </c>
      <c r="P22" t="str">
        <f>NEW!U21</f>
        <v>NO</v>
      </c>
      <c r="Q22" t="str">
        <f>NEW!S21</f>
        <v>NO</v>
      </c>
      <c r="S22" t="str">
        <f>NEW!T21</f>
        <v>Fees apply</v>
      </c>
      <c r="T22" t="str">
        <f>NEW!V21</f>
        <v>Retailer Direct Billing</v>
      </c>
      <c r="U22" t="str">
        <f>NEW!W21</f>
        <v>No added promotions</v>
      </c>
      <c r="V22" t="str">
        <f>NEW!X21</f>
        <v>T&amp;Cs apply</v>
      </c>
    </row>
    <row r="23" spans="4:22">
      <c r="D23" t="str">
        <f>NEW!A22</f>
        <v>Keppel Electric Pte Ltd</v>
      </c>
      <c r="E23">
        <f>NEW!I22</f>
        <v>50</v>
      </c>
      <c r="F23" s="134">
        <f>NEW!R22</f>
        <v>162.02632628639802</v>
      </c>
      <c r="G23" s="134">
        <f>NEW!Q22</f>
        <v>13.502193857199835</v>
      </c>
      <c r="H23" s="134">
        <f>NEW!N22</f>
        <v>162.02632628639802</v>
      </c>
      <c r="I23" s="134">
        <f>NEW!D22</f>
        <v>0</v>
      </c>
      <c r="J23" s="134">
        <f>NEW!P22</f>
        <v>0</v>
      </c>
      <c r="K23" s="200">
        <f>NEW!H22</f>
        <v>24</v>
      </c>
      <c r="L23" t="str">
        <f>NEW!G22</f>
        <v>Fixed</v>
      </c>
      <c r="M23" s="199">
        <f>NEW!F22*100</f>
        <v>18.3</v>
      </c>
      <c r="N23" s="135" t="str">
        <f t="shared" si="1"/>
        <v>cents/kWh</v>
      </c>
      <c r="O23" t="str">
        <f>NEW!C22</f>
        <v>FIXED36</v>
      </c>
      <c r="P23" t="str">
        <f>NEW!U22</f>
        <v>NO</v>
      </c>
      <c r="Q23" t="str">
        <f>NEW!S22</f>
        <v>NO</v>
      </c>
      <c r="S23" t="str">
        <f>NEW!T22</f>
        <v>Fees apply</v>
      </c>
      <c r="T23" t="str">
        <f>NEW!V22</f>
        <v>Retailer Direct Billing</v>
      </c>
      <c r="U23" t="str">
        <f>NEW!W22</f>
        <v>No added promotions</v>
      </c>
      <c r="V23" t="str">
        <f>NEW!X22</f>
        <v>T&amp;Cs apply</v>
      </c>
    </row>
    <row r="24" spans="4:22">
      <c r="D24" t="str">
        <f>NEW!A23</f>
        <v>Keppel Electric Pte Ltd</v>
      </c>
      <c r="E24">
        <f>NEW!I23</f>
        <v>100</v>
      </c>
      <c r="F24" s="134">
        <f>NEW!R23</f>
        <v>324.05265257279603</v>
      </c>
      <c r="G24" s="134">
        <f>NEW!Q23</f>
        <v>27.00438771439967</v>
      </c>
      <c r="H24" s="134">
        <f>NEW!N23</f>
        <v>324.05265257279603</v>
      </c>
      <c r="I24" s="134">
        <f>NEW!D23</f>
        <v>0</v>
      </c>
      <c r="J24" s="134">
        <f>NEW!P23</f>
        <v>0</v>
      </c>
      <c r="K24" s="200">
        <f>NEW!H23</f>
        <v>24</v>
      </c>
      <c r="L24" t="str">
        <f>NEW!G23</f>
        <v>Fixed</v>
      </c>
      <c r="M24" s="199">
        <f>NEW!F23*100</f>
        <v>18.3</v>
      </c>
      <c r="N24" s="135" t="str">
        <f t="shared" si="1"/>
        <v>cents/kWh</v>
      </c>
      <c r="O24" t="str">
        <f>NEW!C23</f>
        <v>FIXED36</v>
      </c>
      <c r="P24" t="str">
        <f>NEW!U23</f>
        <v>NO</v>
      </c>
      <c r="Q24" t="str">
        <f>NEW!S23</f>
        <v>NO</v>
      </c>
      <c r="S24" t="str">
        <f>NEW!T23</f>
        <v>Fees apply</v>
      </c>
      <c r="T24" t="str">
        <f>NEW!V23</f>
        <v>Retailer Direct Billing</v>
      </c>
      <c r="U24" t="str">
        <f>NEW!W23</f>
        <v>No added promotions</v>
      </c>
      <c r="V24" t="str">
        <f>NEW!X23</f>
        <v>T&amp;Cs apply</v>
      </c>
    </row>
    <row r="25" spans="4:22">
      <c r="D25" t="str">
        <f>NEW!A24</f>
        <v>Keppel Electric Pte Ltd</v>
      </c>
      <c r="E25">
        <f>NEW!I24</f>
        <v>150</v>
      </c>
      <c r="F25" s="134">
        <f>NEW!R24</f>
        <v>486.07897885919414</v>
      </c>
      <c r="G25" s="134">
        <f>NEW!Q24</f>
        <v>40.506581571599511</v>
      </c>
      <c r="H25" s="134">
        <f>NEW!N24</f>
        <v>486.07897885919414</v>
      </c>
      <c r="I25" s="134">
        <f>NEW!D24</f>
        <v>0</v>
      </c>
      <c r="J25" s="134">
        <f>NEW!P24</f>
        <v>0</v>
      </c>
      <c r="K25" s="200">
        <f>NEW!H24</f>
        <v>24</v>
      </c>
      <c r="L25" t="str">
        <f>NEW!G24</f>
        <v>Fixed</v>
      </c>
      <c r="M25" s="199">
        <f>NEW!F24*100</f>
        <v>18.3</v>
      </c>
      <c r="N25" s="135" t="str">
        <f t="shared" si="1"/>
        <v>cents/kWh</v>
      </c>
      <c r="O25" t="str">
        <f>NEW!C24</f>
        <v>FIXED36</v>
      </c>
      <c r="P25" t="str">
        <f>NEW!U24</f>
        <v>NO</v>
      </c>
      <c r="Q25" t="str">
        <f>NEW!S24</f>
        <v>NO</v>
      </c>
      <c r="S25" t="str">
        <f>NEW!T24</f>
        <v>Fees apply</v>
      </c>
      <c r="T25" t="str">
        <f>NEW!V24</f>
        <v>Retailer Direct Billing</v>
      </c>
      <c r="U25" t="str">
        <f>NEW!W24</f>
        <v>No added promotions</v>
      </c>
      <c r="V25" t="str">
        <f>NEW!X24</f>
        <v>T&amp;Cs apply</v>
      </c>
    </row>
    <row r="26" spans="4:22">
      <c r="D26" t="str">
        <f>NEW!A25</f>
        <v>Keppel Electric Pte Ltd</v>
      </c>
      <c r="E26">
        <f>NEW!I25</f>
        <v>200</v>
      </c>
      <c r="F26" s="134">
        <f>NEW!R25</f>
        <v>648.10530514559207</v>
      </c>
      <c r="G26" s="134">
        <f>NEW!Q25</f>
        <v>54.008775428799339</v>
      </c>
      <c r="H26" s="134">
        <f>NEW!N25</f>
        <v>648.10530514559207</v>
      </c>
      <c r="I26" s="134">
        <f>NEW!D25</f>
        <v>0</v>
      </c>
      <c r="J26" s="134">
        <f>NEW!P25</f>
        <v>0</v>
      </c>
      <c r="K26" s="200">
        <f>NEW!H25</f>
        <v>24</v>
      </c>
      <c r="L26" t="str">
        <f>NEW!G25</f>
        <v>Fixed</v>
      </c>
      <c r="M26" s="199">
        <f>NEW!F25*100</f>
        <v>18.3</v>
      </c>
      <c r="N26" s="135" t="str">
        <f t="shared" si="1"/>
        <v>cents/kWh</v>
      </c>
      <c r="O26" t="str">
        <f>NEW!C25</f>
        <v>FIXED36</v>
      </c>
      <c r="P26" t="str">
        <f>NEW!U25</f>
        <v>NO</v>
      </c>
      <c r="Q26" t="str">
        <f>NEW!S25</f>
        <v>NO</v>
      </c>
      <c r="S26" t="str">
        <f>NEW!T25</f>
        <v>Fees apply</v>
      </c>
      <c r="T26" t="str">
        <f>NEW!V25</f>
        <v>Retailer Direct Billing</v>
      </c>
      <c r="U26" t="str">
        <f>NEW!W25</f>
        <v>No added promotions</v>
      </c>
      <c r="V26" t="str">
        <f>NEW!X25</f>
        <v>T&amp;Cs apply</v>
      </c>
    </row>
    <row r="27" spans="4:22">
      <c r="D27" t="str">
        <f>NEW!A26</f>
        <v>Keppel Electric Pte Ltd</v>
      </c>
      <c r="E27">
        <f>NEW!I26</f>
        <v>250</v>
      </c>
      <c r="F27" s="134">
        <f>NEW!R26</f>
        <v>810.13163143199017</v>
      </c>
      <c r="G27" s="134">
        <f>NEW!Q26</f>
        <v>67.510969285999181</v>
      </c>
      <c r="H27" s="134">
        <f>NEW!N26</f>
        <v>810.13163143199017</v>
      </c>
      <c r="I27" s="134">
        <f>NEW!D26</f>
        <v>0</v>
      </c>
      <c r="J27" s="134">
        <f>NEW!P26</f>
        <v>0</v>
      </c>
      <c r="K27" s="200">
        <f>NEW!H26</f>
        <v>24</v>
      </c>
      <c r="L27" t="str">
        <f>NEW!G26</f>
        <v>Fixed</v>
      </c>
      <c r="M27" s="199">
        <f>NEW!F26*100</f>
        <v>18.3</v>
      </c>
      <c r="N27" s="135" t="str">
        <f t="shared" si="1"/>
        <v>cents/kWh</v>
      </c>
      <c r="O27" t="str">
        <f>NEW!C26</f>
        <v>FIXED36</v>
      </c>
      <c r="P27" t="str">
        <f>NEW!U26</f>
        <v>NO</v>
      </c>
      <c r="Q27" t="str">
        <f>NEW!S26</f>
        <v>NO</v>
      </c>
      <c r="S27" t="str">
        <f>NEW!T26</f>
        <v>Fees apply</v>
      </c>
      <c r="T27" t="str">
        <f>NEW!V26</f>
        <v>Retailer Direct Billing</v>
      </c>
      <c r="U27" t="str">
        <f>NEW!W26</f>
        <v>No added promotions</v>
      </c>
      <c r="V27" t="str">
        <f>NEW!X26</f>
        <v>T&amp;Cs apply</v>
      </c>
    </row>
    <row r="28" spans="4:22">
      <c r="D28" t="str">
        <f>NEW!A27</f>
        <v>Keppel Electric Pte Ltd</v>
      </c>
      <c r="E28">
        <f>NEW!I27</f>
        <v>300</v>
      </c>
      <c r="F28" s="134">
        <f>NEW!R27</f>
        <v>972.15795771838827</v>
      </c>
      <c r="G28" s="134">
        <f>NEW!Q27</f>
        <v>81.013163143199023</v>
      </c>
      <c r="H28" s="134">
        <f>NEW!N27</f>
        <v>972.15795771838827</v>
      </c>
      <c r="I28" s="134">
        <f>NEW!D27</f>
        <v>0</v>
      </c>
      <c r="J28" s="134">
        <f>NEW!P27</f>
        <v>0</v>
      </c>
      <c r="K28" s="200">
        <f>NEW!H27</f>
        <v>24</v>
      </c>
      <c r="L28" t="str">
        <f>NEW!G27</f>
        <v>Fixed</v>
      </c>
      <c r="M28" s="199">
        <f>NEW!F27*100</f>
        <v>18.3</v>
      </c>
      <c r="N28" s="135" t="str">
        <f t="shared" si="1"/>
        <v>cents/kWh</v>
      </c>
      <c r="O28" t="str">
        <f>NEW!C27</f>
        <v>FIXED36</v>
      </c>
      <c r="P28" t="str">
        <f>NEW!U27</f>
        <v>NO</v>
      </c>
      <c r="Q28" t="str">
        <f>NEW!S27</f>
        <v>NO</v>
      </c>
      <c r="S28" t="str">
        <f>NEW!T27</f>
        <v>Fees apply</v>
      </c>
      <c r="T28" t="str">
        <f>NEW!V27</f>
        <v>Retailer Direct Billing</v>
      </c>
      <c r="U28" t="str">
        <f>NEW!W27</f>
        <v>No added promotions</v>
      </c>
      <c r="V28" t="str">
        <f>NEW!X27</f>
        <v>T&amp;Cs apply</v>
      </c>
    </row>
    <row r="29" spans="4:22">
      <c r="D29" t="str">
        <f>NEW!A28</f>
        <v>Keppel Electric Pte Ltd</v>
      </c>
      <c r="E29">
        <f>NEW!I28</f>
        <v>350</v>
      </c>
      <c r="F29" s="134">
        <f>NEW!R28</f>
        <v>1134.1842840047864</v>
      </c>
      <c r="G29" s="134">
        <f>NEW!Q28</f>
        <v>94.515357000398865</v>
      </c>
      <c r="H29" s="134">
        <f>NEW!N28</f>
        <v>1134.1842840047864</v>
      </c>
      <c r="I29" s="134">
        <f>NEW!D28</f>
        <v>0</v>
      </c>
      <c r="J29" s="134">
        <f>NEW!P28</f>
        <v>0</v>
      </c>
      <c r="K29" s="200">
        <f>NEW!H28</f>
        <v>24</v>
      </c>
      <c r="L29" t="str">
        <f>NEW!G28</f>
        <v>Fixed</v>
      </c>
      <c r="M29" s="199">
        <f>NEW!F28*100</f>
        <v>18.3</v>
      </c>
      <c r="N29" s="135" t="str">
        <f t="shared" si="1"/>
        <v>cents/kWh</v>
      </c>
      <c r="O29" t="str">
        <f>NEW!C28</f>
        <v>FIXED36</v>
      </c>
      <c r="P29" t="str">
        <f>NEW!U28</f>
        <v>NO</v>
      </c>
      <c r="Q29" t="str">
        <f>NEW!S28</f>
        <v>NO</v>
      </c>
      <c r="S29" t="str">
        <f>NEW!T28</f>
        <v>Fees apply</v>
      </c>
      <c r="T29" t="str">
        <f>NEW!V28</f>
        <v>Retailer Direct Billing</v>
      </c>
      <c r="U29" t="str">
        <f>NEW!W28</f>
        <v>No added promotions</v>
      </c>
      <c r="V29" t="str">
        <f>NEW!X28</f>
        <v>T&amp;Cs apply</v>
      </c>
    </row>
    <row r="30" spans="4:22">
      <c r="D30" t="str">
        <f>NEW!A29</f>
        <v>Keppel Electric Pte Ltd</v>
      </c>
      <c r="E30">
        <f>NEW!I29</f>
        <v>400</v>
      </c>
      <c r="F30" s="134">
        <f>NEW!R29</f>
        <v>1296.2106102911841</v>
      </c>
      <c r="G30" s="134">
        <f>NEW!Q29</f>
        <v>108.01755085759868</v>
      </c>
      <c r="H30" s="134">
        <f>NEW!N29</f>
        <v>1296.2106102911841</v>
      </c>
      <c r="I30" s="134">
        <f>NEW!D29</f>
        <v>0</v>
      </c>
      <c r="J30" s="134">
        <f>NEW!P29</f>
        <v>0</v>
      </c>
      <c r="K30" s="200">
        <f>NEW!H29</f>
        <v>24</v>
      </c>
      <c r="L30" t="str">
        <f>NEW!G29</f>
        <v>Fixed</v>
      </c>
      <c r="M30" s="199">
        <f>NEW!F29*100</f>
        <v>18.3</v>
      </c>
      <c r="N30" s="135" t="str">
        <f t="shared" si="1"/>
        <v>cents/kWh</v>
      </c>
      <c r="O30" t="str">
        <f>NEW!C29</f>
        <v>FIXED36</v>
      </c>
      <c r="P30" t="str">
        <f>NEW!U29</f>
        <v>NO</v>
      </c>
      <c r="Q30" t="str">
        <f>NEW!S29</f>
        <v>NO</v>
      </c>
      <c r="S30" t="str">
        <f>NEW!T29</f>
        <v>Fees apply</v>
      </c>
      <c r="T30" t="str">
        <f>NEW!V29</f>
        <v>Retailer Direct Billing</v>
      </c>
      <c r="U30" t="str">
        <f>NEW!W29</f>
        <v>No added promotions</v>
      </c>
      <c r="V30" t="str">
        <f>NEW!X29</f>
        <v>T&amp;Cs apply</v>
      </c>
    </row>
    <row r="31" spans="4:22">
      <c r="D31" t="str">
        <f>NEW!A30</f>
        <v>Keppel Electric Pte Ltd</v>
      </c>
      <c r="E31">
        <f>NEW!I30</f>
        <v>450</v>
      </c>
      <c r="F31" s="134">
        <f>NEW!R30</f>
        <v>1458.2369365775826</v>
      </c>
      <c r="G31" s="134">
        <f>NEW!Q30</f>
        <v>121.51974471479855</v>
      </c>
      <c r="H31" s="134">
        <f>NEW!N30</f>
        <v>1458.2369365775826</v>
      </c>
      <c r="I31" s="134">
        <f>NEW!D30</f>
        <v>0</v>
      </c>
      <c r="J31" s="134">
        <f>NEW!P30</f>
        <v>0</v>
      </c>
      <c r="K31" s="200">
        <f>NEW!H30</f>
        <v>24</v>
      </c>
      <c r="L31" t="str">
        <f>NEW!G30</f>
        <v>Fixed</v>
      </c>
      <c r="M31" s="199">
        <f>NEW!F30*100</f>
        <v>18.3</v>
      </c>
      <c r="N31" s="135" t="str">
        <f t="shared" si="1"/>
        <v>cents/kWh</v>
      </c>
      <c r="O31" t="str">
        <f>NEW!C30</f>
        <v>FIXED36</v>
      </c>
      <c r="P31" t="str">
        <f>NEW!U30</f>
        <v>NO</v>
      </c>
      <c r="Q31" t="str">
        <f>NEW!S30</f>
        <v>NO</v>
      </c>
      <c r="S31" t="str">
        <f>NEW!T30</f>
        <v>Fees apply</v>
      </c>
      <c r="T31" t="str">
        <f>NEW!V30</f>
        <v>Retailer Direct Billing</v>
      </c>
      <c r="U31" t="str">
        <f>NEW!W30</f>
        <v>No added promotions</v>
      </c>
      <c r="V31" t="str">
        <f>NEW!X30</f>
        <v>T&amp;Cs apply</v>
      </c>
    </row>
    <row r="32" spans="4:22">
      <c r="D32" t="str">
        <f>NEW!A31</f>
        <v>Keppel Electric Pte Ltd</v>
      </c>
      <c r="E32">
        <f>NEW!I31</f>
        <v>500</v>
      </c>
      <c r="F32" s="134">
        <f>NEW!R31</f>
        <v>1620.2632628639803</v>
      </c>
      <c r="G32" s="134">
        <f>NEW!Q31</f>
        <v>135.02193857199836</v>
      </c>
      <c r="H32" s="134">
        <f>NEW!N31</f>
        <v>1620.2632628639803</v>
      </c>
      <c r="I32" s="134">
        <f>NEW!D31</f>
        <v>0</v>
      </c>
      <c r="J32" s="134">
        <f>NEW!P31</f>
        <v>0</v>
      </c>
      <c r="K32" s="200">
        <f>NEW!H31</f>
        <v>24</v>
      </c>
      <c r="L32" t="str">
        <f>NEW!G31</f>
        <v>Fixed</v>
      </c>
      <c r="M32" s="199">
        <f>NEW!F31*100</f>
        <v>18.3</v>
      </c>
      <c r="N32" s="135" t="str">
        <f t="shared" si="1"/>
        <v>cents/kWh</v>
      </c>
      <c r="O32" t="str">
        <f>NEW!C31</f>
        <v>FIXED36</v>
      </c>
      <c r="P32" t="str">
        <f>NEW!U31</f>
        <v>NO</v>
      </c>
      <c r="Q32" t="str">
        <f>NEW!S31</f>
        <v>NO</v>
      </c>
      <c r="S32" t="str">
        <f>NEW!T31</f>
        <v>Fees apply</v>
      </c>
      <c r="T32" t="str">
        <f>NEW!V31</f>
        <v>Retailer Direct Billing</v>
      </c>
      <c r="U32" t="str">
        <f>NEW!W31</f>
        <v>No added promotions</v>
      </c>
      <c r="V32" t="str">
        <f>NEW!X31</f>
        <v>T&amp;Cs apply</v>
      </c>
    </row>
    <row r="33" spans="4:22">
      <c r="D33" t="str">
        <f>NEW!A32</f>
        <v>Union Power Pte Ltd</v>
      </c>
      <c r="E33">
        <f>NEW!I32</f>
        <v>50</v>
      </c>
      <c r="F33" s="134">
        <f>NEW!R32</f>
        <v>209</v>
      </c>
      <c r="G33" s="134">
        <f>NEW!Q32</f>
        <v>17.416666666666668</v>
      </c>
      <c r="H33" s="134">
        <f>NEW!N32</f>
        <v>150</v>
      </c>
      <c r="I33" s="134">
        <f>NEW!D32</f>
        <v>50</v>
      </c>
      <c r="J33" s="134">
        <f>NEW!P32</f>
        <v>9</v>
      </c>
      <c r="K33" s="200">
        <f>NEW!H32</f>
        <v>24</v>
      </c>
      <c r="L33" t="str">
        <f>NEW!G32</f>
        <v>Discounted</v>
      </c>
      <c r="M33" s="135">
        <f>NEW!F32</f>
        <v>0.25</v>
      </c>
      <c r="N33" s="135" t="str">
        <f t="shared" si="1"/>
        <v>off SP Tariff</v>
      </c>
      <c r="O33" t="str">
        <f>NEW!C32</f>
        <v>Dual Saver 24</v>
      </c>
      <c r="P33" t="str">
        <f>NEW!U32</f>
        <v>NO</v>
      </c>
      <c r="Q33" t="str">
        <f>NEW!S32</f>
        <v>S$50 Bill Rebate off first month bill</v>
      </c>
      <c r="S33" t="str">
        <f>NEW!T32</f>
        <v>Fees apply</v>
      </c>
      <c r="T33" t="str">
        <f>NEW!V32</f>
        <v>Retailer Direct Billing</v>
      </c>
      <c r="U33" t="str">
        <f>NEW!W32</f>
        <v>Complimentary Home Contents Insurance</v>
      </c>
      <c r="V33" t="str">
        <f>NEW!X32</f>
        <v>T&amp;Cs apply</v>
      </c>
    </row>
    <row r="34" spans="4:22">
      <c r="D34" t="str">
        <f>NEW!A33</f>
        <v>Union Power Pte Ltd</v>
      </c>
      <c r="E34">
        <f>NEW!I33</f>
        <v>100</v>
      </c>
      <c r="F34" s="134">
        <f>NEW!R33</f>
        <v>368</v>
      </c>
      <c r="G34" s="134">
        <f>NEW!Q33</f>
        <v>30.666666666666668</v>
      </c>
      <c r="H34" s="134">
        <f>NEW!N33</f>
        <v>300</v>
      </c>
      <c r="I34" s="134">
        <f>NEW!D33</f>
        <v>50</v>
      </c>
      <c r="J34" s="134">
        <f>NEW!P33</f>
        <v>18</v>
      </c>
      <c r="K34" s="200">
        <f>NEW!H33</f>
        <v>24</v>
      </c>
      <c r="L34" t="str">
        <f>NEW!G33</f>
        <v>Discounted</v>
      </c>
      <c r="M34" s="135">
        <f>NEW!F33</f>
        <v>0.25</v>
      </c>
      <c r="N34" s="135" t="str">
        <f t="shared" si="1"/>
        <v>off SP Tariff</v>
      </c>
      <c r="O34" t="str">
        <f>NEW!C33</f>
        <v>Dual Saver 24</v>
      </c>
      <c r="P34" t="str">
        <f>NEW!U33</f>
        <v>NO</v>
      </c>
      <c r="Q34" t="str">
        <f>NEW!S33</f>
        <v>S$50 Bill Rebate off first month bill</v>
      </c>
      <c r="S34" t="str">
        <f>NEW!T33</f>
        <v>Fees apply</v>
      </c>
      <c r="T34" t="str">
        <f>NEW!V33</f>
        <v>Retailer Direct Billing</v>
      </c>
      <c r="U34" t="str">
        <f>NEW!W33</f>
        <v>Complimentary Home Contents Insurance</v>
      </c>
      <c r="V34" t="str">
        <f>NEW!X33</f>
        <v>T&amp;Cs apply</v>
      </c>
    </row>
    <row r="35" spans="4:22">
      <c r="D35" t="str">
        <f>NEW!A34</f>
        <v>Union Power Pte Ltd</v>
      </c>
      <c r="E35">
        <f>NEW!I34</f>
        <v>150</v>
      </c>
      <c r="F35" s="134">
        <f>NEW!R34</f>
        <v>527</v>
      </c>
      <c r="G35" s="134">
        <f>NEW!Q34</f>
        <v>43.916666666666664</v>
      </c>
      <c r="H35" s="134">
        <f>NEW!N34</f>
        <v>450</v>
      </c>
      <c r="I35" s="134">
        <f>NEW!D34</f>
        <v>50</v>
      </c>
      <c r="J35" s="134">
        <f>NEW!P34</f>
        <v>27</v>
      </c>
      <c r="K35" s="200">
        <f>NEW!H34</f>
        <v>24</v>
      </c>
      <c r="L35" t="str">
        <f>NEW!G34</f>
        <v>Discounted</v>
      </c>
      <c r="M35" s="135">
        <f>NEW!F34</f>
        <v>0.25</v>
      </c>
      <c r="N35" s="135" t="str">
        <f t="shared" si="1"/>
        <v>off SP Tariff</v>
      </c>
      <c r="O35" t="str">
        <f>NEW!C34</f>
        <v>Dual Saver 24</v>
      </c>
      <c r="P35" t="str">
        <f>NEW!U34</f>
        <v>NO</v>
      </c>
      <c r="Q35" t="str">
        <f>NEW!S34</f>
        <v>S$50 Bill Rebate off first month bill</v>
      </c>
      <c r="S35" t="str">
        <f>NEW!T34</f>
        <v>Fees apply</v>
      </c>
      <c r="T35" t="str">
        <f>NEW!V34</f>
        <v>Retailer Direct Billing</v>
      </c>
      <c r="U35" t="str">
        <f>NEW!W34</f>
        <v>Complimentary Home Contents Insurance</v>
      </c>
      <c r="V35" t="str">
        <f>NEW!X34</f>
        <v>T&amp;Cs apply</v>
      </c>
    </row>
    <row r="36" spans="4:22">
      <c r="D36" t="str">
        <f>NEW!A35</f>
        <v>Union Power Pte Ltd</v>
      </c>
      <c r="E36">
        <f>NEW!I35</f>
        <v>200</v>
      </c>
      <c r="F36" s="134">
        <f>NEW!R35</f>
        <v>686</v>
      </c>
      <c r="G36" s="134">
        <f>NEW!Q35</f>
        <v>57.166666666666664</v>
      </c>
      <c r="H36" s="134">
        <f>NEW!N35</f>
        <v>600</v>
      </c>
      <c r="I36" s="134">
        <f>NEW!D35</f>
        <v>50</v>
      </c>
      <c r="J36" s="134">
        <f>NEW!P35</f>
        <v>36</v>
      </c>
      <c r="K36" s="200">
        <f>NEW!H35</f>
        <v>24</v>
      </c>
      <c r="L36" t="str">
        <f>NEW!G35</f>
        <v>Discounted</v>
      </c>
      <c r="M36" s="135">
        <f>NEW!F35</f>
        <v>0.25</v>
      </c>
      <c r="N36" s="135" t="str">
        <f t="shared" si="1"/>
        <v>off SP Tariff</v>
      </c>
      <c r="O36" t="str">
        <f>NEW!C35</f>
        <v>Dual Saver 24</v>
      </c>
      <c r="P36" t="str">
        <f>NEW!U35</f>
        <v>NO</v>
      </c>
      <c r="Q36" t="str">
        <f>NEW!S35</f>
        <v>S$50 Bill Rebate off first month bill</v>
      </c>
      <c r="S36" t="str">
        <f>NEW!T35</f>
        <v>Fees apply</v>
      </c>
      <c r="T36" t="str">
        <f>NEW!V35</f>
        <v>Retailer Direct Billing</v>
      </c>
      <c r="U36" t="str">
        <f>NEW!W35</f>
        <v>Complimentary Home Contents Insurance</v>
      </c>
      <c r="V36" t="str">
        <f>NEW!X35</f>
        <v>T&amp;Cs apply</v>
      </c>
    </row>
    <row r="37" spans="4:22">
      <c r="D37" t="str">
        <f>NEW!A36</f>
        <v>Union Power Pte Ltd</v>
      </c>
      <c r="E37">
        <f>NEW!I36</f>
        <v>250</v>
      </c>
      <c r="F37" s="134">
        <f>NEW!R36</f>
        <v>845</v>
      </c>
      <c r="G37" s="134">
        <f>NEW!Q36</f>
        <v>70.416666666666671</v>
      </c>
      <c r="H37" s="134">
        <f>NEW!N36</f>
        <v>750</v>
      </c>
      <c r="I37" s="134">
        <f>NEW!D36</f>
        <v>50</v>
      </c>
      <c r="J37" s="134">
        <f>NEW!P36</f>
        <v>45</v>
      </c>
      <c r="K37" s="200">
        <f>NEW!H36</f>
        <v>24</v>
      </c>
      <c r="L37" t="str">
        <f>NEW!G36</f>
        <v>Discounted</v>
      </c>
      <c r="M37" s="135">
        <f>NEW!F36</f>
        <v>0.25</v>
      </c>
      <c r="N37" s="135" t="str">
        <f t="shared" si="1"/>
        <v>off SP Tariff</v>
      </c>
      <c r="O37" t="str">
        <f>NEW!C36</f>
        <v>Dual Saver 24</v>
      </c>
      <c r="P37" t="str">
        <f>NEW!U36</f>
        <v>NO</v>
      </c>
      <c r="Q37" t="str">
        <f>NEW!S36</f>
        <v>S$50 Bill Rebate off first month bill</v>
      </c>
      <c r="S37" t="str">
        <f>NEW!T36</f>
        <v>Fees apply</v>
      </c>
      <c r="T37" t="str">
        <f>NEW!V36</f>
        <v>Retailer Direct Billing</v>
      </c>
      <c r="U37" t="str">
        <f>NEW!W36</f>
        <v>Complimentary Home Contents Insurance</v>
      </c>
      <c r="V37" t="str">
        <f>NEW!X36</f>
        <v>T&amp;Cs apply</v>
      </c>
    </row>
    <row r="38" spans="4:22">
      <c r="D38" t="str">
        <f>NEW!A37</f>
        <v>Union Power Pte Ltd</v>
      </c>
      <c r="E38">
        <f>NEW!I37</f>
        <v>300</v>
      </c>
      <c r="F38" s="134">
        <f>NEW!R37</f>
        <v>1004</v>
      </c>
      <c r="G38" s="134">
        <f>NEW!Q37</f>
        <v>83.666666666666671</v>
      </c>
      <c r="H38" s="134">
        <f>NEW!N37</f>
        <v>900</v>
      </c>
      <c r="I38" s="134">
        <f>NEW!D37</f>
        <v>50</v>
      </c>
      <c r="J38" s="134">
        <f>NEW!P37</f>
        <v>54</v>
      </c>
      <c r="K38" s="200">
        <f>NEW!H37</f>
        <v>24</v>
      </c>
      <c r="L38" t="str">
        <f>NEW!G37</f>
        <v>Discounted</v>
      </c>
      <c r="M38" s="135">
        <f>NEW!F37</f>
        <v>0.25</v>
      </c>
      <c r="N38" s="135" t="str">
        <f t="shared" si="1"/>
        <v>off SP Tariff</v>
      </c>
      <c r="O38" t="str">
        <f>NEW!C37</f>
        <v>Dual Saver 24</v>
      </c>
      <c r="P38" t="str">
        <f>NEW!U37</f>
        <v>NO</v>
      </c>
      <c r="Q38" t="str">
        <f>NEW!S37</f>
        <v>S$50 Bill Rebate off first month bill</v>
      </c>
      <c r="S38" t="str">
        <f>NEW!T37</f>
        <v>Fees apply</v>
      </c>
      <c r="T38" t="str">
        <f>NEW!V37</f>
        <v>Retailer Direct Billing</v>
      </c>
      <c r="U38" t="str">
        <f>NEW!W37</f>
        <v>Complimentary Home Contents Insurance</v>
      </c>
      <c r="V38" t="str">
        <f>NEW!X37</f>
        <v>T&amp;Cs apply</v>
      </c>
    </row>
    <row r="39" spans="4:22">
      <c r="D39" t="str">
        <f>NEW!A38</f>
        <v>Union Power Pte Ltd</v>
      </c>
      <c r="E39">
        <f>NEW!I38</f>
        <v>350</v>
      </c>
      <c r="F39" s="134">
        <f>NEW!R38</f>
        <v>1163</v>
      </c>
      <c r="G39" s="134">
        <f>NEW!Q38</f>
        <v>96.916666666666671</v>
      </c>
      <c r="H39" s="134">
        <f>NEW!N38</f>
        <v>1050</v>
      </c>
      <c r="I39" s="134">
        <f>NEW!D38</f>
        <v>50</v>
      </c>
      <c r="J39" s="134">
        <f>NEW!P38</f>
        <v>63</v>
      </c>
      <c r="K39" s="200">
        <f>NEW!H38</f>
        <v>24</v>
      </c>
      <c r="L39" t="str">
        <f>NEW!G38</f>
        <v>Discounted</v>
      </c>
      <c r="M39" s="135">
        <f>NEW!F38</f>
        <v>0.25</v>
      </c>
      <c r="N39" s="135" t="str">
        <f t="shared" si="1"/>
        <v>off SP Tariff</v>
      </c>
      <c r="O39" t="str">
        <f>NEW!C38</f>
        <v>Dual Saver 24</v>
      </c>
      <c r="P39" t="str">
        <f>NEW!U38</f>
        <v>NO</v>
      </c>
      <c r="Q39" t="str">
        <f>NEW!S38</f>
        <v>S$50 Bill Rebate off first month bill</v>
      </c>
      <c r="S39" t="str">
        <f>NEW!T38</f>
        <v>Fees apply</v>
      </c>
      <c r="T39" t="str">
        <f>NEW!V38</f>
        <v>Retailer Direct Billing</v>
      </c>
      <c r="U39" t="str">
        <f>NEW!W38</f>
        <v>Complimentary Home Contents Insurance</v>
      </c>
      <c r="V39" t="str">
        <f>NEW!X38</f>
        <v>T&amp;Cs apply</v>
      </c>
    </row>
    <row r="40" spans="4:22">
      <c r="D40" t="str">
        <f>NEW!A39</f>
        <v>Union Power Pte Ltd</v>
      </c>
      <c r="E40">
        <f>NEW!I39</f>
        <v>400</v>
      </c>
      <c r="F40" s="134">
        <f>NEW!R39</f>
        <v>1322</v>
      </c>
      <c r="G40" s="134">
        <f>NEW!Q39</f>
        <v>110.16666666666667</v>
      </c>
      <c r="H40" s="134">
        <f>NEW!N39</f>
        <v>1200</v>
      </c>
      <c r="I40" s="134">
        <f>NEW!D39</f>
        <v>50</v>
      </c>
      <c r="J40" s="134">
        <f>NEW!P39</f>
        <v>72</v>
      </c>
      <c r="K40" s="200">
        <f>NEW!H39</f>
        <v>24</v>
      </c>
      <c r="L40" t="str">
        <f>NEW!G39</f>
        <v>Discounted</v>
      </c>
      <c r="M40" s="135">
        <f>NEW!F39</f>
        <v>0.25</v>
      </c>
      <c r="N40" s="135" t="str">
        <f t="shared" si="1"/>
        <v>off SP Tariff</v>
      </c>
      <c r="O40" t="str">
        <f>NEW!C39</f>
        <v>Dual Saver 24</v>
      </c>
      <c r="P40" t="str">
        <f>NEW!U39</f>
        <v>NO</v>
      </c>
      <c r="Q40" t="str">
        <f>NEW!S39</f>
        <v>S$50 Bill Rebate off first month bill</v>
      </c>
      <c r="S40" t="str">
        <f>NEW!T39</f>
        <v>Fees apply</v>
      </c>
      <c r="T40" t="str">
        <f>NEW!V39</f>
        <v>Retailer Direct Billing</v>
      </c>
      <c r="U40" t="str">
        <f>NEW!W39</f>
        <v>Complimentary Home Contents Insurance</v>
      </c>
      <c r="V40" t="str">
        <f>NEW!X39</f>
        <v>T&amp;Cs apply</v>
      </c>
    </row>
    <row r="41" spans="4:22">
      <c r="D41" t="str">
        <f>NEW!A40</f>
        <v>Union Power Pte Ltd</v>
      </c>
      <c r="E41">
        <f>NEW!I40</f>
        <v>450</v>
      </c>
      <c r="F41" s="134">
        <f>NEW!R40</f>
        <v>1481</v>
      </c>
      <c r="G41" s="134">
        <f>NEW!Q40</f>
        <v>123.41666666666667</v>
      </c>
      <c r="H41" s="134">
        <f>NEW!N40</f>
        <v>1350</v>
      </c>
      <c r="I41" s="134">
        <f>NEW!D40</f>
        <v>50</v>
      </c>
      <c r="J41" s="134">
        <f>NEW!P40</f>
        <v>81</v>
      </c>
      <c r="K41" s="200">
        <f>NEW!H40</f>
        <v>24</v>
      </c>
      <c r="L41" t="str">
        <f>NEW!G40</f>
        <v>Discounted</v>
      </c>
      <c r="M41" s="135">
        <f>NEW!F40</f>
        <v>0.25</v>
      </c>
      <c r="N41" s="135" t="str">
        <f t="shared" si="1"/>
        <v>off SP Tariff</v>
      </c>
      <c r="O41" t="str">
        <f>NEW!C40</f>
        <v>Dual Saver 24</v>
      </c>
      <c r="P41" t="str">
        <f>NEW!U40</f>
        <v>NO</v>
      </c>
      <c r="Q41" t="str">
        <f>NEW!S40</f>
        <v>S$50 Bill Rebate off first month bill</v>
      </c>
      <c r="S41" t="str">
        <f>NEW!T40</f>
        <v>Fees apply</v>
      </c>
      <c r="T41" t="str">
        <f>NEW!V40</f>
        <v>Retailer Direct Billing</v>
      </c>
      <c r="U41" t="str">
        <f>NEW!W40</f>
        <v>Complimentary Home Contents Insurance</v>
      </c>
      <c r="V41" t="str">
        <f>NEW!X40</f>
        <v>T&amp;Cs apply</v>
      </c>
    </row>
    <row r="42" spans="4:22">
      <c r="D42" t="str">
        <f>NEW!A41</f>
        <v>Union Power Pte Ltd</v>
      </c>
      <c r="E42">
        <f>NEW!I41</f>
        <v>500</v>
      </c>
      <c r="F42" s="134">
        <f>NEW!R41</f>
        <v>1640</v>
      </c>
      <c r="G42" s="134">
        <f>NEW!Q41</f>
        <v>136.66666666666666</v>
      </c>
      <c r="H42" s="134">
        <f>NEW!N41</f>
        <v>1500</v>
      </c>
      <c r="I42" s="134">
        <f>NEW!D41</f>
        <v>50</v>
      </c>
      <c r="J42" s="134">
        <f>NEW!P41</f>
        <v>90</v>
      </c>
      <c r="K42" s="200">
        <f>NEW!H41</f>
        <v>24</v>
      </c>
      <c r="L42" t="str">
        <f>NEW!G41</f>
        <v>Discounted</v>
      </c>
      <c r="M42" s="135">
        <f>NEW!F41</f>
        <v>0.25</v>
      </c>
      <c r="N42" s="135" t="str">
        <f t="shared" si="1"/>
        <v>off SP Tariff</v>
      </c>
      <c r="O42" t="str">
        <f>NEW!C41</f>
        <v>Dual Saver 24</v>
      </c>
      <c r="P42" t="str">
        <f>NEW!U41</f>
        <v>NO</v>
      </c>
      <c r="Q42" t="str">
        <f>NEW!S41</f>
        <v>S$50 Bill Rebate off first month bill</v>
      </c>
      <c r="S42" t="str">
        <f>NEW!T41</f>
        <v>Fees apply</v>
      </c>
      <c r="T42" t="str">
        <f>NEW!V41</f>
        <v>Retailer Direct Billing</v>
      </c>
      <c r="U42" t="str">
        <f>NEW!W41</f>
        <v>Complimentary Home Contents Insurance</v>
      </c>
      <c r="V42" t="str">
        <f>NEW!X41</f>
        <v>T&amp;Cs apply</v>
      </c>
    </row>
    <row r="43" spans="4:22">
      <c r="D43" t="str">
        <f>NEW!A42</f>
        <v>Union Power Pte Ltd</v>
      </c>
      <c r="E43">
        <f>NEW!I42</f>
        <v>50</v>
      </c>
      <c r="F43" s="134">
        <f>NEW!R42</f>
        <v>159</v>
      </c>
      <c r="G43" s="134">
        <f>NEW!Q42</f>
        <v>13.25</v>
      </c>
      <c r="H43" s="134">
        <f>NEW!N42</f>
        <v>150</v>
      </c>
      <c r="I43" s="134">
        <f>NEW!D42</f>
        <v>0</v>
      </c>
      <c r="J43" s="134">
        <f>NEW!P42</f>
        <v>9</v>
      </c>
      <c r="K43" s="200">
        <f>NEW!H42</f>
        <v>6</v>
      </c>
      <c r="L43" t="str">
        <f>NEW!G42</f>
        <v>Discounted</v>
      </c>
      <c r="M43" s="135">
        <f>NEW!F42</f>
        <v>0.25</v>
      </c>
      <c r="N43" s="135" t="str">
        <f t="shared" si="1"/>
        <v>off SP Tariff</v>
      </c>
      <c r="O43" t="str">
        <f>NEW!C42</f>
        <v>Trial Saver 6</v>
      </c>
      <c r="P43" t="str">
        <f>NEW!U42</f>
        <v>NO</v>
      </c>
      <c r="Q43" t="str">
        <f>NEW!S42</f>
        <v>NO</v>
      </c>
      <c r="S43" t="str">
        <f>NEW!T42</f>
        <v>Fees apply</v>
      </c>
      <c r="T43" t="str">
        <f>NEW!V42</f>
        <v>Retailer Direct Billing</v>
      </c>
      <c r="U43" t="str">
        <f>NEW!W42</f>
        <v>No added promotions</v>
      </c>
      <c r="V43" t="str">
        <f>NEW!X42</f>
        <v>T&amp;Cs apply</v>
      </c>
    </row>
    <row r="44" spans="4:22">
      <c r="D44" t="str">
        <f>NEW!A43</f>
        <v>Union Power Pte Ltd</v>
      </c>
      <c r="E44">
        <f>NEW!I43</f>
        <v>100</v>
      </c>
      <c r="F44" s="134">
        <f>NEW!R43</f>
        <v>318</v>
      </c>
      <c r="G44" s="134">
        <f>NEW!Q43</f>
        <v>26.5</v>
      </c>
      <c r="H44" s="134">
        <f>NEW!N43</f>
        <v>300</v>
      </c>
      <c r="I44" s="134">
        <f>NEW!D43</f>
        <v>0</v>
      </c>
      <c r="J44" s="134">
        <f>NEW!P43</f>
        <v>18</v>
      </c>
      <c r="K44" s="200">
        <f>NEW!H43</f>
        <v>6</v>
      </c>
      <c r="L44" t="str">
        <f>NEW!G43</f>
        <v>Discounted</v>
      </c>
      <c r="M44" s="135">
        <f>NEW!F43</f>
        <v>0.25</v>
      </c>
      <c r="N44" s="135" t="str">
        <f t="shared" si="1"/>
        <v>off SP Tariff</v>
      </c>
      <c r="O44" t="str">
        <f>NEW!C43</f>
        <v>Trial Saver 6</v>
      </c>
      <c r="P44" t="str">
        <f>NEW!U43</f>
        <v>NO</v>
      </c>
      <c r="Q44" t="str">
        <f>NEW!S43</f>
        <v>NO</v>
      </c>
      <c r="S44" t="str">
        <f>NEW!T43</f>
        <v>Fees apply</v>
      </c>
      <c r="T44" t="str">
        <f>NEW!V43</f>
        <v>Retailer Direct Billing</v>
      </c>
      <c r="U44" t="str">
        <f>NEW!W43</f>
        <v>No added promotions</v>
      </c>
      <c r="V44" t="str">
        <f>NEW!X43</f>
        <v>T&amp;Cs apply</v>
      </c>
    </row>
    <row r="45" spans="4:22">
      <c r="D45" t="str">
        <f>NEW!A44</f>
        <v>Union Power Pte Ltd</v>
      </c>
      <c r="E45">
        <f>NEW!I44</f>
        <v>150</v>
      </c>
      <c r="F45" s="134">
        <f>NEW!R44</f>
        <v>477</v>
      </c>
      <c r="G45" s="134">
        <f>NEW!Q44</f>
        <v>39.75</v>
      </c>
      <c r="H45" s="134">
        <f>NEW!N44</f>
        <v>450</v>
      </c>
      <c r="I45" s="134">
        <f>NEW!D44</f>
        <v>0</v>
      </c>
      <c r="J45" s="134">
        <f>NEW!P44</f>
        <v>27</v>
      </c>
      <c r="K45" s="200">
        <f>NEW!H44</f>
        <v>6</v>
      </c>
      <c r="L45" t="str">
        <f>NEW!G44</f>
        <v>Discounted</v>
      </c>
      <c r="M45" s="135">
        <f>NEW!F44</f>
        <v>0.25</v>
      </c>
      <c r="N45" s="135" t="str">
        <f t="shared" si="1"/>
        <v>off SP Tariff</v>
      </c>
      <c r="O45" t="str">
        <f>NEW!C44</f>
        <v>Trial Saver 6</v>
      </c>
      <c r="P45" t="str">
        <f>NEW!U44</f>
        <v>NO</v>
      </c>
      <c r="Q45" t="str">
        <f>NEW!S44</f>
        <v>NO</v>
      </c>
      <c r="S45" t="str">
        <f>NEW!T44</f>
        <v>Fees apply</v>
      </c>
      <c r="T45" t="str">
        <f>NEW!V44</f>
        <v>Retailer Direct Billing</v>
      </c>
      <c r="U45" t="str">
        <f>NEW!W44</f>
        <v>No added promotions</v>
      </c>
      <c r="V45" t="str">
        <f>NEW!X44</f>
        <v>T&amp;Cs apply</v>
      </c>
    </row>
    <row r="46" spans="4:22">
      <c r="D46" t="str">
        <f>NEW!A45</f>
        <v>Union Power Pte Ltd</v>
      </c>
      <c r="E46">
        <f>NEW!I45</f>
        <v>200</v>
      </c>
      <c r="F46" s="134">
        <f>NEW!R45</f>
        <v>636</v>
      </c>
      <c r="G46" s="134">
        <f>NEW!Q45</f>
        <v>53</v>
      </c>
      <c r="H46" s="134">
        <f>NEW!N45</f>
        <v>600</v>
      </c>
      <c r="I46" s="134">
        <f>NEW!D45</f>
        <v>0</v>
      </c>
      <c r="J46" s="134">
        <f>NEW!P45</f>
        <v>36</v>
      </c>
      <c r="K46" s="200">
        <f>NEW!H45</f>
        <v>6</v>
      </c>
      <c r="L46" t="str">
        <f>NEW!G45</f>
        <v>Discounted</v>
      </c>
      <c r="M46" s="135">
        <f>NEW!F45</f>
        <v>0.25</v>
      </c>
      <c r="N46" s="135" t="str">
        <f t="shared" si="1"/>
        <v>off SP Tariff</v>
      </c>
      <c r="O46" t="str">
        <f>NEW!C45</f>
        <v>Trial Saver 6</v>
      </c>
      <c r="P46" t="str">
        <f>NEW!U45</f>
        <v>NO</v>
      </c>
      <c r="Q46" t="str">
        <f>NEW!S45</f>
        <v>NO</v>
      </c>
      <c r="S46" t="str">
        <f>NEW!T45</f>
        <v>Fees apply</v>
      </c>
      <c r="T46" t="str">
        <f>NEW!V45</f>
        <v>Retailer Direct Billing</v>
      </c>
      <c r="U46" t="str">
        <f>NEW!W45</f>
        <v>No added promotions</v>
      </c>
      <c r="V46" t="str">
        <f>NEW!X45</f>
        <v>T&amp;Cs apply</v>
      </c>
    </row>
    <row r="47" spans="4:22">
      <c r="D47" t="str">
        <f>NEW!A46</f>
        <v>Union Power Pte Ltd</v>
      </c>
      <c r="E47">
        <f>NEW!I46</f>
        <v>250</v>
      </c>
      <c r="F47" s="134">
        <f>NEW!R46</f>
        <v>795</v>
      </c>
      <c r="G47" s="134">
        <f>NEW!Q46</f>
        <v>66.25</v>
      </c>
      <c r="H47" s="134">
        <f>NEW!N46</f>
        <v>750</v>
      </c>
      <c r="I47" s="134">
        <f>NEW!D46</f>
        <v>0</v>
      </c>
      <c r="J47" s="134">
        <f>NEW!P46</f>
        <v>45</v>
      </c>
      <c r="K47" s="200">
        <f>NEW!H46</f>
        <v>6</v>
      </c>
      <c r="L47" t="str">
        <f>NEW!G46</f>
        <v>Discounted</v>
      </c>
      <c r="M47" s="135">
        <f>NEW!F46</f>
        <v>0.25</v>
      </c>
      <c r="N47" s="135" t="str">
        <f t="shared" si="1"/>
        <v>off SP Tariff</v>
      </c>
      <c r="O47" t="str">
        <f>NEW!C46</f>
        <v>Trial Saver 6</v>
      </c>
      <c r="P47" t="str">
        <f>NEW!U46</f>
        <v>NO</v>
      </c>
      <c r="Q47" t="str">
        <f>NEW!S46</f>
        <v>NO</v>
      </c>
      <c r="S47" t="str">
        <f>NEW!T46</f>
        <v>Fees apply</v>
      </c>
      <c r="T47" t="str">
        <f>NEW!V46</f>
        <v>Retailer Direct Billing</v>
      </c>
      <c r="U47" t="str">
        <f>NEW!W46</f>
        <v>No added promotions</v>
      </c>
      <c r="V47" t="str">
        <f>NEW!X46</f>
        <v>T&amp;Cs apply</v>
      </c>
    </row>
    <row r="48" spans="4:22">
      <c r="D48" t="str">
        <f>NEW!A47</f>
        <v>Union Power Pte Ltd</v>
      </c>
      <c r="E48">
        <f>NEW!I47</f>
        <v>300</v>
      </c>
      <c r="F48" s="134">
        <f>NEW!R47</f>
        <v>954</v>
      </c>
      <c r="G48" s="134">
        <f>NEW!Q47</f>
        <v>79.5</v>
      </c>
      <c r="H48" s="134">
        <f>NEW!N47</f>
        <v>900</v>
      </c>
      <c r="I48" s="134">
        <f>NEW!D47</f>
        <v>0</v>
      </c>
      <c r="J48" s="134">
        <f>NEW!P47</f>
        <v>54</v>
      </c>
      <c r="K48" s="200">
        <f>NEW!H47</f>
        <v>6</v>
      </c>
      <c r="L48" t="str">
        <f>NEW!G47</f>
        <v>Discounted</v>
      </c>
      <c r="M48" s="135">
        <f>NEW!F47</f>
        <v>0.25</v>
      </c>
      <c r="N48" s="135" t="str">
        <f t="shared" si="1"/>
        <v>off SP Tariff</v>
      </c>
      <c r="O48" t="str">
        <f>NEW!C47</f>
        <v>Trial Saver 6</v>
      </c>
      <c r="P48" t="str">
        <f>NEW!U47</f>
        <v>NO</v>
      </c>
      <c r="Q48" t="str">
        <f>NEW!S47</f>
        <v>NO</v>
      </c>
      <c r="S48" t="str">
        <f>NEW!T47</f>
        <v>Fees apply</v>
      </c>
      <c r="T48" t="str">
        <f>NEW!V47</f>
        <v>Retailer Direct Billing</v>
      </c>
      <c r="U48" t="str">
        <f>NEW!W47</f>
        <v>No added promotions</v>
      </c>
      <c r="V48" t="str">
        <f>NEW!X47</f>
        <v>T&amp;Cs apply</v>
      </c>
    </row>
    <row r="49" spans="4:22">
      <c r="D49" t="str">
        <f>NEW!A48</f>
        <v>Union Power Pte Ltd</v>
      </c>
      <c r="E49">
        <f>NEW!I48</f>
        <v>350</v>
      </c>
      <c r="F49" s="134">
        <f>NEW!R48</f>
        <v>1113</v>
      </c>
      <c r="G49" s="134">
        <f>NEW!Q48</f>
        <v>92.75</v>
      </c>
      <c r="H49" s="134">
        <f>NEW!N48</f>
        <v>1050</v>
      </c>
      <c r="I49" s="134">
        <f>NEW!D48</f>
        <v>0</v>
      </c>
      <c r="J49" s="134">
        <f>NEW!P48</f>
        <v>63</v>
      </c>
      <c r="K49" s="200">
        <f>NEW!H48</f>
        <v>6</v>
      </c>
      <c r="L49" t="str">
        <f>NEW!G48</f>
        <v>Discounted</v>
      </c>
      <c r="M49" s="135">
        <f>NEW!F48</f>
        <v>0.25</v>
      </c>
      <c r="N49" s="135" t="str">
        <f t="shared" si="1"/>
        <v>off SP Tariff</v>
      </c>
      <c r="O49" t="str">
        <f>NEW!C48</f>
        <v>Trial Saver 6</v>
      </c>
      <c r="P49" t="str">
        <f>NEW!U48</f>
        <v>NO</v>
      </c>
      <c r="Q49" t="str">
        <f>NEW!S48</f>
        <v>NO</v>
      </c>
      <c r="S49" t="str">
        <f>NEW!T48</f>
        <v>Fees apply</v>
      </c>
      <c r="T49" t="str">
        <f>NEW!V48</f>
        <v>Retailer Direct Billing</v>
      </c>
      <c r="U49" t="str">
        <f>NEW!W48</f>
        <v>No added promotions</v>
      </c>
      <c r="V49" t="str">
        <f>NEW!X48</f>
        <v>T&amp;Cs apply</v>
      </c>
    </row>
    <row r="50" spans="4:22">
      <c r="D50" t="str">
        <f>NEW!A49</f>
        <v>Union Power Pte Ltd</v>
      </c>
      <c r="E50">
        <f>NEW!I49</f>
        <v>400</v>
      </c>
      <c r="F50" s="134">
        <f>NEW!R49</f>
        <v>1272</v>
      </c>
      <c r="G50" s="134">
        <f>NEW!Q49</f>
        <v>106</v>
      </c>
      <c r="H50" s="134">
        <f>NEW!N49</f>
        <v>1200</v>
      </c>
      <c r="I50" s="134">
        <f>NEW!D49</f>
        <v>0</v>
      </c>
      <c r="J50" s="134">
        <f>NEW!P49</f>
        <v>72</v>
      </c>
      <c r="K50" s="200">
        <f>NEW!H49</f>
        <v>6</v>
      </c>
      <c r="L50" t="str">
        <f>NEW!G49</f>
        <v>Discounted</v>
      </c>
      <c r="M50" s="135">
        <f>NEW!F49</f>
        <v>0.25</v>
      </c>
      <c r="N50" s="135" t="str">
        <f t="shared" si="1"/>
        <v>off SP Tariff</v>
      </c>
      <c r="O50" t="str">
        <f>NEW!C49</f>
        <v>Trial Saver 6</v>
      </c>
      <c r="P50" t="str">
        <f>NEW!U49</f>
        <v>NO</v>
      </c>
      <c r="Q50" t="str">
        <f>NEW!S49</f>
        <v>NO</v>
      </c>
      <c r="S50" t="str">
        <f>NEW!T49</f>
        <v>Fees apply</v>
      </c>
      <c r="T50" t="str">
        <f>NEW!V49</f>
        <v>Retailer Direct Billing</v>
      </c>
      <c r="U50" t="str">
        <f>NEW!W49</f>
        <v>No added promotions</v>
      </c>
      <c r="V50" t="str">
        <f>NEW!X49</f>
        <v>T&amp;Cs apply</v>
      </c>
    </row>
    <row r="51" spans="4:22">
      <c r="D51" t="str">
        <f>NEW!A50</f>
        <v>Union Power Pte Ltd</v>
      </c>
      <c r="E51">
        <f>NEW!I50</f>
        <v>450</v>
      </c>
      <c r="F51" s="134">
        <f>NEW!R50</f>
        <v>1431</v>
      </c>
      <c r="G51" s="134">
        <f>NEW!Q50</f>
        <v>119.25</v>
      </c>
      <c r="H51" s="134">
        <f>NEW!N50</f>
        <v>1350</v>
      </c>
      <c r="I51" s="134">
        <f>NEW!D50</f>
        <v>0</v>
      </c>
      <c r="J51" s="134">
        <f>NEW!P50</f>
        <v>81</v>
      </c>
      <c r="K51" s="200">
        <f>NEW!H50</f>
        <v>6</v>
      </c>
      <c r="L51" t="str">
        <f>NEW!G50</f>
        <v>Discounted</v>
      </c>
      <c r="M51" s="135">
        <f>NEW!F50</f>
        <v>0.25</v>
      </c>
      <c r="N51" s="135" t="str">
        <f t="shared" si="1"/>
        <v>off SP Tariff</v>
      </c>
      <c r="O51" t="str">
        <f>NEW!C50</f>
        <v>Trial Saver 6</v>
      </c>
      <c r="P51" t="str">
        <f>NEW!U50</f>
        <v>NO</v>
      </c>
      <c r="Q51" t="str">
        <f>NEW!S50</f>
        <v>NO</v>
      </c>
      <c r="S51" t="str">
        <f>NEW!T50</f>
        <v>Fees apply</v>
      </c>
      <c r="T51" t="str">
        <f>NEW!V50</f>
        <v>Retailer Direct Billing</v>
      </c>
      <c r="U51" t="str">
        <f>NEW!W50</f>
        <v>No added promotions</v>
      </c>
      <c r="V51" t="str">
        <f>NEW!X50</f>
        <v>T&amp;Cs apply</v>
      </c>
    </row>
    <row r="52" spans="4:22">
      <c r="D52" t="str">
        <f>NEW!A51</f>
        <v>Union Power Pte Ltd</v>
      </c>
      <c r="E52">
        <f>NEW!I51</f>
        <v>500</v>
      </c>
      <c r="F52" s="134">
        <f>NEW!R51</f>
        <v>1590</v>
      </c>
      <c r="G52" s="134">
        <f>NEW!Q51</f>
        <v>132.5</v>
      </c>
      <c r="H52" s="134">
        <f>NEW!N51</f>
        <v>1500</v>
      </c>
      <c r="I52" s="134">
        <f>NEW!D51</f>
        <v>0</v>
      </c>
      <c r="J52" s="134">
        <f>NEW!P51</f>
        <v>90</v>
      </c>
      <c r="K52" s="200">
        <f>NEW!H51</f>
        <v>6</v>
      </c>
      <c r="L52" t="str">
        <f>NEW!G51</f>
        <v>Discounted</v>
      </c>
      <c r="M52" s="135">
        <f>NEW!F51</f>
        <v>0.25</v>
      </c>
      <c r="N52" s="135" t="str">
        <f t="shared" si="1"/>
        <v>off SP Tariff</v>
      </c>
      <c r="O52" t="str">
        <f>NEW!C51</f>
        <v>Trial Saver 6</v>
      </c>
      <c r="P52" t="str">
        <f>NEW!U51</f>
        <v>NO</v>
      </c>
      <c r="Q52" t="str">
        <f>NEW!S51</f>
        <v>NO</v>
      </c>
      <c r="S52" t="str">
        <f>NEW!T51</f>
        <v>Fees apply</v>
      </c>
      <c r="T52" t="str">
        <f>NEW!V51</f>
        <v>Retailer Direct Billing</v>
      </c>
      <c r="U52" t="str">
        <f>NEW!W51</f>
        <v>No added promotions</v>
      </c>
      <c r="V52" t="str">
        <f>NEW!X51</f>
        <v>T&amp;Cs apply</v>
      </c>
    </row>
    <row r="53" spans="4:22">
      <c r="D53" t="str">
        <f>NEW!A52</f>
        <v>Union Power Pte Ltd</v>
      </c>
      <c r="E53">
        <f>NEW!I52</f>
        <v>50</v>
      </c>
      <c r="F53" s="134">
        <f>NEW!R52</f>
        <v>234.85839648982846</v>
      </c>
      <c r="G53" s="134">
        <f>NEW!Q52</f>
        <v>19.571533040819038</v>
      </c>
      <c r="H53" s="134">
        <f>NEW!N52</f>
        <v>176.38611886717189</v>
      </c>
      <c r="I53" s="134">
        <f>NEW!D52</f>
        <v>50</v>
      </c>
      <c r="J53" s="134">
        <f>NEW!P52</f>
        <v>8.4722776226565628</v>
      </c>
      <c r="K53" s="200">
        <f>NEW!H52</f>
        <v>24</v>
      </c>
      <c r="L53" t="str">
        <f>NEW!G52</f>
        <v>Fixed</v>
      </c>
      <c r="M53" s="199">
        <f>NEW!F52*100</f>
        <v>17.7</v>
      </c>
      <c r="N53" s="135" t="str">
        <f t="shared" si="1"/>
        <v>cents/kWh</v>
      </c>
      <c r="O53" t="str">
        <f>NEW!C52</f>
        <v>Gas Saver</v>
      </c>
      <c r="P53" t="str">
        <f>NEW!U52</f>
        <v>NO</v>
      </c>
      <c r="Q53" t="str">
        <f>NEW!S52</f>
        <v>S$50 Bill Rebate off first month bill</v>
      </c>
      <c r="S53" t="str">
        <f>NEW!T52</f>
        <v>Fees apply</v>
      </c>
      <c r="T53" t="str">
        <f>NEW!V52</f>
        <v>Retailer Direct Billing</v>
      </c>
      <c r="U53" t="str">
        <f>NEW!W52</f>
        <v>Complimentary LPG Cylinder Vouchers</v>
      </c>
      <c r="V53" t="str">
        <f>NEW!X52</f>
        <v>T&amp;Cs apply</v>
      </c>
    </row>
    <row r="54" spans="4:22">
      <c r="D54" t="str">
        <f>NEW!A53</f>
        <v>Union Power Pte Ltd</v>
      </c>
      <c r="E54">
        <f>NEW!I53</f>
        <v>100</v>
      </c>
      <c r="F54" s="134">
        <f>NEW!R53</f>
        <v>419.71679297965693</v>
      </c>
      <c r="G54" s="134">
        <f>NEW!Q53</f>
        <v>34.976399414971411</v>
      </c>
      <c r="H54" s="134">
        <f>NEW!N53</f>
        <v>352.77223773434378</v>
      </c>
      <c r="I54" s="134">
        <f>NEW!D53</f>
        <v>50</v>
      </c>
      <c r="J54" s="134">
        <f>NEW!P53</f>
        <v>16.944555245313126</v>
      </c>
      <c r="K54" s="200">
        <f>NEW!H53</f>
        <v>24</v>
      </c>
      <c r="L54" t="str">
        <f>NEW!G53</f>
        <v>Fixed</v>
      </c>
      <c r="M54" s="199">
        <f>NEW!F53*100</f>
        <v>17.7</v>
      </c>
      <c r="N54" s="135" t="str">
        <f t="shared" si="1"/>
        <v>cents/kWh</v>
      </c>
      <c r="O54" t="str">
        <f>NEW!C53</f>
        <v>Gas Saver</v>
      </c>
      <c r="P54" t="str">
        <f>NEW!U53</f>
        <v>NO</v>
      </c>
      <c r="Q54" t="str">
        <f>NEW!S53</f>
        <v>S$50 Bill Rebate off first month bill</v>
      </c>
      <c r="S54" t="str">
        <f>NEW!T53</f>
        <v>Fees apply</v>
      </c>
      <c r="T54" t="str">
        <f>NEW!V53</f>
        <v>Retailer Direct Billing</v>
      </c>
      <c r="U54" t="str">
        <f>NEW!W53</f>
        <v>Complimentary LPG Cylinder Vouchers</v>
      </c>
      <c r="V54" t="str">
        <f>NEW!X53</f>
        <v>T&amp;Cs apply</v>
      </c>
    </row>
    <row r="55" spans="4:22">
      <c r="D55" t="str">
        <f>NEW!A54</f>
        <v>Union Power Pte Ltd</v>
      </c>
      <c r="E55">
        <f>NEW!I54</f>
        <v>150</v>
      </c>
      <c r="F55" s="134">
        <f>NEW!R54</f>
        <v>604.57518946948539</v>
      </c>
      <c r="G55" s="134">
        <f>NEW!Q54</f>
        <v>50.381265789123781</v>
      </c>
      <c r="H55" s="134">
        <f>NEW!N54</f>
        <v>529.15835660151561</v>
      </c>
      <c r="I55" s="134">
        <f>NEW!D54</f>
        <v>50</v>
      </c>
      <c r="J55" s="134">
        <f>NEW!P54</f>
        <v>25.416832867969688</v>
      </c>
      <c r="K55" s="200">
        <f>NEW!H54</f>
        <v>24</v>
      </c>
      <c r="L55" t="str">
        <f>NEW!G54</f>
        <v>Fixed</v>
      </c>
      <c r="M55" s="199">
        <f>NEW!F54*100</f>
        <v>17.7</v>
      </c>
      <c r="N55" s="135" t="str">
        <f t="shared" si="1"/>
        <v>cents/kWh</v>
      </c>
      <c r="O55" t="str">
        <f>NEW!C54</f>
        <v>Gas Saver</v>
      </c>
      <c r="P55" t="str">
        <f>NEW!U54</f>
        <v>NO</v>
      </c>
      <c r="Q55" t="str">
        <f>NEW!S54</f>
        <v>S$50 Bill Rebate off first month bill</v>
      </c>
      <c r="S55" t="str">
        <f>NEW!T54</f>
        <v>Fees apply</v>
      </c>
      <c r="T55" t="str">
        <f>NEW!V54</f>
        <v>Retailer Direct Billing</v>
      </c>
      <c r="U55" t="str">
        <f>NEW!W54</f>
        <v>Complimentary LPG Cylinder Vouchers</v>
      </c>
      <c r="V55" t="str">
        <f>NEW!X54</f>
        <v>T&amp;Cs apply</v>
      </c>
    </row>
    <row r="56" spans="4:22">
      <c r="D56" t="str">
        <f>NEW!A55</f>
        <v>Union Power Pte Ltd</v>
      </c>
      <c r="E56">
        <f>NEW!I55</f>
        <v>200</v>
      </c>
      <c r="F56" s="134">
        <f>NEW!R55</f>
        <v>789.43358595931386</v>
      </c>
      <c r="G56" s="134">
        <f>NEW!Q55</f>
        <v>65.78613216327615</v>
      </c>
      <c r="H56" s="134">
        <f>NEW!N55</f>
        <v>705.54447546868755</v>
      </c>
      <c r="I56" s="134">
        <f>NEW!D55</f>
        <v>50</v>
      </c>
      <c r="J56" s="134">
        <f>NEW!P55</f>
        <v>33.889110490626251</v>
      </c>
      <c r="K56" s="200">
        <f>NEW!H55</f>
        <v>24</v>
      </c>
      <c r="L56" t="str">
        <f>NEW!G55</f>
        <v>Fixed</v>
      </c>
      <c r="M56" s="199">
        <f>NEW!F55*100</f>
        <v>17.7</v>
      </c>
      <c r="N56" s="135" t="str">
        <f t="shared" si="1"/>
        <v>cents/kWh</v>
      </c>
      <c r="O56" t="str">
        <f>NEW!C55</f>
        <v>Gas Saver</v>
      </c>
      <c r="P56" t="str">
        <f>NEW!U55</f>
        <v>NO</v>
      </c>
      <c r="Q56" t="str">
        <f>NEW!S55</f>
        <v>S$50 Bill Rebate off first month bill</v>
      </c>
      <c r="S56" t="str">
        <f>NEW!T55</f>
        <v>Fees apply</v>
      </c>
      <c r="T56" t="str">
        <f>NEW!V55</f>
        <v>Retailer Direct Billing</v>
      </c>
      <c r="U56" t="str">
        <f>NEW!W55</f>
        <v>Complimentary LPG Cylinder Vouchers</v>
      </c>
      <c r="V56" t="str">
        <f>NEW!X55</f>
        <v>T&amp;Cs apply</v>
      </c>
    </row>
    <row r="57" spans="4:22">
      <c r="D57" t="str">
        <f>NEW!A56</f>
        <v>Union Power Pte Ltd</v>
      </c>
      <c r="E57">
        <f>NEW!I56</f>
        <v>250</v>
      </c>
      <c r="F57" s="134">
        <f>NEW!R56</f>
        <v>974.29198244914255</v>
      </c>
      <c r="G57" s="134">
        <f>NEW!Q56</f>
        <v>81.190998537428541</v>
      </c>
      <c r="H57" s="134">
        <f>NEW!N56</f>
        <v>881.93059433585961</v>
      </c>
      <c r="I57" s="134">
        <f>NEW!D56</f>
        <v>50</v>
      </c>
      <c r="J57" s="134">
        <f>NEW!P56</f>
        <v>42.361388113282807</v>
      </c>
      <c r="K57" s="200">
        <f>NEW!H56</f>
        <v>24</v>
      </c>
      <c r="L57" t="str">
        <f>NEW!G56</f>
        <v>Fixed</v>
      </c>
      <c r="M57" s="199">
        <f>NEW!F56*100</f>
        <v>17.7</v>
      </c>
      <c r="N57" s="135" t="str">
        <f t="shared" si="1"/>
        <v>cents/kWh</v>
      </c>
      <c r="O57" t="str">
        <f>NEW!C56</f>
        <v>Gas Saver</v>
      </c>
      <c r="P57" t="str">
        <f>NEW!U56</f>
        <v>NO</v>
      </c>
      <c r="Q57" t="str">
        <f>NEW!S56</f>
        <v>S$50 Bill Rebate off first month bill</v>
      </c>
      <c r="S57" t="str">
        <f>NEW!T56</f>
        <v>Fees apply</v>
      </c>
      <c r="T57" t="str">
        <f>NEW!V56</f>
        <v>Retailer Direct Billing</v>
      </c>
      <c r="U57" t="str">
        <f>NEW!W56</f>
        <v>Complimentary LPG Cylinder Vouchers</v>
      </c>
      <c r="V57" t="str">
        <f>NEW!X56</f>
        <v>T&amp;Cs apply</v>
      </c>
    </row>
    <row r="58" spans="4:22">
      <c r="D58" t="str">
        <f>NEW!A57</f>
        <v>Union Power Pte Ltd</v>
      </c>
      <c r="E58">
        <f>NEW!I57</f>
        <v>300</v>
      </c>
      <c r="F58" s="134">
        <f>NEW!R57</f>
        <v>1159.1503789389708</v>
      </c>
      <c r="G58" s="134">
        <f>NEW!Q57</f>
        <v>96.595864911580904</v>
      </c>
      <c r="H58" s="134">
        <f>NEW!N57</f>
        <v>1058.3167132030312</v>
      </c>
      <c r="I58" s="134">
        <f>NEW!D57</f>
        <v>50</v>
      </c>
      <c r="J58" s="134">
        <f>NEW!P57</f>
        <v>50.833665735939377</v>
      </c>
      <c r="K58" s="200">
        <f>NEW!H57</f>
        <v>24</v>
      </c>
      <c r="L58" t="str">
        <f>NEW!G57</f>
        <v>Fixed</v>
      </c>
      <c r="M58" s="199">
        <f>NEW!F57*100</f>
        <v>17.7</v>
      </c>
      <c r="N58" s="135" t="str">
        <f t="shared" si="1"/>
        <v>cents/kWh</v>
      </c>
      <c r="O58" t="str">
        <f>NEW!C57</f>
        <v>Gas Saver</v>
      </c>
      <c r="P58" t="str">
        <f>NEW!U57</f>
        <v>NO</v>
      </c>
      <c r="Q58" t="str">
        <f>NEW!S57</f>
        <v>S$50 Bill Rebate off first month bill</v>
      </c>
      <c r="S58" t="str">
        <f>NEW!T57</f>
        <v>Fees apply</v>
      </c>
      <c r="T58" t="str">
        <f>NEW!V57</f>
        <v>Retailer Direct Billing</v>
      </c>
      <c r="U58" t="str">
        <f>NEW!W57</f>
        <v>Complimentary LPG Cylinder Vouchers</v>
      </c>
      <c r="V58" t="str">
        <f>NEW!X57</f>
        <v>T&amp;Cs apply</v>
      </c>
    </row>
    <row r="59" spans="4:22">
      <c r="D59" t="str">
        <f>NEW!A58</f>
        <v>Union Power Pte Ltd</v>
      </c>
      <c r="E59">
        <f>NEW!I58</f>
        <v>350</v>
      </c>
      <c r="F59" s="134">
        <f>NEW!R58</f>
        <v>1344.0087754287993</v>
      </c>
      <c r="G59" s="134">
        <f>NEW!Q58</f>
        <v>112.00073128573328</v>
      </c>
      <c r="H59" s="134">
        <f>NEW!N58</f>
        <v>1234.7028320702034</v>
      </c>
      <c r="I59" s="134">
        <f>NEW!D58</f>
        <v>50</v>
      </c>
      <c r="J59" s="134">
        <f>NEW!P58</f>
        <v>59.30594335859594</v>
      </c>
      <c r="K59" s="200">
        <f>NEW!H58</f>
        <v>24</v>
      </c>
      <c r="L59" t="str">
        <f>NEW!G58</f>
        <v>Fixed</v>
      </c>
      <c r="M59" s="199">
        <f>NEW!F58*100</f>
        <v>17.7</v>
      </c>
      <c r="N59" s="135" t="str">
        <f t="shared" si="1"/>
        <v>cents/kWh</v>
      </c>
      <c r="O59" t="str">
        <f>NEW!C58</f>
        <v>Gas Saver</v>
      </c>
      <c r="P59" t="str">
        <f>NEW!U58</f>
        <v>NO</v>
      </c>
      <c r="Q59" t="str">
        <f>NEW!S58</f>
        <v>S$50 Bill Rebate off first month bill</v>
      </c>
      <c r="S59" t="str">
        <f>NEW!T58</f>
        <v>Fees apply</v>
      </c>
      <c r="T59" t="str">
        <f>NEW!V58</f>
        <v>Retailer Direct Billing</v>
      </c>
      <c r="U59" t="str">
        <f>NEW!W58</f>
        <v>Complimentary LPG Cylinder Vouchers</v>
      </c>
      <c r="V59" t="str">
        <f>NEW!X58</f>
        <v>T&amp;Cs apply</v>
      </c>
    </row>
    <row r="60" spans="4:22">
      <c r="D60" t="str">
        <f>NEW!A59</f>
        <v>Union Power Pte Ltd</v>
      </c>
      <c r="E60">
        <f>NEW!I59</f>
        <v>400</v>
      </c>
      <c r="F60" s="134">
        <f>NEW!R59</f>
        <v>1528.8671719186277</v>
      </c>
      <c r="G60" s="134">
        <f>NEW!Q59</f>
        <v>127.40559765988564</v>
      </c>
      <c r="H60" s="134">
        <f>NEW!N59</f>
        <v>1411.0889509373751</v>
      </c>
      <c r="I60" s="134">
        <f>NEW!D59</f>
        <v>50</v>
      </c>
      <c r="J60" s="134">
        <f>NEW!P59</f>
        <v>67.778220981252502</v>
      </c>
      <c r="K60" s="200">
        <f>NEW!H59</f>
        <v>24</v>
      </c>
      <c r="L60" t="str">
        <f>NEW!G59</f>
        <v>Fixed</v>
      </c>
      <c r="M60" s="199">
        <f>NEW!F59*100</f>
        <v>17.7</v>
      </c>
      <c r="N60" s="135" t="str">
        <f t="shared" si="1"/>
        <v>cents/kWh</v>
      </c>
      <c r="O60" t="str">
        <f>NEW!C59</f>
        <v>Gas Saver</v>
      </c>
      <c r="P60" t="str">
        <f>NEW!U59</f>
        <v>NO</v>
      </c>
      <c r="Q60" t="str">
        <f>NEW!S59</f>
        <v>S$50 Bill Rebate off first month bill</v>
      </c>
      <c r="S60" t="str">
        <f>NEW!T59</f>
        <v>Fees apply</v>
      </c>
      <c r="T60" t="str">
        <f>NEW!V59</f>
        <v>Retailer Direct Billing</v>
      </c>
      <c r="U60" t="str">
        <f>NEW!W59</f>
        <v>Complimentary LPG Cylinder Vouchers</v>
      </c>
      <c r="V60" t="str">
        <f>NEW!X59</f>
        <v>T&amp;Cs apply</v>
      </c>
    </row>
    <row r="61" spans="4:22">
      <c r="D61" t="str">
        <f>NEW!A60</f>
        <v>Union Power Pte Ltd</v>
      </c>
      <c r="E61">
        <f>NEW!I60</f>
        <v>450</v>
      </c>
      <c r="F61" s="134">
        <f>NEW!R60</f>
        <v>1713.7255684084564</v>
      </c>
      <c r="G61" s="134">
        <f>NEW!Q60</f>
        <v>142.81046403403803</v>
      </c>
      <c r="H61" s="134">
        <f>NEW!N60</f>
        <v>1587.4750698045475</v>
      </c>
      <c r="I61" s="134">
        <f>NEW!D60</f>
        <v>50</v>
      </c>
      <c r="J61" s="134">
        <f>NEW!P60</f>
        <v>76.250498603909051</v>
      </c>
      <c r="K61" s="200">
        <f>NEW!H60</f>
        <v>24</v>
      </c>
      <c r="L61" t="str">
        <f>NEW!G60</f>
        <v>Fixed</v>
      </c>
      <c r="M61" s="199">
        <f>NEW!F60*100</f>
        <v>17.7</v>
      </c>
      <c r="N61" s="135" t="str">
        <f t="shared" si="1"/>
        <v>cents/kWh</v>
      </c>
      <c r="O61" t="str">
        <f>NEW!C60</f>
        <v>Gas Saver</v>
      </c>
      <c r="P61" t="str">
        <f>NEW!U60</f>
        <v>NO</v>
      </c>
      <c r="Q61" t="str">
        <f>NEW!S60</f>
        <v>S$50 Bill Rebate off first month bill</v>
      </c>
      <c r="S61" t="str">
        <f>NEW!T60</f>
        <v>Fees apply</v>
      </c>
      <c r="T61" t="str">
        <f>NEW!V60</f>
        <v>Retailer Direct Billing</v>
      </c>
      <c r="U61" t="str">
        <f>NEW!W60</f>
        <v>Complimentary LPG Cylinder Vouchers</v>
      </c>
      <c r="V61" t="str">
        <f>NEW!X60</f>
        <v>T&amp;Cs apply</v>
      </c>
    </row>
    <row r="62" spans="4:22">
      <c r="D62" t="str">
        <f>NEW!A61</f>
        <v>Union Power Pte Ltd</v>
      </c>
      <c r="E62">
        <f>NEW!I61</f>
        <v>500</v>
      </c>
      <c r="F62" s="134">
        <f>NEW!R61</f>
        <v>1898.5839648982846</v>
      </c>
      <c r="G62" s="134">
        <f>NEW!Q61</f>
        <v>158.2153304081904</v>
      </c>
      <c r="H62" s="134">
        <f>NEW!N61</f>
        <v>1763.8611886717192</v>
      </c>
      <c r="I62" s="134">
        <f>NEW!D61</f>
        <v>50</v>
      </c>
      <c r="J62" s="134">
        <f>NEW!P61</f>
        <v>84.722776226565614</v>
      </c>
      <c r="K62" s="200">
        <f>NEW!H61</f>
        <v>24</v>
      </c>
      <c r="L62" t="str">
        <f>NEW!G61</f>
        <v>Fixed</v>
      </c>
      <c r="M62" s="199">
        <f>NEW!F61*100</f>
        <v>17.7</v>
      </c>
      <c r="N62" s="135" t="str">
        <f t="shared" si="1"/>
        <v>cents/kWh</v>
      </c>
      <c r="O62" t="str">
        <f>NEW!C61</f>
        <v>Gas Saver</v>
      </c>
      <c r="P62" t="str">
        <f>NEW!U61</f>
        <v>NO</v>
      </c>
      <c r="Q62" t="str">
        <f>NEW!S61</f>
        <v>S$50 Bill Rebate off first month bill</v>
      </c>
      <c r="S62" t="str">
        <f>NEW!T61</f>
        <v>Fees apply</v>
      </c>
      <c r="T62" t="str">
        <f>NEW!V61</f>
        <v>Retailer Direct Billing</v>
      </c>
      <c r="U62" t="str">
        <f>NEW!W61</f>
        <v>Complimentary LPG Cylinder Vouchers</v>
      </c>
      <c r="V62" t="str">
        <f>NEW!X61</f>
        <v>T&amp;Cs apply</v>
      </c>
    </row>
    <row r="63" spans="4:22">
      <c r="D63" t="str">
        <f>NEW!A62</f>
        <v>Union Power Pte Ltd</v>
      </c>
      <c r="E63">
        <f>NEW!I62</f>
        <v>50</v>
      </c>
      <c r="F63" s="134">
        <f>NEW!R62</f>
        <v>234.85839648982846</v>
      </c>
      <c r="G63" s="134">
        <f>NEW!Q62</f>
        <v>19.571533040819038</v>
      </c>
      <c r="H63" s="134">
        <f>NEW!N62</f>
        <v>176.38611886717189</v>
      </c>
      <c r="I63" s="134">
        <f>NEW!D62</f>
        <v>50</v>
      </c>
      <c r="J63" s="134">
        <f>NEW!P62</f>
        <v>8.4722776226565628</v>
      </c>
      <c r="K63" s="200">
        <f>NEW!H62</f>
        <v>24</v>
      </c>
      <c r="L63" t="str">
        <f>NEW!G62</f>
        <v>Fixed</v>
      </c>
      <c r="M63" s="199">
        <f>NEW!F62*100</f>
        <v>17.7</v>
      </c>
      <c r="N63" s="135" t="str">
        <f t="shared" si="1"/>
        <v>cents/kWh</v>
      </c>
      <c r="O63" t="str">
        <f>NEW!C62</f>
        <v>Fixed Saver 24</v>
      </c>
      <c r="P63" t="str">
        <f>NEW!U62</f>
        <v>NO</v>
      </c>
      <c r="Q63" t="str">
        <f>NEW!S62</f>
        <v>S$50 Bill Rebate off first month bill</v>
      </c>
      <c r="S63" t="str">
        <f>NEW!T62</f>
        <v>Fees apply</v>
      </c>
      <c r="T63" t="str">
        <f>NEW!V62</f>
        <v>Retailer Direct Billing</v>
      </c>
      <c r="U63" t="str">
        <f>NEW!W62</f>
        <v>No added promotions</v>
      </c>
      <c r="V63" t="str">
        <f>NEW!X62</f>
        <v>T&amp;Cs apply</v>
      </c>
    </row>
    <row r="64" spans="4:22">
      <c r="D64" t="str">
        <f>NEW!A63</f>
        <v>Union Power Pte Ltd</v>
      </c>
      <c r="E64">
        <f>NEW!I63</f>
        <v>100</v>
      </c>
      <c r="F64" s="134">
        <f>NEW!R63</f>
        <v>419.71679297965693</v>
      </c>
      <c r="G64" s="134">
        <f>NEW!Q63</f>
        <v>34.976399414971411</v>
      </c>
      <c r="H64" s="134">
        <f>NEW!N63</f>
        <v>352.77223773434378</v>
      </c>
      <c r="I64" s="134">
        <f>NEW!D63</f>
        <v>50</v>
      </c>
      <c r="J64" s="134">
        <f>NEW!P63</f>
        <v>16.944555245313126</v>
      </c>
      <c r="K64" s="200">
        <f>NEW!H63</f>
        <v>24</v>
      </c>
      <c r="L64" t="str">
        <f>NEW!G63</f>
        <v>Fixed</v>
      </c>
      <c r="M64" s="199">
        <f>NEW!F63*100</f>
        <v>17.7</v>
      </c>
      <c r="N64" s="135" t="str">
        <f t="shared" si="1"/>
        <v>cents/kWh</v>
      </c>
      <c r="O64" t="str">
        <f>NEW!C63</f>
        <v>Fixed Saver 24</v>
      </c>
      <c r="P64" t="str">
        <f>NEW!U63</f>
        <v>NO</v>
      </c>
      <c r="Q64" t="str">
        <f>NEW!S63</f>
        <v>S$50 Bill Rebate off first month bill</v>
      </c>
      <c r="S64" t="str">
        <f>NEW!T63</f>
        <v>Fees apply</v>
      </c>
      <c r="T64" t="str">
        <f>NEW!V63</f>
        <v>Retailer Direct Billing</v>
      </c>
      <c r="U64" t="str">
        <f>NEW!W63</f>
        <v>No added promotions</v>
      </c>
      <c r="V64" t="str">
        <f>NEW!X63</f>
        <v>T&amp;Cs apply</v>
      </c>
    </row>
    <row r="65" spans="4:22">
      <c r="D65" t="str">
        <f>NEW!A64</f>
        <v>Union Power Pte Ltd</v>
      </c>
      <c r="E65">
        <f>NEW!I64</f>
        <v>150</v>
      </c>
      <c r="F65" s="134">
        <f>NEW!R64</f>
        <v>604.57518946948539</v>
      </c>
      <c r="G65" s="134">
        <f>NEW!Q64</f>
        <v>50.381265789123781</v>
      </c>
      <c r="H65" s="134">
        <f>NEW!N64</f>
        <v>529.15835660151561</v>
      </c>
      <c r="I65" s="134">
        <f>NEW!D64</f>
        <v>50</v>
      </c>
      <c r="J65" s="134">
        <f>NEW!P64</f>
        <v>25.416832867969688</v>
      </c>
      <c r="K65" s="200">
        <f>NEW!H64</f>
        <v>24</v>
      </c>
      <c r="L65" t="str">
        <f>NEW!G64</f>
        <v>Fixed</v>
      </c>
      <c r="M65" s="199">
        <f>NEW!F64*100</f>
        <v>17.7</v>
      </c>
      <c r="N65" s="135" t="str">
        <f t="shared" si="1"/>
        <v>cents/kWh</v>
      </c>
      <c r="O65" t="str">
        <f>NEW!C64</f>
        <v>Fixed Saver 24</v>
      </c>
      <c r="P65" t="str">
        <f>NEW!U64</f>
        <v>NO</v>
      </c>
      <c r="Q65" t="str">
        <f>NEW!S64</f>
        <v>S$50 Bill Rebate off first month bill</v>
      </c>
      <c r="S65" t="str">
        <f>NEW!T64</f>
        <v>Fees apply</v>
      </c>
      <c r="T65" t="str">
        <f>NEW!V64</f>
        <v>Retailer Direct Billing</v>
      </c>
      <c r="U65" t="str">
        <f>NEW!W64</f>
        <v>No added promotions</v>
      </c>
      <c r="V65" t="str">
        <f>NEW!X64</f>
        <v>T&amp;Cs apply</v>
      </c>
    </row>
    <row r="66" spans="4:22">
      <c r="D66" t="str">
        <f>NEW!A65</f>
        <v>Union Power Pte Ltd</v>
      </c>
      <c r="E66">
        <f>NEW!I65</f>
        <v>200</v>
      </c>
      <c r="F66" s="134">
        <f>NEW!R65</f>
        <v>789.43358595931386</v>
      </c>
      <c r="G66" s="134">
        <f>NEW!Q65</f>
        <v>65.78613216327615</v>
      </c>
      <c r="H66" s="134">
        <f>NEW!N65</f>
        <v>705.54447546868755</v>
      </c>
      <c r="I66" s="134">
        <f>NEW!D65</f>
        <v>50</v>
      </c>
      <c r="J66" s="134">
        <f>NEW!P65</f>
        <v>33.889110490626251</v>
      </c>
      <c r="K66" s="200">
        <f>NEW!H65</f>
        <v>24</v>
      </c>
      <c r="L66" t="str">
        <f>NEW!G65</f>
        <v>Fixed</v>
      </c>
      <c r="M66" s="199">
        <f>NEW!F65*100</f>
        <v>17.7</v>
      </c>
      <c r="N66" s="135" t="str">
        <f t="shared" si="1"/>
        <v>cents/kWh</v>
      </c>
      <c r="O66" t="str">
        <f>NEW!C65</f>
        <v>Fixed Saver 24</v>
      </c>
      <c r="P66" t="str">
        <f>NEW!U65</f>
        <v>NO</v>
      </c>
      <c r="Q66" t="str">
        <f>NEW!S65</f>
        <v>S$50 Bill Rebate off first month bill</v>
      </c>
      <c r="S66" t="str">
        <f>NEW!T65</f>
        <v>Fees apply</v>
      </c>
      <c r="T66" t="str">
        <f>NEW!V65</f>
        <v>Retailer Direct Billing</v>
      </c>
      <c r="U66" t="str">
        <f>NEW!W65</f>
        <v>No added promotions</v>
      </c>
      <c r="V66" t="str">
        <f>NEW!X65</f>
        <v>T&amp;Cs apply</v>
      </c>
    </row>
    <row r="67" spans="4:22">
      <c r="D67" t="str">
        <f>NEW!A66</f>
        <v>Union Power Pte Ltd</v>
      </c>
      <c r="E67">
        <f>NEW!I66</f>
        <v>250</v>
      </c>
      <c r="F67" s="134">
        <f>NEW!R66</f>
        <v>974.29198244914255</v>
      </c>
      <c r="G67" s="134">
        <f>NEW!Q66</f>
        <v>81.190998537428541</v>
      </c>
      <c r="H67" s="134">
        <f>NEW!N66</f>
        <v>881.93059433585961</v>
      </c>
      <c r="I67" s="134">
        <f>NEW!D66</f>
        <v>50</v>
      </c>
      <c r="J67" s="134">
        <f>NEW!P66</f>
        <v>42.361388113282807</v>
      </c>
      <c r="K67" s="200">
        <f>NEW!H66</f>
        <v>24</v>
      </c>
      <c r="L67" t="str">
        <f>NEW!G66</f>
        <v>Fixed</v>
      </c>
      <c r="M67" s="199">
        <f>NEW!F66*100</f>
        <v>17.7</v>
      </c>
      <c r="N67" s="135" t="str">
        <f t="shared" si="1"/>
        <v>cents/kWh</v>
      </c>
      <c r="O67" t="str">
        <f>NEW!C66</f>
        <v>Fixed Saver 24</v>
      </c>
      <c r="P67" t="str">
        <f>NEW!U66</f>
        <v>NO</v>
      </c>
      <c r="Q67" t="str">
        <f>NEW!S66</f>
        <v>S$50 Bill Rebate off first month bill</v>
      </c>
      <c r="S67" t="str">
        <f>NEW!T66</f>
        <v>Fees apply</v>
      </c>
      <c r="T67" t="str">
        <f>NEW!V66</f>
        <v>Retailer Direct Billing</v>
      </c>
      <c r="U67" t="str">
        <f>NEW!W66</f>
        <v>No added promotions</v>
      </c>
      <c r="V67" t="str">
        <f>NEW!X66</f>
        <v>T&amp;Cs apply</v>
      </c>
    </row>
    <row r="68" spans="4:22">
      <c r="D68" t="str">
        <f>NEW!A67</f>
        <v>Union Power Pte Ltd</v>
      </c>
      <c r="E68">
        <f>NEW!I67</f>
        <v>300</v>
      </c>
      <c r="F68" s="134">
        <f>NEW!R67</f>
        <v>1159.1503789389708</v>
      </c>
      <c r="G68" s="134">
        <f>NEW!Q67</f>
        <v>96.595864911580904</v>
      </c>
      <c r="H68" s="134">
        <f>NEW!N67</f>
        <v>1058.3167132030312</v>
      </c>
      <c r="I68" s="134">
        <f>NEW!D67</f>
        <v>50</v>
      </c>
      <c r="J68" s="134">
        <f>NEW!P67</f>
        <v>50.833665735939377</v>
      </c>
      <c r="K68" s="200">
        <f>NEW!H67</f>
        <v>24</v>
      </c>
      <c r="L68" t="str">
        <f>NEW!G67</f>
        <v>Fixed</v>
      </c>
      <c r="M68" s="199">
        <f>NEW!F67*100</f>
        <v>17.7</v>
      </c>
      <c r="N68" s="135" t="str">
        <f t="shared" si="1"/>
        <v>cents/kWh</v>
      </c>
      <c r="O68" t="str">
        <f>NEW!C67</f>
        <v>Fixed Saver 24</v>
      </c>
      <c r="P68" t="str">
        <f>NEW!U67</f>
        <v>NO</v>
      </c>
      <c r="Q68" t="str">
        <f>NEW!S67</f>
        <v>S$50 Bill Rebate off first month bill</v>
      </c>
      <c r="S68" t="str">
        <f>NEW!T67</f>
        <v>Fees apply</v>
      </c>
      <c r="T68" t="str">
        <f>NEW!V67</f>
        <v>Retailer Direct Billing</v>
      </c>
      <c r="U68" t="str">
        <f>NEW!W67</f>
        <v>No added promotions</v>
      </c>
      <c r="V68" t="str">
        <f>NEW!X67</f>
        <v>T&amp;Cs apply</v>
      </c>
    </row>
    <row r="69" spans="4:22">
      <c r="D69" t="str">
        <f>NEW!A68</f>
        <v>Union Power Pte Ltd</v>
      </c>
      <c r="E69">
        <f>NEW!I68</f>
        <v>350</v>
      </c>
      <c r="F69" s="134">
        <f>NEW!R68</f>
        <v>1344.0087754287993</v>
      </c>
      <c r="G69" s="134">
        <f>NEW!Q68</f>
        <v>112.00073128573328</v>
      </c>
      <c r="H69" s="134">
        <f>NEW!N68</f>
        <v>1234.7028320702034</v>
      </c>
      <c r="I69" s="134">
        <f>NEW!D68</f>
        <v>50</v>
      </c>
      <c r="J69" s="134">
        <f>NEW!P68</f>
        <v>59.30594335859594</v>
      </c>
      <c r="K69" s="200">
        <f>NEW!H68</f>
        <v>24</v>
      </c>
      <c r="L69" t="str">
        <f>NEW!G68</f>
        <v>Fixed</v>
      </c>
      <c r="M69" s="199">
        <f>NEW!F68*100</f>
        <v>17.7</v>
      </c>
      <c r="N69" s="135" t="str">
        <f t="shared" si="1"/>
        <v>cents/kWh</v>
      </c>
      <c r="O69" t="str">
        <f>NEW!C68</f>
        <v>Fixed Saver 24</v>
      </c>
      <c r="P69" t="str">
        <f>NEW!U68</f>
        <v>NO</v>
      </c>
      <c r="Q69" t="str">
        <f>NEW!S68</f>
        <v>S$50 Bill Rebate off first month bill</v>
      </c>
      <c r="S69" t="str">
        <f>NEW!T68</f>
        <v>Fees apply</v>
      </c>
      <c r="T69" t="str">
        <f>NEW!V68</f>
        <v>Retailer Direct Billing</v>
      </c>
      <c r="U69" t="str">
        <f>NEW!W68</f>
        <v>No added promotions</v>
      </c>
      <c r="V69" t="str">
        <f>NEW!X68</f>
        <v>T&amp;Cs apply</v>
      </c>
    </row>
    <row r="70" spans="4:22">
      <c r="D70" t="str">
        <f>NEW!A69</f>
        <v>Union Power Pte Ltd</v>
      </c>
      <c r="E70">
        <f>NEW!I69</f>
        <v>400</v>
      </c>
      <c r="F70" s="134">
        <f>NEW!R69</f>
        <v>1528.8671719186277</v>
      </c>
      <c r="G70" s="134">
        <f>NEW!Q69</f>
        <v>127.40559765988564</v>
      </c>
      <c r="H70" s="134">
        <f>NEW!N69</f>
        <v>1411.0889509373751</v>
      </c>
      <c r="I70" s="134">
        <f>NEW!D69</f>
        <v>50</v>
      </c>
      <c r="J70" s="134">
        <f>NEW!P69</f>
        <v>67.778220981252502</v>
      </c>
      <c r="K70" s="200">
        <f>NEW!H69</f>
        <v>24</v>
      </c>
      <c r="L70" t="str">
        <f>NEW!G69</f>
        <v>Fixed</v>
      </c>
      <c r="M70" s="199">
        <f>NEW!F69*100</f>
        <v>17.7</v>
      </c>
      <c r="N70" s="135" t="str">
        <f t="shared" si="1"/>
        <v>cents/kWh</v>
      </c>
      <c r="O70" t="str">
        <f>NEW!C69</f>
        <v>Fixed Saver 24</v>
      </c>
      <c r="P70" t="str">
        <f>NEW!U69</f>
        <v>NO</v>
      </c>
      <c r="Q70" t="str">
        <f>NEW!S69</f>
        <v>S$50 Bill Rebate off first month bill</v>
      </c>
      <c r="S70" t="str">
        <f>NEW!T69</f>
        <v>Fees apply</v>
      </c>
      <c r="T70" t="str">
        <f>NEW!V69</f>
        <v>Retailer Direct Billing</v>
      </c>
      <c r="U70" t="str">
        <f>NEW!W69</f>
        <v>No added promotions</v>
      </c>
      <c r="V70" t="str">
        <f>NEW!X69</f>
        <v>T&amp;Cs apply</v>
      </c>
    </row>
    <row r="71" spans="4:22">
      <c r="D71" t="str">
        <f>NEW!A70</f>
        <v>Union Power Pte Ltd</v>
      </c>
      <c r="E71">
        <f>NEW!I70</f>
        <v>450</v>
      </c>
      <c r="F71" s="134">
        <f>NEW!R70</f>
        <v>1713.7255684084564</v>
      </c>
      <c r="G71" s="134">
        <f>NEW!Q70</f>
        <v>142.81046403403803</v>
      </c>
      <c r="H71" s="134">
        <f>NEW!N70</f>
        <v>1587.4750698045475</v>
      </c>
      <c r="I71" s="134">
        <f>NEW!D70</f>
        <v>50</v>
      </c>
      <c r="J71" s="134">
        <f>NEW!P70</f>
        <v>76.250498603909051</v>
      </c>
      <c r="K71" s="200">
        <f>NEW!H70</f>
        <v>24</v>
      </c>
      <c r="L71" t="str">
        <f>NEW!G70</f>
        <v>Fixed</v>
      </c>
      <c r="M71" s="199">
        <f>NEW!F70*100</f>
        <v>17.7</v>
      </c>
      <c r="N71" s="135" t="str">
        <f t="shared" si="1"/>
        <v>cents/kWh</v>
      </c>
      <c r="O71" t="str">
        <f>NEW!C70</f>
        <v>Fixed Saver 24</v>
      </c>
      <c r="P71" t="str">
        <f>NEW!U70</f>
        <v>NO</v>
      </c>
      <c r="Q71" t="str">
        <f>NEW!S70</f>
        <v>S$50 Bill Rebate off first month bill</v>
      </c>
      <c r="S71" t="str">
        <f>NEW!T70</f>
        <v>Fees apply</v>
      </c>
      <c r="T71" t="str">
        <f>NEW!V70</f>
        <v>Retailer Direct Billing</v>
      </c>
      <c r="U71" t="str">
        <f>NEW!W70</f>
        <v>No added promotions</v>
      </c>
      <c r="V71" t="str">
        <f>NEW!X70</f>
        <v>T&amp;Cs apply</v>
      </c>
    </row>
    <row r="72" spans="4:22">
      <c r="D72" t="str">
        <f>NEW!A71</f>
        <v>Union Power Pte Ltd</v>
      </c>
      <c r="E72">
        <f>NEW!I71</f>
        <v>500</v>
      </c>
      <c r="F72" s="134">
        <f>NEW!R71</f>
        <v>1898.5839648982846</v>
      </c>
      <c r="G72" s="134">
        <f>NEW!Q71</f>
        <v>158.2153304081904</v>
      </c>
      <c r="H72" s="134">
        <f>NEW!N71</f>
        <v>1763.8611886717192</v>
      </c>
      <c r="I72" s="134">
        <f>NEW!D71</f>
        <v>50</v>
      </c>
      <c r="J72" s="134">
        <f>NEW!P71</f>
        <v>84.722776226565614</v>
      </c>
      <c r="K72" s="200">
        <f>NEW!H71</f>
        <v>24</v>
      </c>
      <c r="L72" t="str">
        <f>NEW!G71</f>
        <v>Fixed</v>
      </c>
      <c r="M72" s="199">
        <f>NEW!F71*100</f>
        <v>17.7</v>
      </c>
      <c r="N72" s="135" t="str">
        <f t="shared" si="1"/>
        <v>cents/kWh</v>
      </c>
      <c r="O72" t="str">
        <f>NEW!C71</f>
        <v>Fixed Saver 24</v>
      </c>
      <c r="P72" t="str">
        <f>NEW!U71</f>
        <v>NO</v>
      </c>
      <c r="Q72" t="str">
        <f>NEW!S71</f>
        <v>S$50 Bill Rebate off first month bill</v>
      </c>
      <c r="S72" t="str">
        <f>NEW!T71</f>
        <v>Fees apply</v>
      </c>
      <c r="T72" t="str">
        <f>NEW!V71</f>
        <v>Retailer Direct Billing</v>
      </c>
      <c r="U72" t="str">
        <f>NEW!W71</f>
        <v>No added promotions</v>
      </c>
      <c r="V72" t="str">
        <f>NEW!X71</f>
        <v>T&amp;Cs apply</v>
      </c>
    </row>
    <row r="73" spans="4:22">
      <c r="D73" t="str">
        <f>NEW!A72</f>
        <v>Union Power Pte Ltd</v>
      </c>
      <c r="E73">
        <f>NEW!I72</f>
        <v>50</v>
      </c>
      <c r="F73" s="134">
        <f>NEW!R72</f>
        <v>187.20382927802154</v>
      </c>
      <c r="G73" s="134">
        <f>NEW!Q72</f>
        <v>15.600319106501795</v>
      </c>
      <c r="H73" s="134">
        <f>NEW!N72</f>
        <v>178.77941763063421</v>
      </c>
      <c r="I73" s="134">
        <f>NEW!D72</f>
        <v>0</v>
      </c>
      <c r="J73" s="134">
        <f>NEW!P72</f>
        <v>8.4244116473873163</v>
      </c>
      <c r="K73" s="200">
        <f>NEW!H72</f>
        <v>12</v>
      </c>
      <c r="L73" t="str">
        <f>NEW!G72</f>
        <v>Fixed</v>
      </c>
      <c r="M73" s="199">
        <f>NEW!F72*100</f>
        <v>17.599999999999998</v>
      </c>
      <c r="N73" s="135" t="str">
        <f t="shared" si="1"/>
        <v>cents/kWh</v>
      </c>
      <c r="O73" t="str">
        <f>NEW!C72</f>
        <v>Fixed Saver 12</v>
      </c>
      <c r="P73" t="str">
        <f>NEW!U72</f>
        <v>NO</v>
      </c>
      <c r="Q73" t="str">
        <f>NEW!S72</f>
        <v>NO</v>
      </c>
      <c r="S73" t="str">
        <f>NEW!T72</f>
        <v>Fees apply</v>
      </c>
      <c r="T73" t="str">
        <f>NEW!V72</f>
        <v>Retailer Direct Billing</v>
      </c>
      <c r="U73" t="str">
        <f>NEW!W72</f>
        <v>No added promotions</v>
      </c>
      <c r="V73" t="str">
        <f>NEW!X72</f>
        <v>T&amp;Cs apply</v>
      </c>
    </row>
    <row r="74" spans="4:22">
      <c r="D74" t="str">
        <f>NEW!A73</f>
        <v>Union Power Pte Ltd</v>
      </c>
      <c r="E74">
        <f>NEW!I73</f>
        <v>100</v>
      </c>
      <c r="F74" s="134">
        <f>NEW!R73</f>
        <v>374.40765855604309</v>
      </c>
      <c r="G74" s="134">
        <f>NEW!Q73</f>
        <v>31.20063821300359</v>
      </c>
      <c r="H74" s="134">
        <f>NEW!N73</f>
        <v>357.55883526126843</v>
      </c>
      <c r="I74" s="134">
        <f>NEW!D73</f>
        <v>0</v>
      </c>
      <c r="J74" s="134">
        <f>NEW!P73</f>
        <v>16.848823294774633</v>
      </c>
      <c r="K74" s="200">
        <f>NEW!H73</f>
        <v>12</v>
      </c>
      <c r="L74" t="str">
        <f>NEW!G73</f>
        <v>Fixed</v>
      </c>
      <c r="M74" s="199">
        <f>NEW!F73*100</f>
        <v>17.599999999999998</v>
      </c>
      <c r="N74" s="135" t="str">
        <f t="shared" si="1"/>
        <v>cents/kWh</v>
      </c>
      <c r="O74" t="str">
        <f>NEW!C73</f>
        <v>Fixed Saver 12</v>
      </c>
      <c r="P74" t="str">
        <f>NEW!U73</f>
        <v>NO</v>
      </c>
      <c r="Q74" t="str">
        <f>NEW!S73</f>
        <v>NO</v>
      </c>
      <c r="S74" t="str">
        <f>NEW!T73</f>
        <v>Fees apply</v>
      </c>
      <c r="T74" t="str">
        <f>NEW!V73</f>
        <v>Retailer Direct Billing</v>
      </c>
      <c r="U74" t="str">
        <f>NEW!W73</f>
        <v>No added promotions</v>
      </c>
      <c r="V74" t="str">
        <f>NEW!X73</f>
        <v>T&amp;Cs apply</v>
      </c>
    </row>
    <row r="75" spans="4:22">
      <c r="D75" t="str">
        <f>NEW!A74</f>
        <v>Union Power Pte Ltd</v>
      </c>
      <c r="E75">
        <f>NEW!I74</f>
        <v>150</v>
      </c>
      <c r="F75" s="134">
        <f>NEW!R74</f>
        <v>561.61148783406452</v>
      </c>
      <c r="G75" s="134">
        <f>NEW!Q74</f>
        <v>46.800957319505372</v>
      </c>
      <c r="H75" s="134">
        <f>NEW!N74</f>
        <v>536.33825289190247</v>
      </c>
      <c r="I75" s="134">
        <f>NEW!D74</f>
        <v>0</v>
      </c>
      <c r="J75" s="134">
        <f>NEW!P74</f>
        <v>25.273234942161949</v>
      </c>
      <c r="K75" s="200">
        <f>NEW!H74</f>
        <v>12</v>
      </c>
      <c r="L75" t="str">
        <f>NEW!G74</f>
        <v>Fixed</v>
      </c>
      <c r="M75" s="199">
        <f>NEW!F74*100</f>
        <v>17.599999999999998</v>
      </c>
      <c r="N75" s="135" t="str">
        <f t="shared" si="1"/>
        <v>cents/kWh</v>
      </c>
      <c r="O75" t="str">
        <f>NEW!C74</f>
        <v>Fixed Saver 12</v>
      </c>
      <c r="P75" t="str">
        <f>NEW!U74</f>
        <v>NO</v>
      </c>
      <c r="Q75" t="str">
        <f>NEW!S74</f>
        <v>NO</v>
      </c>
      <c r="S75" t="str">
        <f>NEW!T74</f>
        <v>Fees apply</v>
      </c>
      <c r="T75" t="str">
        <f>NEW!V74</f>
        <v>Retailer Direct Billing</v>
      </c>
      <c r="U75" t="str">
        <f>NEW!W74</f>
        <v>No added promotions</v>
      </c>
      <c r="V75" t="str">
        <f>NEW!X74</f>
        <v>T&amp;Cs apply</v>
      </c>
    </row>
    <row r="76" spans="4:22">
      <c r="D76" t="str">
        <f>NEW!A75</f>
        <v>Union Power Pte Ltd</v>
      </c>
      <c r="E76">
        <f>NEW!I75</f>
        <v>200</v>
      </c>
      <c r="F76" s="134">
        <f>NEW!R75</f>
        <v>748.81531711208618</v>
      </c>
      <c r="G76" s="134">
        <f>NEW!Q75</f>
        <v>62.401276426007179</v>
      </c>
      <c r="H76" s="134">
        <f>NEW!N75</f>
        <v>715.11767052253686</v>
      </c>
      <c r="I76" s="134">
        <f>NEW!D75</f>
        <v>0</v>
      </c>
      <c r="J76" s="134">
        <f>NEW!P75</f>
        <v>33.697646589549265</v>
      </c>
      <c r="K76" s="200">
        <f>NEW!H75</f>
        <v>12</v>
      </c>
      <c r="L76" t="str">
        <f>NEW!G75</f>
        <v>Fixed</v>
      </c>
      <c r="M76" s="199">
        <f>NEW!F75*100</f>
        <v>17.599999999999998</v>
      </c>
      <c r="N76" s="135" t="str">
        <f t="shared" si="1"/>
        <v>cents/kWh</v>
      </c>
      <c r="O76" t="str">
        <f>NEW!C75</f>
        <v>Fixed Saver 12</v>
      </c>
      <c r="P76" t="str">
        <f>NEW!U75</f>
        <v>NO</v>
      </c>
      <c r="Q76" t="str">
        <f>NEW!S75</f>
        <v>NO</v>
      </c>
      <c r="S76" t="str">
        <f>NEW!T75</f>
        <v>Fees apply</v>
      </c>
      <c r="T76" t="str">
        <f>NEW!V75</f>
        <v>Retailer Direct Billing</v>
      </c>
      <c r="U76" t="str">
        <f>NEW!W75</f>
        <v>No added promotions</v>
      </c>
      <c r="V76" t="str">
        <f>NEW!X75</f>
        <v>T&amp;Cs apply</v>
      </c>
    </row>
    <row r="77" spans="4:22">
      <c r="D77" t="str">
        <f>NEW!A76</f>
        <v>Union Power Pte Ltd</v>
      </c>
      <c r="E77">
        <f>NEW!I76</f>
        <v>250</v>
      </c>
      <c r="F77" s="134">
        <f>NEW!R76</f>
        <v>936.01914639010749</v>
      </c>
      <c r="G77" s="134">
        <f>NEW!Q76</f>
        <v>78.001595532508958</v>
      </c>
      <c r="H77" s="134">
        <f>NEW!N76</f>
        <v>893.8970881531709</v>
      </c>
      <c r="I77" s="134">
        <f>NEW!D76</f>
        <v>0</v>
      </c>
      <c r="J77" s="134">
        <f>NEW!P76</f>
        <v>42.122058236936581</v>
      </c>
      <c r="K77" s="200">
        <f>NEW!H76</f>
        <v>12</v>
      </c>
      <c r="L77" t="str">
        <f>NEW!G76</f>
        <v>Fixed</v>
      </c>
      <c r="M77" s="199">
        <f>NEW!F76*100</f>
        <v>17.599999999999998</v>
      </c>
      <c r="N77" s="135" t="str">
        <f t="shared" si="1"/>
        <v>cents/kWh</v>
      </c>
      <c r="O77" t="str">
        <f>NEW!C76</f>
        <v>Fixed Saver 12</v>
      </c>
      <c r="P77" t="str">
        <f>NEW!U76</f>
        <v>NO</v>
      </c>
      <c r="Q77" t="str">
        <f>NEW!S76</f>
        <v>NO</v>
      </c>
      <c r="S77" t="str">
        <f>NEW!T76</f>
        <v>Fees apply</v>
      </c>
      <c r="T77" t="str">
        <f>NEW!V76</f>
        <v>Retailer Direct Billing</v>
      </c>
      <c r="U77" t="str">
        <f>NEW!W76</f>
        <v>No added promotions</v>
      </c>
      <c r="V77" t="str">
        <f>NEW!X76</f>
        <v>T&amp;Cs apply</v>
      </c>
    </row>
    <row r="78" spans="4:22">
      <c r="D78" t="str">
        <f>NEW!A77</f>
        <v>Union Power Pte Ltd</v>
      </c>
      <c r="E78">
        <f>NEW!I77</f>
        <v>300</v>
      </c>
      <c r="F78" s="134">
        <f>NEW!R77</f>
        <v>1123.222975668129</v>
      </c>
      <c r="G78" s="134">
        <f>NEW!Q77</f>
        <v>93.601914639010744</v>
      </c>
      <c r="H78" s="134">
        <f>NEW!N77</f>
        <v>1072.6765057838049</v>
      </c>
      <c r="I78" s="134">
        <f>NEW!D77</f>
        <v>0</v>
      </c>
      <c r="J78" s="134">
        <f>NEW!P77</f>
        <v>50.546469884323898</v>
      </c>
      <c r="K78" s="200">
        <f>NEW!H77</f>
        <v>12</v>
      </c>
      <c r="L78" t="str">
        <f>NEW!G77</f>
        <v>Fixed</v>
      </c>
      <c r="M78" s="199">
        <f>NEW!F77*100</f>
        <v>17.599999999999998</v>
      </c>
      <c r="N78" s="135" t="str">
        <f t="shared" ref="N78:N141" si="2">IF(L78="Discounted","off SP Tariff","cents/kWh")</f>
        <v>cents/kWh</v>
      </c>
      <c r="O78" t="str">
        <f>NEW!C77</f>
        <v>Fixed Saver 12</v>
      </c>
      <c r="P78" t="str">
        <f>NEW!U77</f>
        <v>NO</v>
      </c>
      <c r="Q78" t="str">
        <f>NEW!S77</f>
        <v>NO</v>
      </c>
      <c r="S78" t="str">
        <f>NEW!T77</f>
        <v>Fees apply</v>
      </c>
      <c r="T78" t="str">
        <f>NEW!V77</f>
        <v>Retailer Direct Billing</v>
      </c>
      <c r="U78" t="str">
        <f>NEW!W77</f>
        <v>No added promotions</v>
      </c>
      <c r="V78" t="str">
        <f>NEW!X77</f>
        <v>T&amp;Cs apply</v>
      </c>
    </row>
    <row r="79" spans="4:22">
      <c r="D79" t="str">
        <f>NEW!A78</f>
        <v>Union Power Pte Ltd</v>
      </c>
      <c r="E79">
        <f>NEW!I78</f>
        <v>350</v>
      </c>
      <c r="F79" s="134">
        <f>NEW!R78</f>
        <v>1310.4268049461509</v>
      </c>
      <c r="G79" s="134">
        <f>NEW!Q78</f>
        <v>109.20223374551257</v>
      </c>
      <c r="H79" s="134">
        <f>NEW!N78</f>
        <v>1251.4559234144397</v>
      </c>
      <c r="I79" s="134">
        <f>NEW!D78</f>
        <v>0</v>
      </c>
      <c r="J79" s="134">
        <f>NEW!P78</f>
        <v>58.970881531711214</v>
      </c>
      <c r="K79" s="200">
        <f>NEW!H78</f>
        <v>12</v>
      </c>
      <c r="L79" t="str">
        <f>NEW!G78</f>
        <v>Fixed</v>
      </c>
      <c r="M79" s="199">
        <f>NEW!F78*100</f>
        <v>17.599999999999998</v>
      </c>
      <c r="N79" s="135" t="str">
        <f t="shared" si="2"/>
        <v>cents/kWh</v>
      </c>
      <c r="O79" t="str">
        <f>NEW!C78</f>
        <v>Fixed Saver 12</v>
      </c>
      <c r="P79" t="str">
        <f>NEW!U78</f>
        <v>NO</v>
      </c>
      <c r="Q79" t="str">
        <f>NEW!S78</f>
        <v>NO</v>
      </c>
      <c r="S79" t="str">
        <f>NEW!T78</f>
        <v>Fees apply</v>
      </c>
      <c r="T79" t="str">
        <f>NEW!V78</f>
        <v>Retailer Direct Billing</v>
      </c>
      <c r="U79" t="str">
        <f>NEW!W78</f>
        <v>No added promotions</v>
      </c>
      <c r="V79" t="str">
        <f>NEW!X78</f>
        <v>T&amp;Cs apply</v>
      </c>
    </row>
    <row r="80" spans="4:22">
      <c r="D80" t="str">
        <f>NEW!A79</f>
        <v>Union Power Pte Ltd</v>
      </c>
      <c r="E80">
        <f>NEW!I79</f>
        <v>400</v>
      </c>
      <c r="F80" s="134">
        <f>NEW!R79</f>
        <v>1497.6306342241724</v>
      </c>
      <c r="G80" s="134">
        <f>NEW!Q79</f>
        <v>124.80255285201436</v>
      </c>
      <c r="H80" s="134">
        <f>NEW!N79</f>
        <v>1430.2353410450737</v>
      </c>
      <c r="I80" s="134">
        <f>NEW!D79</f>
        <v>0</v>
      </c>
      <c r="J80" s="134">
        <f>NEW!P79</f>
        <v>67.39529317909853</v>
      </c>
      <c r="K80" s="200">
        <f>NEW!H79</f>
        <v>12</v>
      </c>
      <c r="L80" t="str">
        <f>NEW!G79</f>
        <v>Fixed</v>
      </c>
      <c r="M80" s="199">
        <f>NEW!F79*100</f>
        <v>17.599999999999998</v>
      </c>
      <c r="N80" s="135" t="str">
        <f t="shared" si="2"/>
        <v>cents/kWh</v>
      </c>
      <c r="O80" t="str">
        <f>NEW!C79</f>
        <v>Fixed Saver 12</v>
      </c>
      <c r="P80" t="str">
        <f>NEW!U79</f>
        <v>NO</v>
      </c>
      <c r="Q80" t="str">
        <f>NEW!S79</f>
        <v>NO</v>
      </c>
      <c r="S80" t="str">
        <f>NEW!T79</f>
        <v>Fees apply</v>
      </c>
      <c r="T80" t="str">
        <f>NEW!V79</f>
        <v>Retailer Direct Billing</v>
      </c>
      <c r="U80" t="str">
        <f>NEW!W79</f>
        <v>No added promotions</v>
      </c>
      <c r="V80" t="str">
        <f>NEW!X79</f>
        <v>T&amp;Cs apply</v>
      </c>
    </row>
    <row r="81" spans="4:22">
      <c r="D81" t="str">
        <f>NEW!A80</f>
        <v>Union Power Pte Ltd</v>
      </c>
      <c r="E81">
        <f>NEW!I80</f>
        <v>450</v>
      </c>
      <c r="F81" s="134">
        <f>NEW!R80</f>
        <v>1684.8344635021936</v>
      </c>
      <c r="G81" s="134">
        <f>NEW!Q80</f>
        <v>140.40287195851613</v>
      </c>
      <c r="H81" s="134">
        <f>NEW!N80</f>
        <v>1609.0147586757078</v>
      </c>
      <c r="I81" s="134">
        <f>NEW!D80</f>
        <v>0</v>
      </c>
      <c r="J81" s="134">
        <f>NEW!P80</f>
        <v>75.819704826485847</v>
      </c>
      <c r="K81" s="200">
        <f>NEW!H80</f>
        <v>12</v>
      </c>
      <c r="L81" t="str">
        <f>NEW!G80</f>
        <v>Fixed</v>
      </c>
      <c r="M81" s="199">
        <f>NEW!F80*100</f>
        <v>17.599999999999998</v>
      </c>
      <c r="N81" s="135" t="str">
        <f t="shared" si="2"/>
        <v>cents/kWh</v>
      </c>
      <c r="O81" t="str">
        <f>NEW!C80</f>
        <v>Fixed Saver 12</v>
      </c>
      <c r="P81" t="str">
        <f>NEW!U80</f>
        <v>NO</v>
      </c>
      <c r="Q81" t="str">
        <f>NEW!S80</f>
        <v>NO</v>
      </c>
      <c r="S81" t="str">
        <f>NEW!T80</f>
        <v>Fees apply</v>
      </c>
      <c r="T81" t="str">
        <f>NEW!V80</f>
        <v>Retailer Direct Billing</v>
      </c>
      <c r="U81" t="str">
        <f>NEW!W80</f>
        <v>No added promotions</v>
      </c>
      <c r="V81" t="str">
        <f>NEW!X80</f>
        <v>T&amp;Cs apply</v>
      </c>
    </row>
    <row r="82" spans="4:22">
      <c r="D82" t="str">
        <f>NEW!A81</f>
        <v>Union Power Pte Ltd</v>
      </c>
      <c r="E82">
        <f>NEW!I81</f>
        <v>500</v>
      </c>
      <c r="F82" s="134">
        <f>NEW!R81</f>
        <v>1872.038292780215</v>
      </c>
      <c r="G82" s="134">
        <f>NEW!Q81</f>
        <v>156.00319106501792</v>
      </c>
      <c r="H82" s="134">
        <f>NEW!N81</f>
        <v>1787.7941763063418</v>
      </c>
      <c r="I82" s="134">
        <f>NEW!D81</f>
        <v>0</v>
      </c>
      <c r="J82" s="134">
        <f>NEW!P81</f>
        <v>84.244116473873163</v>
      </c>
      <c r="K82" s="200">
        <f>NEW!H81</f>
        <v>12</v>
      </c>
      <c r="L82" t="str">
        <f>NEW!G81</f>
        <v>Fixed</v>
      </c>
      <c r="M82" s="199">
        <f>NEW!F81*100</f>
        <v>17.599999999999998</v>
      </c>
      <c r="N82" s="135" t="str">
        <f t="shared" si="2"/>
        <v>cents/kWh</v>
      </c>
      <c r="O82" t="str">
        <f>NEW!C81</f>
        <v>Fixed Saver 12</v>
      </c>
      <c r="P82" t="str">
        <f>NEW!U81</f>
        <v>NO</v>
      </c>
      <c r="Q82" t="str">
        <f>NEW!S81</f>
        <v>NO</v>
      </c>
      <c r="S82" t="str">
        <f>NEW!T81</f>
        <v>Fees apply</v>
      </c>
      <c r="T82" t="str">
        <f>NEW!V81</f>
        <v>Retailer Direct Billing</v>
      </c>
      <c r="U82" t="str">
        <f>NEW!W81</f>
        <v>No added promotions</v>
      </c>
      <c r="V82" t="str">
        <f>NEW!X81</f>
        <v>T&amp;Cs apply</v>
      </c>
    </row>
    <row r="83" spans="4:22">
      <c r="D83" t="str">
        <f>NEW!A82</f>
        <v xml:space="preserve">Geneco </v>
      </c>
      <c r="E83">
        <f>NEW!I82</f>
        <v>50</v>
      </c>
      <c r="F83" s="134">
        <f>NEW!R82</f>
        <v>143.66015157558834</v>
      </c>
      <c r="G83" s="134">
        <f>NEW!Q82</f>
        <v>11.971679297965695</v>
      </c>
      <c r="H83" s="134">
        <f>NEW!N82</f>
        <v>139.05065815715994</v>
      </c>
      <c r="I83" s="134">
        <f>NEW!D82</f>
        <v>0</v>
      </c>
      <c r="J83" s="134">
        <f>NEW!P82</f>
        <v>4.6094934184284009</v>
      </c>
      <c r="K83" s="200">
        <f>NEW!H82</f>
        <v>12</v>
      </c>
      <c r="L83" t="str">
        <f>NEW!G82</f>
        <v>Fixed</v>
      </c>
      <c r="M83" s="199">
        <f>NEW!F82*100</f>
        <v>19.259999999999998</v>
      </c>
      <c r="N83" s="135" t="str">
        <f t="shared" si="2"/>
        <v>cents/kWh</v>
      </c>
      <c r="O83" t="str">
        <f>NEW!C82</f>
        <v>Get It Green</v>
      </c>
      <c r="P83" t="str">
        <f>NEW!U82</f>
        <v>YES</v>
      </c>
      <c r="Q83" t="str">
        <f>NEW!S82</f>
        <v>NO</v>
      </c>
      <c r="S83" t="str">
        <f>NEW!T82</f>
        <v>None</v>
      </c>
      <c r="T83" t="str">
        <f>NEW!V82</f>
        <v>Retailer Direct Billing</v>
      </c>
      <c r="U83" t="str">
        <f>NEW!W82</f>
        <v>Inclusive of Geneco Carbon Offset Programme</v>
      </c>
      <c r="V83" t="str">
        <f>NEW!X82</f>
        <v>T&amp;Cs apply</v>
      </c>
    </row>
    <row r="84" spans="4:22">
      <c r="D84" t="str">
        <f>NEW!A83</f>
        <v xml:space="preserve">Geneco </v>
      </c>
      <c r="E84">
        <f>NEW!I83</f>
        <v>100</v>
      </c>
      <c r="F84" s="134">
        <f>NEW!R83</f>
        <v>287.32030315117669</v>
      </c>
      <c r="G84" s="134">
        <f>NEW!Q83</f>
        <v>23.943358595931389</v>
      </c>
      <c r="H84" s="134">
        <f>NEW!N83</f>
        <v>278.10131631431989</v>
      </c>
      <c r="I84" s="134">
        <f>NEW!D83</f>
        <v>0</v>
      </c>
      <c r="J84" s="134">
        <f>NEW!P83</f>
        <v>9.2189868368568018</v>
      </c>
      <c r="K84" s="200">
        <f>NEW!H83</f>
        <v>12</v>
      </c>
      <c r="L84" t="str">
        <f>NEW!G83</f>
        <v>Fixed</v>
      </c>
      <c r="M84" s="199">
        <f>NEW!F83*100</f>
        <v>19.259999999999998</v>
      </c>
      <c r="N84" s="135" t="str">
        <f t="shared" si="2"/>
        <v>cents/kWh</v>
      </c>
      <c r="O84" t="str">
        <f>NEW!C83</f>
        <v>Get It Green</v>
      </c>
      <c r="P84" t="str">
        <f>NEW!U83</f>
        <v>YES</v>
      </c>
      <c r="Q84" t="str">
        <f>NEW!S83</f>
        <v>NO</v>
      </c>
      <c r="S84" t="str">
        <f>NEW!T83</f>
        <v>None</v>
      </c>
      <c r="T84" t="str">
        <f>NEW!V83</f>
        <v>Retailer Direct Billing</v>
      </c>
      <c r="U84" t="str">
        <f>NEW!W83</f>
        <v>Inclusive of Geneco Carbon Offset Programme</v>
      </c>
      <c r="V84" t="str">
        <f>NEW!X83</f>
        <v>T&amp;Cs apply</v>
      </c>
    </row>
    <row r="85" spans="4:22">
      <c r="D85" t="str">
        <f>NEW!A84</f>
        <v xml:space="preserve">Geneco </v>
      </c>
      <c r="E85">
        <f>NEW!I84</f>
        <v>150</v>
      </c>
      <c r="F85" s="134">
        <f>NEW!R84</f>
        <v>430.98045472676483</v>
      </c>
      <c r="G85" s="134">
        <f>NEW!Q84</f>
        <v>35.915037893897072</v>
      </c>
      <c r="H85" s="134">
        <f>NEW!N84</f>
        <v>417.15197447147966</v>
      </c>
      <c r="I85" s="134">
        <f>NEW!D84</f>
        <v>0</v>
      </c>
      <c r="J85" s="134">
        <f>NEW!P84</f>
        <v>13.828480255285204</v>
      </c>
      <c r="K85" s="200">
        <f>NEW!H84</f>
        <v>12</v>
      </c>
      <c r="L85" t="str">
        <f>NEW!G84</f>
        <v>Fixed</v>
      </c>
      <c r="M85" s="199">
        <f>NEW!F84*100</f>
        <v>19.259999999999998</v>
      </c>
      <c r="N85" s="135" t="str">
        <f t="shared" si="2"/>
        <v>cents/kWh</v>
      </c>
      <c r="O85" t="str">
        <f>NEW!C84</f>
        <v>Get It Green</v>
      </c>
      <c r="P85" t="str">
        <f>NEW!U84</f>
        <v>YES</v>
      </c>
      <c r="Q85" t="str">
        <f>NEW!S84</f>
        <v>NO</v>
      </c>
      <c r="S85" t="str">
        <f>NEW!T84</f>
        <v>None</v>
      </c>
      <c r="T85" t="str">
        <f>NEW!V84</f>
        <v>Retailer Direct Billing</v>
      </c>
      <c r="U85" t="str">
        <f>NEW!W84</f>
        <v>Inclusive of Geneco Carbon Offset Programme</v>
      </c>
      <c r="V85" t="str">
        <f>NEW!X84</f>
        <v>T&amp;Cs apply</v>
      </c>
    </row>
    <row r="86" spans="4:22">
      <c r="D86" t="str">
        <f>NEW!A85</f>
        <v xml:space="preserve">Geneco </v>
      </c>
      <c r="E86">
        <f>NEW!I85</f>
        <v>200</v>
      </c>
      <c r="F86" s="134">
        <f>NEW!R85</f>
        <v>574.64060630235338</v>
      </c>
      <c r="G86" s="134">
        <f>NEW!Q85</f>
        <v>47.886717191862779</v>
      </c>
      <c r="H86" s="134">
        <f>NEW!N85</f>
        <v>556.20263262863978</v>
      </c>
      <c r="I86" s="134">
        <f>NEW!D85</f>
        <v>0</v>
      </c>
      <c r="J86" s="134">
        <f>NEW!P85</f>
        <v>18.437973673713604</v>
      </c>
      <c r="K86" s="200">
        <f>NEW!H85</f>
        <v>12</v>
      </c>
      <c r="L86" t="str">
        <f>NEW!G85</f>
        <v>Fixed</v>
      </c>
      <c r="M86" s="199">
        <f>NEW!F85*100</f>
        <v>19.259999999999998</v>
      </c>
      <c r="N86" s="135" t="str">
        <f t="shared" si="2"/>
        <v>cents/kWh</v>
      </c>
      <c r="O86" t="str">
        <f>NEW!C85</f>
        <v>Get It Green</v>
      </c>
      <c r="P86" t="str">
        <f>NEW!U85</f>
        <v>YES</v>
      </c>
      <c r="Q86" t="str">
        <f>NEW!S85</f>
        <v>NO</v>
      </c>
      <c r="S86" t="str">
        <f>NEW!T85</f>
        <v>None</v>
      </c>
      <c r="T86" t="str">
        <f>NEW!V85</f>
        <v>Retailer Direct Billing</v>
      </c>
      <c r="U86" t="str">
        <f>NEW!W85</f>
        <v>Inclusive of Geneco Carbon Offset Programme</v>
      </c>
      <c r="V86" t="str">
        <f>NEW!X85</f>
        <v>T&amp;Cs apply</v>
      </c>
    </row>
    <row r="87" spans="4:22">
      <c r="D87" t="str">
        <f>NEW!A86</f>
        <v xml:space="preserve">Geneco </v>
      </c>
      <c r="E87">
        <f>NEW!I86</f>
        <v>250</v>
      </c>
      <c r="F87" s="134">
        <f>NEW!R86</f>
        <v>718.30075787794158</v>
      </c>
      <c r="G87" s="134">
        <f>NEW!Q86</f>
        <v>59.858396489828465</v>
      </c>
      <c r="H87" s="134">
        <f>NEW!N86</f>
        <v>695.25329078579955</v>
      </c>
      <c r="I87" s="134">
        <f>NEW!D86</f>
        <v>0</v>
      </c>
      <c r="J87" s="134">
        <f>NEW!P86</f>
        <v>23.047467092142004</v>
      </c>
      <c r="K87" s="200">
        <f>NEW!H86</f>
        <v>12</v>
      </c>
      <c r="L87" t="str">
        <f>NEW!G86</f>
        <v>Fixed</v>
      </c>
      <c r="M87" s="199">
        <f>NEW!F86*100</f>
        <v>19.259999999999998</v>
      </c>
      <c r="N87" s="135" t="str">
        <f t="shared" si="2"/>
        <v>cents/kWh</v>
      </c>
      <c r="O87" t="str">
        <f>NEW!C86</f>
        <v>Get It Green</v>
      </c>
      <c r="P87" t="str">
        <f>NEW!U86</f>
        <v>YES</v>
      </c>
      <c r="Q87" t="str">
        <f>NEW!S86</f>
        <v>NO</v>
      </c>
      <c r="S87" t="str">
        <f>NEW!T86</f>
        <v>None</v>
      </c>
      <c r="T87" t="str">
        <f>NEW!V86</f>
        <v>Retailer Direct Billing</v>
      </c>
      <c r="U87" t="str">
        <f>NEW!W86</f>
        <v>Inclusive of Geneco Carbon Offset Programme</v>
      </c>
      <c r="V87" t="str">
        <f>NEW!X86</f>
        <v>T&amp;Cs apply</v>
      </c>
    </row>
    <row r="88" spans="4:22">
      <c r="D88" t="str">
        <f>NEW!A87</f>
        <v xml:space="preserve">Geneco </v>
      </c>
      <c r="E88">
        <f>NEW!I87</f>
        <v>300</v>
      </c>
      <c r="F88" s="134">
        <f>NEW!R87</f>
        <v>861.96090945352967</v>
      </c>
      <c r="G88" s="134">
        <f>NEW!Q87</f>
        <v>71.830075787794144</v>
      </c>
      <c r="H88" s="134">
        <f>NEW!N87</f>
        <v>834.30394894295932</v>
      </c>
      <c r="I88" s="134">
        <f>NEW!D87</f>
        <v>0</v>
      </c>
      <c r="J88" s="134">
        <f>NEW!P87</f>
        <v>27.656960510570407</v>
      </c>
      <c r="K88" s="200">
        <f>NEW!H87</f>
        <v>12</v>
      </c>
      <c r="L88" t="str">
        <f>NEW!G87</f>
        <v>Fixed</v>
      </c>
      <c r="M88" s="199">
        <f>NEW!F87*100</f>
        <v>19.259999999999998</v>
      </c>
      <c r="N88" s="135" t="str">
        <f t="shared" si="2"/>
        <v>cents/kWh</v>
      </c>
      <c r="O88" t="str">
        <f>NEW!C87</f>
        <v>Get It Green</v>
      </c>
      <c r="P88" t="str">
        <f>NEW!U87</f>
        <v>YES</v>
      </c>
      <c r="Q88" t="str">
        <f>NEW!S87</f>
        <v>NO</v>
      </c>
      <c r="S88" t="str">
        <f>NEW!T87</f>
        <v>None</v>
      </c>
      <c r="T88" t="str">
        <f>NEW!V87</f>
        <v>Retailer Direct Billing</v>
      </c>
      <c r="U88" t="str">
        <f>NEW!W87</f>
        <v>Inclusive of Geneco Carbon Offset Programme</v>
      </c>
      <c r="V88" t="str">
        <f>NEW!X87</f>
        <v>T&amp;Cs apply</v>
      </c>
    </row>
    <row r="89" spans="4:22">
      <c r="D89" t="str">
        <f>NEW!A88</f>
        <v xml:space="preserve">Geneco </v>
      </c>
      <c r="E89">
        <f>NEW!I88</f>
        <v>350</v>
      </c>
      <c r="F89" s="134">
        <f>NEW!R88</f>
        <v>1005.6210610291182</v>
      </c>
      <c r="G89" s="134">
        <f>NEW!Q88</f>
        <v>83.801755085759851</v>
      </c>
      <c r="H89" s="134">
        <f>NEW!N88</f>
        <v>973.35460710011944</v>
      </c>
      <c r="I89" s="134">
        <f>NEW!D88</f>
        <v>0</v>
      </c>
      <c r="J89" s="134">
        <f>NEW!P88</f>
        <v>32.266453928998807</v>
      </c>
      <c r="K89" s="200">
        <f>NEW!H88</f>
        <v>12</v>
      </c>
      <c r="L89" t="str">
        <f>NEW!G88</f>
        <v>Fixed</v>
      </c>
      <c r="M89" s="199">
        <f>NEW!F88*100</f>
        <v>19.259999999999998</v>
      </c>
      <c r="N89" s="135" t="str">
        <f t="shared" si="2"/>
        <v>cents/kWh</v>
      </c>
      <c r="O89" t="str">
        <f>NEW!C88</f>
        <v>Get It Green</v>
      </c>
      <c r="P89" t="str">
        <f>NEW!U88</f>
        <v>YES</v>
      </c>
      <c r="Q89" t="str">
        <f>NEW!S88</f>
        <v>NO</v>
      </c>
      <c r="S89" t="str">
        <f>NEW!T88</f>
        <v>None</v>
      </c>
      <c r="T89" t="str">
        <f>NEW!V88</f>
        <v>Retailer Direct Billing</v>
      </c>
      <c r="U89" t="str">
        <f>NEW!W88</f>
        <v>Inclusive of Geneco Carbon Offset Programme</v>
      </c>
      <c r="V89" t="str">
        <f>NEW!X88</f>
        <v>T&amp;Cs apply</v>
      </c>
    </row>
    <row r="90" spans="4:22">
      <c r="D90" t="str">
        <f>NEW!A89</f>
        <v xml:space="preserve">Geneco </v>
      </c>
      <c r="E90">
        <f>NEW!I89</f>
        <v>400</v>
      </c>
      <c r="F90" s="134">
        <f>NEW!R89</f>
        <v>1149.2812126047068</v>
      </c>
      <c r="G90" s="134">
        <f>NEW!Q89</f>
        <v>95.773434383725558</v>
      </c>
      <c r="H90" s="134">
        <f>NEW!N89</f>
        <v>1112.4052652572796</v>
      </c>
      <c r="I90" s="134">
        <f>NEW!D89</f>
        <v>0</v>
      </c>
      <c r="J90" s="134">
        <f>NEW!P89</f>
        <v>36.875947347427207</v>
      </c>
      <c r="K90" s="200">
        <f>NEW!H89</f>
        <v>12</v>
      </c>
      <c r="L90" t="str">
        <f>NEW!G89</f>
        <v>Fixed</v>
      </c>
      <c r="M90" s="199">
        <f>NEW!F89*100</f>
        <v>19.259999999999998</v>
      </c>
      <c r="N90" s="135" t="str">
        <f t="shared" si="2"/>
        <v>cents/kWh</v>
      </c>
      <c r="O90" t="str">
        <f>NEW!C89</f>
        <v>Get It Green</v>
      </c>
      <c r="P90" t="str">
        <f>NEW!U89</f>
        <v>YES</v>
      </c>
      <c r="Q90" t="str">
        <f>NEW!S89</f>
        <v>NO</v>
      </c>
      <c r="S90" t="str">
        <f>NEW!T89</f>
        <v>None</v>
      </c>
      <c r="T90" t="str">
        <f>NEW!V89</f>
        <v>Retailer Direct Billing</v>
      </c>
      <c r="U90" t="str">
        <f>NEW!W89</f>
        <v>Inclusive of Geneco Carbon Offset Programme</v>
      </c>
      <c r="V90" t="str">
        <f>NEW!X89</f>
        <v>T&amp;Cs apply</v>
      </c>
    </row>
    <row r="91" spans="4:22">
      <c r="D91" t="str">
        <f>NEW!A90</f>
        <v xml:space="preserve">Geneco </v>
      </c>
      <c r="E91">
        <f>NEW!I90</f>
        <v>450</v>
      </c>
      <c r="F91" s="134">
        <f>NEW!R90</f>
        <v>1292.9413641802953</v>
      </c>
      <c r="G91" s="134">
        <f>NEW!Q90</f>
        <v>107.74511368169128</v>
      </c>
      <c r="H91" s="134">
        <f>NEW!N90</f>
        <v>1251.4559234144397</v>
      </c>
      <c r="I91" s="134">
        <f>NEW!D90</f>
        <v>0</v>
      </c>
      <c r="J91" s="134">
        <f>NEW!P90</f>
        <v>41.485440765855607</v>
      </c>
      <c r="K91" s="200">
        <f>NEW!H90</f>
        <v>12</v>
      </c>
      <c r="L91" t="str">
        <f>NEW!G90</f>
        <v>Fixed</v>
      </c>
      <c r="M91" s="199">
        <f>NEW!F90*100</f>
        <v>19.259999999999998</v>
      </c>
      <c r="N91" s="135" t="str">
        <f t="shared" si="2"/>
        <v>cents/kWh</v>
      </c>
      <c r="O91" t="str">
        <f>NEW!C90</f>
        <v>Get It Green</v>
      </c>
      <c r="P91" t="str">
        <f>NEW!U90</f>
        <v>YES</v>
      </c>
      <c r="Q91" t="str">
        <f>NEW!S90</f>
        <v>NO</v>
      </c>
      <c r="S91" t="str">
        <f>NEW!T90</f>
        <v>None</v>
      </c>
      <c r="T91" t="str">
        <f>NEW!V90</f>
        <v>Retailer Direct Billing</v>
      </c>
      <c r="U91" t="str">
        <f>NEW!W90</f>
        <v>Inclusive of Geneco Carbon Offset Programme</v>
      </c>
      <c r="V91" t="str">
        <f>NEW!X90</f>
        <v>T&amp;Cs apply</v>
      </c>
    </row>
    <row r="92" spans="4:22">
      <c r="D92" t="str">
        <f>NEW!A91</f>
        <v xml:space="preserve">Geneco </v>
      </c>
      <c r="E92">
        <f>NEW!I91</f>
        <v>500</v>
      </c>
      <c r="F92" s="134">
        <f>NEW!R91</f>
        <v>1436.6015157558832</v>
      </c>
      <c r="G92" s="134">
        <f>NEW!Q91</f>
        <v>119.71679297965693</v>
      </c>
      <c r="H92" s="134">
        <f>NEW!N91</f>
        <v>1390.5065815715991</v>
      </c>
      <c r="I92" s="134">
        <f>NEW!D91</f>
        <v>0</v>
      </c>
      <c r="J92" s="134">
        <f>NEW!P91</f>
        <v>46.094934184284007</v>
      </c>
      <c r="K92" s="200">
        <f>NEW!H91</f>
        <v>12</v>
      </c>
      <c r="L92" t="str">
        <f>NEW!G91</f>
        <v>Fixed</v>
      </c>
      <c r="M92" s="199">
        <f>NEW!F91*100</f>
        <v>19.259999999999998</v>
      </c>
      <c r="N92" s="135" t="str">
        <f t="shared" si="2"/>
        <v>cents/kWh</v>
      </c>
      <c r="O92" t="str">
        <f>NEW!C91</f>
        <v>Get It Green</v>
      </c>
      <c r="P92" t="str">
        <f>NEW!U91</f>
        <v>YES</v>
      </c>
      <c r="Q92" t="str">
        <f>NEW!S91</f>
        <v>NO</v>
      </c>
      <c r="S92" t="str">
        <f>NEW!T91</f>
        <v>None</v>
      </c>
      <c r="T92" t="str">
        <f>NEW!V91</f>
        <v>Retailer Direct Billing</v>
      </c>
      <c r="U92" t="str">
        <f>NEW!W91</f>
        <v>Inclusive of Geneco Carbon Offset Programme</v>
      </c>
      <c r="V92" t="str">
        <f>NEW!X91</f>
        <v>T&amp;Cs apply</v>
      </c>
    </row>
    <row r="93" spans="4:22">
      <c r="D93" t="str">
        <f>NEW!A92</f>
        <v xml:space="preserve">Geneco </v>
      </c>
      <c r="E93">
        <f>NEW!I92</f>
        <v>50</v>
      </c>
      <c r="F93" s="134">
        <f>NEW!R92</f>
        <v>173.98803350618269</v>
      </c>
      <c r="G93" s="134">
        <f>NEW!Q92</f>
        <v>14.499002792181891</v>
      </c>
      <c r="H93" s="134">
        <f>NEW!N92</f>
        <v>169.68488232947746</v>
      </c>
      <c r="I93" s="134">
        <f>NEW!D92</f>
        <v>0</v>
      </c>
      <c r="J93" s="134">
        <f>NEW!P92</f>
        <v>4.3031511767052253</v>
      </c>
      <c r="K93" s="200">
        <f>NEW!H92</f>
        <v>24</v>
      </c>
      <c r="L93" t="str">
        <f>NEW!G92</f>
        <v>Fixed</v>
      </c>
      <c r="M93" s="199">
        <f>NEW!F92*100</f>
        <v>17.98</v>
      </c>
      <c r="N93" s="135" t="str">
        <f t="shared" si="2"/>
        <v>cents/kWh</v>
      </c>
      <c r="O93" t="str">
        <f>NEW!C92</f>
        <v>Get It Fixed 24</v>
      </c>
      <c r="P93" t="str">
        <f>NEW!U92</f>
        <v>NO</v>
      </c>
      <c r="Q93" t="str">
        <f>NEW!S92</f>
        <v>NO</v>
      </c>
      <c r="S93" t="str">
        <f>NEW!T92</f>
        <v>None</v>
      </c>
      <c r="T93" t="str">
        <f>NEW!V92</f>
        <v>Retailer Direct Billing</v>
      </c>
      <c r="U93" t="str">
        <f>NEW!W92</f>
        <v>No added promotions</v>
      </c>
      <c r="V93" t="str">
        <f>NEW!X92</f>
        <v>T&amp;Cs apply</v>
      </c>
    </row>
    <row r="94" spans="4:22">
      <c r="D94" t="str">
        <f>NEW!A93</f>
        <v xml:space="preserve">Geneco </v>
      </c>
      <c r="E94">
        <f>NEW!I93</f>
        <v>100</v>
      </c>
      <c r="F94" s="134">
        <f>NEW!R93</f>
        <v>347.97606701236538</v>
      </c>
      <c r="G94" s="134">
        <f>NEW!Q93</f>
        <v>28.998005584363781</v>
      </c>
      <c r="H94" s="134">
        <f>NEW!N93</f>
        <v>339.36976465895492</v>
      </c>
      <c r="I94" s="134">
        <f>NEW!D93</f>
        <v>0</v>
      </c>
      <c r="J94" s="134">
        <f>NEW!P93</f>
        <v>8.6063023534104506</v>
      </c>
      <c r="K94" s="200">
        <f>NEW!H93</f>
        <v>24</v>
      </c>
      <c r="L94" t="str">
        <f>NEW!G93</f>
        <v>Fixed</v>
      </c>
      <c r="M94" s="199">
        <f>NEW!F93*100</f>
        <v>17.98</v>
      </c>
      <c r="N94" s="135" t="str">
        <f t="shared" si="2"/>
        <v>cents/kWh</v>
      </c>
      <c r="O94" t="str">
        <f>NEW!C93</f>
        <v>Get It Fixed 24</v>
      </c>
      <c r="P94" t="str">
        <f>NEW!U93</f>
        <v>NO</v>
      </c>
      <c r="Q94" t="str">
        <f>NEW!S93</f>
        <v>NO</v>
      </c>
      <c r="S94" t="str">
        <f>NEW!T93</f>
        <v>None</v>
      </c>
      <c r="T94" t="str">
        <f>NEW!V93</f>
        <v>Retailer Direct Billing</v>
      </c>
      <c r="U94" t="str">
        <f>NEW!W93</f>
        <v>No added promotions</v>
      </c>
      <c r="V94" t="str">
        <f>NEW!X93</f>
        <v>T&amp;Cs apply</v>
      </c>
    </row>
    <row r="95" spans="4:22">
      <c r="D95" t="str">
        <f>NEW!A94</f>
        <v xml:space="preserve">Geneco </v>
      </c>
      <c r="E95">
        <f>NEW!I94</f>
        <v>150</v>
      </c>
      <c r="F95" s="134">
        <f>NEW!R94</f>
        <v>521.96410051854798</v>
      </c>
      <c r="G95" s="134">
        <f>NEW!Q94</f>
        <v>43.497008376545665</v>
      </c>
      <c r="H95" s="134">
        <f>NEW!N94</f>
        <v>509.0546469884323</v>
      </c>
      <c r="I95" s="134">
        <f>NEW!D94</f>
        <v>0</v>
      </c>
      <c r="J95" s="134">
        <f>NEW!P94</f>
        <v>12.909453530115679</v>
      </c>
      <c r="K95" s="200">
        <f>NEW!H94</f>
        <v>24</v>
      </c>
      <c r="L95" t="str">
        <f>NEW!G94</f>
        <v>Fixed</v>
      </c>
      <c r="M95" s="199">
        <f>NEW!F94*100</f>
        <v>17.98</v>
      </c>
      <c r="N95" s="135" t="str">
        <f t="shared" si="2"/>
        <v>cents/kWh</v>
      </c>
      <c r="O95" t="str">
        <f>NEW!C94</f>
        <v>Get It Fixed 24</v>
      </c>
      <c r="P95" t="str">
        <f>NEW!U94</f>
        <v>NO</v>
      </c>
      <c r="Q95" t="str">
        <f>NEW!S94</f>
        <v>NO</v>
      </c>
      <c r="S95" t="str">
        <f>NEW!T94</f>
        <v>None</v>
      </c>
      <c r="T95" t="str">
        <f>NEW!V94</f>
        <v>Retailer Direct Billing</v>
      </c>
      <c r="U95" t="str">
        <f>NEW!W94</f>
        <v>No added promotions</v>
      </c>
      <c r="V95" t="str">
        <f>NEW!X94</f>
        <v>T&amp;Cs apply</v>
      </c>
    </row>
    <row r="96" spans="4:22">
      <c r="D96" t="str">
        <f>NEW!A95</f>
        <v xml:space="preserve">Geneco </v>
      </c>
      <c r="E96">
        <f>NEW!I95</f>
        <v>200</v>
      </c>
      <c r="F96" s="134">
        <f>NEW!R95</f>
        <v>695.95213402473075</v>
      </c>
      <c r="G96" s="134">
        <f>NEW!Q95</f>
        <v>57.996011168727563</v>
      </c>
      <c r="H96" s="134">
        <f>NEW!N95</f>
        <v>678.73952931790984</v>
      </c>
      <c r="I96" s="134">
        <f>NEW!D95</f>
        <v>0</v>
      </c>
      <c r="J96" s="134">
        <f>NEW!P95</f>
        <v>17.212604706820901</v>
      </c>
      <c r="K96" s="200">
        <f>NEW!H95</f>
        <v>24</v>
      </c>
      <c r="L96" t="str">
        <f>NEW!G95</f>
        <v>Fixed</v>
      </c>
      <c r="M96" s="199">
        <f>NEW!F95*100</f>
        <v>17.98</v>
      </c>
      <c r="N96" s="135" t="str">
        <f t="shared" si="2"/>
        <v>cents/kWh</v>
      </c>
      <c r="O96" t="str">
        <f>NEW!C95</f>
        <v>Get It Fixed 24</v>
      </c>
      <c r="P96" t="str">
        <f>NEW!U95</f>
        <v>NO</v>
      </c>
      <c r="Q96" t="str">
        <f>NEW!S95</f>
        <v>NO</v>
      </c>
      <c r="S96" t="str">
        <f>NEW!T95</f>
        <v>None</v>
      </c>
      <c r="T96" t="str">
        <f>NEW!V95</f>
        <v>Retailer Direct Billing</v>
      </c>
      <c r="U96" t="str">
        <f>NEW!W95</f>
        <v>No added promotions</v>
      </c>
      <c r="V96" t="str">
        <f>NEW!X95</f>
        <v>T&amp;Cs apply</v>
      </c>
    </row>
    <row r="97" spans="4:22">
      <c r="D97" t="str">
        <f>NEW!A96</f>
        <v xml:space="preserve">Geneco </v>
      </c>
      <c r="E97">
        <f>NEW!I96</f>
        <v>250</v>
      </c>
      <c r="F97" s="134">
        <f>NEW!R96</f>
        <v>869.94016753091353</v>
      </c>
      <c r="G97" s="134">
        <f>NEW!Q96</f>
        <v>72.495013960909461</v>
      </c>
      <c r="H97" s="134">
        <f>NEW!N96</f>
        <v>848.42441164738739</v>
      </c>
      <c r="I97" s="134">
        <f>NEW!D96</f>
        <v>0</v>
      </c>
      <c r="J97" s="134">
        <f>NEW!P96</f>
        <v>21.515755883526126</v>
      </c>
      <c r="K97" s="200">
        <f>NEW!H96</f>
        <v>24</v>
      </c>
      <c r="L97" t="str">
        <f>NEW!G96</f>
        <v>Fixed</v>
      </c>
      <c r="M97" s="199">
        <f>NEW!F96*100</f>
        <v>17.98</v>
      </c>
      <c r="N97" s="135" t="str">
        <f t="shared" si="2"/>
        <v>cents/kWh</v>
      </c>
      <c r="O97" t="str">
        <f>NEW!C96</f>
        <v>Get It Fixed 24</v>
      </c>
      <c r="P97" t="str">
        <f>NEW!U96</f>
        <v>NO</v>
      </c>
      <c r="Q97" t="str">
        <f>NEW!S96</f>
        <v>NO</v>
      </c>
      <c r="S97" t="str">
        <f>NEW!T96</f>
        <v>None</v>
      </c>
      <c r="T97" t="str">
        <f>NEW!V96</f>
        <v>Retailer Direct Billing</v>
      </c>
      <c r="U97" t="str">
        <f>NEW!W96</f>
        <v>No added promotions</v>
      </c>
      <c r="V97" t="str">
        <f>NEW!X96</f>
        <v>T&amp;Cs apply</v>
      </c>
    </row>
    <row r="98" spans="4:22">
      <c r="D98" t="str">
        <f>NEW!A97</f>
        <v xml:space="preserve">Geneco </v>
      </c>
      <c r="E98">
        <f>NEW!I97</f>
        <v>300</v>
      </c>
      <c r="F98" s="134">
        <f>NEW!R97</f>
        <v>1043.928201037096</v>
      </c>
      <c r="G98" s="134">
        <f>NEW!Q97</f>
        <v>86.99401675309133</v>
      </c>
      <c r="H98" s="134">
        <f>NEW!N97</f>
        <v>1018.1092939768646</v>
      </c>
      <c r="I98" s="134">
        <f>NEW!D97</f>
        <v>0</v>
      </c>
      <c r="J98" s="134">
        <f>NEW!P97</f>
        <v>25.818907060231357</v>
      </c>
      <c r="K98" s="200">
        <f>NEW!H97</f>
        <v>24</v>
      </c>
      <c r="L98" t="str">
        <f>NEW!G97</f>
        <v>Fixed</v>
      </c>
      <c r="M98" s="199">
        <f>NEW!F97*100</f>
        <v>17.98</v>
      </c>
      <c r="N98" s="135" t="str">
        <f t="shared" si="2"/>
        <v>cents/kWh</v>
      </c>
      <c r="O98" t="str">
        <f>NEW!C97</f>
        <v>Get It Fixed 24</v>
      </c>
      <c r="P98" t="str">
        <f>NEW!U97</f>
        <v>NO</v>
      </c>
      <c r="Q98" t="str">
        <f>NEW!S97</f>
        <v>NO</v>
      </c>
      <c r="S98" t="str">
        <f>NEW!T97</f>
        <v>None</v>
      </c>
      <c r="T98" t="str">
        <f>NEW!V97</f>
        <v>Retailer Direct Billing</v>
      </c>
      <c r="U98" t="str">
        <f>NEW!W97</f>
        <v>No added promotions</v>
      </c>
      <c r="V98" t="str">
        <f>NEW!X97</f>
        <v>T&amp;Cs apply</v>
      </c>
    </row>
    <row r="99" spans="4:22">
      <c r="D99" t="str">
        <f>NEW!A98</f>
        <v xml:space="preserve">Geneco </v>
      </c>
      <c r="E99">
        <f>NEW!I98</f>
        <v>350</v>
      </c>
      <c r="F99" s="134">
        <f>NEW!R98</f>
        <v>1217.9162345432787</v>
      </c>
      <c r="G99" s="134">
        <f>NEW!Q98</f>
        <v>101.49301954527323</v>
      </c>
      <c r="H99" s="134">
        <f>NEW!N98</f>
        <v>1187.7941763063423</v>
      </c>
      <c r="I99" s="134">
        <f>NEW!D98</f>
        <v>0</v>
      </c>
      <c r="J99" s="134">
        <f>NEW!P98</f>
        <v>30.122058236936581</v>
      </c>
      <c r="K99" s="200">
        <f>NEW!H98</f>
        <v>24</v>
      </c>
      <c r="L99" t="str">
        <f>NEW!G98</f>
        <v>Fixed</v>
      </c>
      <c r="M99" s="199">
        <f>NEW!F98*100</f>
        <v>17.98</v>
      </c>
      <c r="N99" s="135" t="str">
        <f t="shared" si="2"/>
        <v>cents/kWh</v>
      </c>
      <c r="O99" t="str">
        <f>NEW!C98</f>
        <v>Get It Fixed 24</v>
      </c>
      <c r="P99" t="str">
        <f>NEW!U98</f>
        <v>NO</v>
      </c>
      <c r="Q99" t="str">
        <f>NEW!S98</f>
        <v>NO</v>
      </c>
      <c r="S99" t="str">
        <f>NEW!T98</f>
        <v>None</v>
      </c>
      <c r="T99" t="str">
        <f>NEW!V98</f>
        <v>Retailer Direct Billing</v>
      </c>
      <c r="U99" t="str">
        <f>NEW!W98</f>
        <v>No added promotions</v>
      </c>
      <c r="V99" t="str">
        <f>NEW!X98</f>
        <v>T&amp;Cs apply</v>
      </c>
    </row>
    <row r="100" spans="4:22">
      <c r="D100" t="str">
        <f>NEW!A99</f>
        <v xml:space="preserve">Geneco </v>
      </c>
      <c r="E100">
        <f>NEW!I99</f>
        <v>400</v>
      </c>
      <c r="F100" s="134">
        <f>NEW!R99</f>
        <v>1391.9042680494615</v>
      </c>
      <c r="G100" s="134">
        <f>NEW!Q99</f>
        <v>115.99202233745513</v>
      </c>
      <c r="H100" s="134">
        <f>NEW!N99</f>
        <v>1357.4790586358197</v>
      </c>
      <c r="I100" s="134">
        <f>NEW!D99</f>
        <v>0</v>
      </c>
      <c r="J100" s="134">
        <f>NEW!P99</f>
        <v>34.425209413641802</v>
      </c>
      <c r="K100" s="200">
        <f>NEW!H99</f>
        <v>24</v>
      </c>
      <c r="L100" t="str">
        <f>NEW!G99</f>
        <v>Fixed</v>
      </c>
      <c r="M100" s="199">
        <f>NEW!F99*100</f>
        <v>17.98</v>
      </c>
      <c r="N100" s="135" t="str">
        <f t="shared" si="2"/>
        <v>cents/kWh</v>
      </c>
      <c r="O100" t="str">
        <f>NEW!C99</f>
        <v>Get It Fixed 24</v>
      </c>
      <c r="P100" t="str">
        <f>NEW!U99</f>
        <v>NO</v>
      </c>
      <c r="Q100" t="str">
        <f>NEW!S99</f>
        <v>NO</v>
      </c>
      <c r="S100" t="str">
        <f>NEW!T99</f>
        <v>None</v>
      </c>
      <c r="T100" t="str">
        <f>NEW!V99</f>
        <v>Retailer Direct Billing</v>
      </c>
      <c r="U100" t="str">
        <f>NEW!W99</f>
        <v>No added promotions</v>
      </c>
      <c r="V100" t="str">
        <f>NEW!X99</f>
        <v>T&amp;Cs apply</v>
      </c>
    </row>
    <row r="101" spans="4:22">
      <c r="D101" t="str">
        <f>NEW!A100</f>
        <v xml:space="preserve">Geneco </v>
      </c>
      <c r="E101">
        <f>NEW!I100</f>
        <v>450</v>
      </c>
      <c r="F101" s="134">
        <f>NEW!R100</f>
        <v>1565.8923015556447</v>
      </c>
      <c r="G101" s="134">
        <f>NEW!Q100</f>
        <v>130.49102512963705</v>
      </c>
      <c r="H101" s="134">
        <f>NEW!N100</f>
        <v>1527.1639409652976</v>
      </c>
      <c r="I101" s="134">
        <f>NEW!D100</f>
        <v>0</v>
      </c>
      <c r="J101" s="134">
        <f>NEW!P100</f>
        <v>38.728360590347023</v>
      </c>
      <c r="K101" s="200">
        <f>NEW!H100</f>
        <v>24</v>
      </c>
      <c r="L101" t="str">
        <f>NEW!G100</f>
        <v>Fixed</v>
      </c>
      <c r="M101" s="199">
        <f>NEW!F100*100</f>
        <v>17.98</v>
      </c>
      <c r="N101" s="135" t="str">
        <f t="shared" si="2"/>
        <v>cents/kWh</v>
      </c>
      <c r="O101" t="str">
        <f>NEW!C100</f>
        <v>Get It Fixed 24</v>
      </c>
      <c r="P101" t="str">
        <f>NEW!U100</f>
        <v>NO</v>
      </c>
      <c r="Q101" t="str">
        <f>NEW!S100</f>
        <v>NO</v>
      </c>
      <c r="S101" t="str">
        <f>NEW!T100</f>
        <v>None</v>
      </c>
      <c r="T101" t="str">
        <f>NEW!V100</f>
        <v>Retailer Direct Billing</v>
      </c>
      <c r="U101" t="str">
        <f>NEW!W100</f>
        <v>No added promotions</v>
      </c>
      <c r="V101" t="str">
        <f>NEW!X100</f>
        <v>T&amp;Cs apply</v>
      </c>
    </row>
    <row r="102" spans="4:22">
      <c r="D102" t="str">
        <f>NEW!A101</f>
        <v xml:space="preserve">Geneco </v>
      </c>
      <c r="E102">
        <f>NEW!I101</f>
        <v>500</v>
      </c>
      <c r="F102" s="134">
        <f>NEW!R101</f>
        <v>1739.8803350618271</v>
      </c>
      <c r="G102" s="134">
        <f>NEW!Q101</f>
        <v>144.99002792181892</v>
      </c>
      <c r="H102" s="134">
        <f>NEW!N101</f>
        <v>1696.8488232947748</v>
      </c>
      <c r="I102" s="134">
        <f>NEW!D101</f>
        <v>0</v>
      </c>
      <c r="J102" s="134">
        <f>NEW!P101</f>
        <v>43.031511767052251</v>
      </c>
      <c r="K102" s="200">
        <f>NEW!H101</f>
        <v>24</v>
      </c>
      <c r="L102" t="str">
        <f>NEW!G101</f>
        <v>Fixed</v>
      </c>
      <c r="M102" s="199">
        <f>NEW!F101*100</f>
        <v>17.98</v>
      </c>
      <c r="N102" s="135" t="str">
        <f t="shared" si="2"/>
        <v>cents/kWh</v>
      </c>
      <c r="O102" t="str">
        <f>NEW!C101</f>
        <v>Get It Fixed 24</v>
      </c>
      <c r="P102" t="str">
        <f>NEW!U101</f>
        <v>NO</v>
      </c>
      <c r="Q102" t="str">
        <f>NEW!S101</f>
        <v>NO</v>
      </c>
      <c r="S102" t="str">
        <f>NEW!T101</f>
        <v>None</v>
      </c>
      <c r="T102" t="str">
        <f>NEW!V101</f>
        <v>Retailer Direct Billing</v>
      </c>
      <c r="U102" t="str">
        <f>NEW!W101</f>
        <v>No added promotions</v>
      </c>
      <c r="V102" t="str">
        <f>NEW!X101</f>
        <v>T&amp;Cs apply</v>
      </c>
    </row>
    <row r="103" spans="4:22">
      <c r="D103" t="str">
        <f>NEW!A102</f>
        <v xml:space="preserve">Geneco </v>
      </c>
      <c r="E103">
        <f>NEW!I102</f>
        <v>50</v>
      </c>
      <c r="F103" s="134">
        <f>NEW!R102</f>
        <v>173.98803350618269</v>
      </c>
      <c r="G103" s="134">
        <f>NEW!Q102</f>
        <v>14.499002792181891</v>
      </c>
      <c r="H103" s="134">
        <f>NEW!N102</f>
        <v>169.68488232947746</v>
      </c>
      <c r="I103" s="134">
        <f>NEW!D102</f>
        <v>0</v>
      </c>
      <c r="J103" s="134">
        <f>NEW!P102</f>
        <v>4.3031511767052253</v>
      </c>
      <c r="K103" s="200">
        <f>NEW!H102</f>
        <v>36</v>
      </c>
      <c r="L103" t="str">
        <f>NEW!G102</f>
        <v>Fixed</v>
      </c>
      <c r="M103" s="199">
        <f>NEW!F102*100</f>
        <v>17.98</v>
      </c>
      <c r="N103" s="135" t="str">
        <f t="shared" si="2"/>
        <v>cents/kWh</v>
      </c>
      <c r="O103" t="str">
        <f>NEW!C102</f>
        <v>Get It Fixed 36</v>
      </c>
      <c r="P103" t="str">
        <f>NEW!U102</f>
        <v>NO</v>
      </c>
      <c r="Q103" t="str">
        <f>NEW!S102</f>
        <v>NO</v>
      </c>
      <c r="S103" t="str">
        <f>NEW!T102</f>
        <v>None</v>
      </c>
      <c r="T103" t="str">
        <f>NEW!V102</f>
        <v>Retailer Direct Billing</v>
      </c>
      <c r="U103" t="str">
        <f>NEW!W102</f>
        <v>No added promotions</v>
      </c>
      <c r="V103" t="str">
        <f>NEW!X102</f>
        <v>T&amp;Cs apply</v>
      </c>
    </row>
    <row r="104" spans="4:22">
      <c r="D104" t="str">
        <f>NEW!A103</f>
        <v xml:space="preserve">Geneco </v>
      </c>
      <c r="E104">
        <f>NEW!I103</f>
        <v>100</v>
      </c>
      <c r="F104" s="134">
        <f>NEW!R103</f>
        <v>347.97606701236538</v>
      </c>
      <c r="G104" s="134">
        <f>NEW!Q103</f>
        <v>28.998005584363781</v>
      </c>
      <c r="H104" s="134">
        <f>NEW!N103</f>
        <v>339.36976465895492</v>
      </c>
      <c r="I104" s="134">
        <f>NEW!D103</f>
        <v>0</v>
      </c>
      <c r="J104" s="134">
        <f>NEW!P103</f>
        <v>8.6063023534104506</v>
      </c>
      <c r="K104" s="200">
        <f>NEW!H103</f>
        <v>36</v>
      </c>
      <c r="L104" t="str">
        <f>NEW!G103</f>
        <v>Fixed</v>
      </c>
      <c r="M104" s="199">
        <f>NEW!F103*100</f>
        <v>17.98</v>
      </c>
      <c r="N104" s="135" t="str">
        <f t="shared" si="2"/>
        <v>cents/kWh</v>
      </c>
      <c r="O104" t="str">
        <f>NEW!C103</f>
        <v>Get It Fixed 36</v>
      </c>
      <c r="P104" t="str">
        <f>NEW!U103</f>
        <v>NO</v>
      </c>
      <c r="Q104" t="str">
        <f>NEW!S103</f>
        <v>NO</v>
      </c>
      <c r="S104" t="str">
        <f>NEW!T103</f>
        <v>None</v>
      </c>
      <c r="T104" t="str">
        <f>NEW!V103</f>
        <v>Retailer Direct Billing</v>
      </c>
      <c r="U104" t="str">
        <f>NEW!W103</f>
        <v>No added promotions</v>
      </c>
      <c r="V104" t="str">
        <f>NEW!X103</f>
        <v>T&amp;Cs apply</v>
      </c>
    </row>
    <row r="105" spans="4:22">
      <c r="D105" t="str">
        <f>NEW!A104</f>
        <v xml:space="preserve">Geneco </v>
      </c>
      <c r="E105">
        <f>NEW!I104</f>
        <v>150</v>
      </c>
      <c r="F105" s="134">
        <f>NEW!R104</f>
        <v>521.96410051854798</v>
      </c>
      <c r="G105" s="134">
        <f>NEW!Q104</f>
        <v>43.497008376545665</v>
      </c>
      <c r="H105" s="134">
        <f>NEW!N104</f>
        <v>509.0546469884323</v>
      </c>
      <c r="I105" s="134">
        <f>NEW!D104</f>
        <v>0</v>
      </c>
      <c r="J105" s="134">
        <f>NEW!P104</f>
        <v>12.909453530115679</v>
      </c>
      <c r="K105" s="200">
        <f>NEW!H104</f>
        <v>36</v>
      </c>
      <c r="L105" t="str">
        <f>NEW!G104</f>
        <v>Fixed</v>
      </c>
      <c r="M105" s="199">
        <f>NEW!F104*100</f>
        <v>17.98</v>
      </c>
      <c r="N105" s="135" t="str">
        <f t="shared" si="2"/>
        <v>cents/kWh</v>
      </c>
      <c r="O105" t="str">
        <f>NEW!C104</f>
        <v>Get It Fixed 36</v>
      </c>
      <c r="P105" t="str">
        <f>NEW!U104</f>
        <v>NO</v>
      </c>
      <c r="Q105" t="str">
        <f>NEW!S104</f>
        <v>NO</v>
      </c>
      <c r="S105" t="str">
        <f>NEW!T104</f>
        <v>None</v>
      </c>
      <c r="T105" t="str">
        <f>NEW!V104</f>
        <v>Retailer Direct Billing</v>
      </c>
      <c r="U105" t="str">
        <f>NEW!W104</f>
        <v>No added promotions</v>
      </c>
      <c r="V105" t="str">
        <f>NEW!X104</f>
        <v>T&amp;Cs apply</v>
      </c>
    </row>
    <row r="106" spans="4:22">
      <c r="D106" t="str">
        <f>NEW!A105</f>
        <v xml:space="preserve">Geneco </v>
      </c>
      <c r="E106">
        <f>NEW!I105</f>
        <v>200</v>
      </c>
      <c r="F106" s="134">
        <f>NEW!R105</f>
        <v>695.95213402473075</v>
      </c>
      <c r="G106" s="134">
        <f>NEW!Q105</f>
        <v>57.996011168727563</v>
      </c>
      <c r="H106" s="134">
        <f>NEW!N105</f>
        <v>678.73952931790984</v>
      </c>
      <c r="I106" s="134">
        <f>NEW!D105</f>
        <v>0</v>
      </c>
      <c r="J106" s="134">
        <f>NEW!P105</f>
        <v>17.212604706820901</v>
      </c>
      <c r="K106" s="200">
        <f>NEW!H105</f>
        <v>36</v>
      </c>
      <c r="L106" t="str">
        <f>NEW!G105</f>
        <v>Fixed</v>
      </c>
      <c r="M106" s="199">
        <f>NEW!F105*100</f>
        <v>17.98</v>
      </c>
      <c r="N106" s="135" t="str">
        <f t="shared" si="2"/>
        <v>cents/kWh</v>
      </c>
      <c r="O106" t="str">
        <f>NEW!C105</f>
        <v>Get It Fixed 36</v>
      </c>
      <c r="P106" t="str">
        <f>NEW!U105</f>
        <v>NO</v>
      </c>
      <c r="Q106" t="str">
        <f>NEW!S105</f>
        <v>NO</v>
      </c>
      <c r="S106" t="str">
        <f>NEW!T105</f>
        <v>None</v>
      </c>
      <c r="T106" t="str">
        <f>NEW!V105</f>
        <v>Retailer Direct Billing</v>
      </c>
      <c r="U106" t="str">
        <f>NEW!W105</f>
        <v>No added promotions</v>
      </c>
      <c r="V106" t="str">
        <f>NEW!X105</f>
        <v>T&amp;Cs apply</v>
      </c>
    </row>
    <row r="107" spans="4:22">
      <c r="D107" t="str">
        <f>NEW!A106</f>
        <v xml:space="preserve">Geneco </v>
      </c>
      <c r="E107">
        <f>NEW!I106</f>
        <v>250</v>
      </c>
      <c r="F107" s="134">
        <f>NEW!R106</f>
        <v>869.94016753091353</v>
      </c>
      <c r="G107" s="134">
        <f>NEW!Q106</f>
        <v>72.495013960909461</v>
      </c>
      <c r="H107" s="134">
        <f>NEW!N106</f>
        <v>848.42441164738739</v>
      </c>
      <c r="I107" s="134">
        <f>NEW!D106</f>
        <v>0</v>
      </c>
      <c r="J107" s="134">
        <f>NEW!P106</f>
        <v>21.515755883526126</v>
      </c>
      <c r="K107" s="200">
        <f>NEW!H106</f>
        <v>36</v>
      </c>
      <c r="L107" t="str">
        <f>NEW!G106</f>
        <v>Fixed</v>
      </c>
      <c r="M107" s="199">
        <f>NEW!F106*100</f>
        <v>17.98</v>
      </c>
      <c r="N107" s="135" t="str">
        <f t="shared" si="2"/>
        <v>cents/kWh</v>
      </c>
      <c r="O107" t="str">
        <f>NEW!C106</f>
        <v>Get It Fixed 36</v>
      </c>
      <c r="P107" t="str">
        <f>NEW!U106</f>
        <v>NO</v>
      </c>
      <c r="Q107" t="str">
        <f>NEW!S106</f>
        <v>NO</v>
      </c>
      <c r="S107" t="str">
        <f>NEW!T106</f>
        <v>None</v>
      </c>
      <c r="T107" t="str">
        <f>NEW!V106</f>
        <v>Retailer Direct Billing</v>
      </c>
      <c r="U107" t="str">
        <f>NEW!W106</f>
        <v>No added promotions</v>
      </c>
      <c r="V107" t="str">
        <f>NEW!X106</f>
        <v>T&amp;Cs apply</v>
      </c>
    </row>
    <row r="108" spans="4:22">
      <c r="D108" t="str">
        <f>NEW!A107</f>
        <v xml:space="preserve">Geneco </v>
      </c>
      <c r="E108">
        <f>NEW!I107</f>
        <v>300</v>
      </c>
      <c r="F108" s="134">
        <f>NEW!R107</f>
        <v>1043.928201037096</v>
      </c>
      <c r="G108" s="134">
        <f>NEW!Q107</f>
        <v>86.99401675309133</v>
      </c>
      <c r="H108" s="134">
        <f>NEW!N107</f>
        <v>1018.1092939768646</v>
      </c>
      <c r="I108" s="134">
        <f>NEW!D107</f>
        <v>0</v>
      </c>
      <c r="J108" s="134">
        <f>NEW!P107</f>
        <v>25.818907060231357</v>
      </c>
      <c r="K108" s="200">
        <f>NEW!H107</f>
        <v>36</v>
      </c>
      <c r="L108" t="str">
        <f>NEW!G107</f>
        <v>Fixed</v>
      </c>
      <c r="M108" s="199">
        <f>NEW!F107*100</f>
        <v>17.98</v>
      </c>
      <c r="N108" s="135" t="str">
        <f t="shared" si="2"/>
        <v>cents/kWh</v>
      </c>
      <c r="O108" t="str">
        <f>NEW!C107</f>
        <v>Get It Fixed 36</v>
      </c>
      <c r="P108" t="str">
        <f>NEW!U107</f>
        <v>NO</v>
      </c>
      <c r="Q108" t="str">
        <f>NEW!S107</f>
        <v>NO</v>
      </c>
      <c r="S108" t="str">
        <f>NEW!T107</f>
        <v>None</v>
      </c>
      <c r="T108" t="str">
        <f>NEW!V107</f>
        <v>Retailer Direct Billing</v>
      </c>
      <c r="U108" t="str">
        <f>NEW!W107</f>
        <v>No added promotions</v>
      </c>
      <c r="V108" t="str">
        <f>NEW!X107</f>
        <v>T&amp;Cs apply</v>
      </c>
    </row>
    <row r="109" spans="4:22">
      <c r="D109" t="str">
        <f>NEW!A108</f>
        <v xml:space="preserve">Geneco </v>
      </c>
      <c r="E109">
        <f>NEW!I108</f>
        <v>350</v>
      </c>
      <c r="F109" s="134">
        <f>NEW!R108</f>
        <v>1217.9162345432787</v>
      </c>
      <c r="G109" s="134">
        <f>NEW!Q108</f>
        <v>101.49301954527323</v>
      </c>
      <c r="H109" s="134">
        <f>NEW!N108</f>
        <v>1187.7941763063423</v>
      </c>
      <c r="I109" s="134">
        <f>NEW!D108</f>
        <v>0</v>
      </c>
      <c r="J109" s="134">
        <f>NEW!P108</f>
        <v>30.122058236936581</v>
      </c>
      <c r="K109" s="200">
        <f>NEW!H108</f>
        <v>36</v>
      </c>
      <c r="L109" t="str">
        <f>NEW!G108</f>
        <v>Fixed</v>
      </c>
      <c r="M109" s="199">
        <f>NEW!F108*100</f>
        <v>17.98</v>
      </c>
      <c r="N109" s="135" t="str">
        <f t="shared" si="2"/>
        <v>cents/kWh</v>
      </c>
      <c r="O109" t="str">
        <f>NEW!C108</f>
        <v>Get It Fixed 36</v>
      </c>
      <c r="P109" t="str">
        <f>NEW!U108</f>
        <v>NO</v>
      </c>
      <c r="Q109" t="str">
        <f>NEW!S108</f>
        <v>NO</v>
      </c>
      <c r="S109" t="str">
        <f>NEW!T108</f>
        <v>None</v>
      </c>
      <c r="T109" t="str">
        <f>NEW!V108</f>
        <v>Retailer Direct Billing</v>
      </c>
      <c r="U109" t="str">
        <f>NEW!W108</f>
        <v>No added promotions</v>
      </c>
      <c r="V109" t="str">
        <f>NEW!X108</f>
        <v>T&amp;Cs apply</v>
      </c>
    </row>
    <row r="110" spans="4:22">
      <c r="D110" t="str">
        <f>NEW!A109</f>
        <v xml:space="preserve">Geneco </v>
      </c>
      <c r="E110">
        <f>NEW!I109</f>
        <v>400</v>
      </c>
      <c r="F110" s="134">
        <f>NEW!R109</f>
        <v>1391.9042680494615</v>
      </c>
      <c r="G110" s="134">
        <f>NEW!Q109</f>
        <v>115.99202233745513</v>
      </c>
      <c r="H110" s="134">
        <f>NEW!N109</f>
        <v>1357.4790586358197</v>
      </c>
      <c r="I110" s="134">
        <f>NEW!D109</f>
        <v>0</v>
      </c>
      <c r="J110" s="134">
        <f>NEW!P109</f>
        <v>34.425209413641802</v>
      </c>
      <c r="K110" s="200">
        <f>NEW!H109</f>
        <v>36</v>
      </c>
      <c r="L110" t="str">
        <f>NEW!G109</f>
        <v>Fixed</v>
      </c>
      <c r="M110" s="199">
        <f>NEW!F109*100</f>
        <v>17.98</v>
      </c>
      <c r="N110" s="135" t="str">
        <f t="shared" si="2"/>
        <v>cents/kWh</v>
      </c>
      <c r="O110" t="str">
        <f>NEW!C109</f>
        <v>Get It Fixed 36</v>
      </c>
      <c r="P110" t="str">
        <f>NEW!U109</f>
        <v>NO</v>
      </c>
      <c r="Q110" t="str">
        <f>NEW!S109</f>
        <v>NO</v>
      </c>
      <c r="S110" t="str">
        <f>NEW!T109</f>
        <v>None</v>
      </c>
      <c r="T110" t="str">
        <f>NEW!V109</f>
        <v>Retailer Direct Billing</v>
      </c>
      <c r="U110" t="str">
        <f>NEW!W109</f>
        <v>No added promotions</v>
      </c>
      <c r="V110" t="str">
        <f>NEW!X109</f>
        <v>T&amp;Cs apply</v>
      </c>
    </row>
    <row r="111" spans="4:22">
      <c r="D111" t="str">
        <f>NEW!A110</f>
        <v xml:space="preserve">Geneco </v>
      </c>
      <c r="E111">
        <f>NEW!I110</f>
        <v>450</v>
      </c>
      <c r="F111" s="134">
        <f>NEW!R110</f>
        <v>1565.8923015556447</v>
      </c>
      <c r="G111" s="134">
        <f>NEW!Q110</f>
        <v>130.49102512963705</v>
      </c>
      <c r="H111" s="134">
        <f>NEW!N110</f>
        <v>1527.1639409652976</v>
      </c>
      <c r="I111" s="134">
        <f>NEW!D110</f>
        <v>0</v>
      </c>
      <c r="J111" s="134">
        <f>NEW!P110</f>
        <v>38.728360590347023</v>
      </c>
      <c r="K111" s="200">
        <f>NEW!H110</f>
        <v>36</v>
      </c>
      <c r="L111" t="str">
        <f>NEW!G110</f>
        <v>Fixed</v>
      </c>
      <c r="M111" s="199">
        <f>NEW!F110*100</f>
        <v>17.98</v>
      </c>
      <c r="N111" s="135" t="str">
        <f t="shared" si="2"/>
        <v>cents/kWh</v>
      </c>
      <c r="O111" t="str">
        <f>NEW!C110</f>
        <v>Get It Fixed 36</v>
      </c>
      <c r="P111" t="str">
        <f>NEW!U110</f>
        <v>NO</v>
      </c>
      <c r="Q111" t="str">
        <f>NEW!S110</f>
        <v>NO</v>
      </c>
      <c r="S111" t="str">
        <f>NEW!T110</f>
        <v>None</v>
      </c>
      <c r="T111" t="str">
        <f>NEW!V110</f>
        <v>Retailer Direct Billing</v>
      </c>
      <c r="U111" t="str">
        <f>NEW!W110</f>
        <v>No added promotions</v>
      </c>
      <c r="V111" t="str">
        <f>NEW!X110</f>
        <v>T&amp;Cs apply</v>
      </c>
    </row>
    <row r="112" spans="4:22">
      <c r="D112" t="str">
        <f>NEW!A111</f>
        <v xml:space="preserve">Geneco </v>
      </c>
      <c r="E112">
        <f>NEW!I111</f>
        <v>500</v>
      </c>
      <c r="F112" s="134">
        <f>NEW!R111</f>
        <v>1739.8803350618271</v>
      </c>
      <c r="G112" s="134">
        <f>NEW!Q111</f>
        <v>144.99002792181892</v>
      </c>
      <c r="H112" s="134">
        <f>NEW!N111</f>
        <v>1696.8488232947748</v>
      </c>
      <c r="I112" s="134">
        <f>NEW!D111</f>
        <v>0</v>
      </c>
      <c r="J112" s="134">
        <f>NEW!P111</f>
        <v>43.031511767052251</v>
      </c>
      <c r="K112" s="200">
        <f>NEW!H111</f>
        <v>36</v>
      </c>
      <c r="L112" t="str">
        <f>NEW!G111</f>
        <v>Fixed</v>
      </c>
      <c r="M112" s="199">
        <f>NEW!F111*100</f>
        <v>17.98</v>
      </c>
      <c r="N112" s="135" t="str">
        <f t="shared" si="2"/>
        <v>cents/kWh</v>
      </c>
      <c r="O112" t="str">
        <f>NEW!C111</f>
        <v>Get It Fixed 36</v>
      </c>
      <c r="P112" t="str">
        <f>NEW!U111</f>
        <v>NO</v>
      </c>
      <c r="Q112" t="str">
        <f>NEW!S111</f>
        <v>NO</v>
      </c>
      <c r="S112" t="str">
        <f>NEW!T111</f>
        <v>None</v>
      </c>
      <c r="T112" t="str">
        <f>NEW!V111</f>
        <v>Retailer Direct Billing</v>
      </c>
      <c r="U112" t="str">
        <f>NEW!W111</f>
        <v>No added promotions</v>
      </c>
      <c r="V112" t="str">
        <f>NEW!X111</f>
        <v>T&amp;Cs apply</v>
      </c>
    </row>
    <row r="113" spans="4:22">
      <c r="D113" t="str">
        <f>NEW!A112</f>
        <v xml:space="preserve">Geneco </v>
      </c>
      <c r="E113">
        <f>NEW!I112</f>
        <v>50</v>
      </c>
      <c r="F113" s="134">
        <f>NEW!R112</f>
        <v>136.68</v>
      </c>
      <c r="G113" s="134">
        <f>NEW!Q112</f>
        <v>11.39</v>
      </c>
      <c r="H113" s="134">
        <f>NEW!N112</f>
        <v>132</v>
      </c>
      <c r="I113" s="134">
        <f>NEW!D112</f>
        <v>0</v>
      </c>
      <c r="J113" s="134">
        <f>NEW!P112</f>
        <v>4.68</v>
      </c>
      <c r="K113" s="200">
        <f>NEW!H112</f>
        <v>24</v>
      </c>
      <c r="L113" t="str">
        <f>NEW!G112</f>
        <v>Discounted</v>
      </c>
      <c r="M113" s="135">
        <f>NEW!F112</f>
        <v>0.22</v>
      </c>
      <c r="N113" s="135" t="str">
        <f t="shared" si="2"/>
        <v>off SP Tariff</v>
      </c>
      <c r="O113" t="str">
        <f>NEW!C112</f>
        <v>Get It Less 24</v>
      </c>
      <c r="P113" t="str">
        <f>NEW!U112</f>
        <v>NO</v>
      </c>
      <c r="Q113" t="str">
        <f>NEW!S112</f>
        <v>NO</v>
      </c>
      <c r="S113" t="str">
        <f>NEW!T112</f>
        <v>None</v>
      </c>
      <c r="T113" t="str">
        <f>NEW!V112</f>
        <v>Retailer Direct Billing</v>
      </c>
      <c r="U113" t="str">
        <f>NEW!W112</f>
        <v>No added promotions</v>
      </c>
      <c r="V113" t="str">
        <f>NEW!X112</f>
        <v>T&amp;Cs apply</v>
      </c>
    </row>
    <row r="114" spans="4:22">
      <c r="D114" t="str">
        <f>NEW!A113</f>
        <v xml:space="preserve">Geneco </v>
      </c>
      <c r="E114">
        <f>NEW!I113</f>
        <v>100</v>
      </c>
      <c r="F114" s="134">
        <f>NEW!R113</f>
        <v>273.36</v>
      </c>
      <c r="G114" s="134">
        <f>NEW!Q113</f>
        <v>22.78</v>
      </c>
      <c r="H114" s="134">
        <f>NEW!N113</f>
        <v>264</v>
      </c>
      <c r="I114" s="134">
        <f>NEW!D113</f>
        <v>0</v>
      </c>
      <c r="J114" s="134">
        <f>NEW!P113</f>
        <v>9.36</v>
      </c>
      <c r="K114" s="200">
        <f>NEW!H113</f>
        <v>24</v>
      </c>
      <c r="L114" t="str">
        <f>NEW!G113</f>
        <v>Discounted</v>
      </c>
      <c r="M114" s="135">
        <f>NEW!F113</f>
        <v>0.22</v>
      </c>
      <c r="N114" s="135" t="str">
        <f t="shared" si="2"/>
        <v>off SP Tariff</v>
      </c>
      <c r="O114" t="str">
        <f>NEW!C113</f>
        <v>Get It Less 24</v>
      </c>
      <c r="P114" t="str">
        <f>NEW!U113</f>
        <v>NO</v>
      </c>
      <c r="Q114" t="str">
        <f>NEW!S113</f>
        <v>NO</v>
      </c>
      <c r="S114" t="str">
        <f>NEW!T113</f>
        <v>None</v>
      </c>
      <c r="T114" t="str">
        <f>NEW!V113</f>
        <v>Retailer Direct Billing</v>
      </c>
      <c r="U114" t="str">
        <f>NEW!W113</f>
        <v>No added promotions</v>
      </c>
      <c r="V114" t="str">
        <f>NEW!X113</f>
        <v>T&amp;Cs apply</v>
      </c>
    </row>
    <row r="115" spans="4:22">
      <c r="D115" t="str">
        <f>NEW!A114</f>
        <v xml:space="preserve">Geneco </v>
      </c>
      <c r="E115">
        <f>NEW!I114</f>
        <v>150</v>
      </c>
      <c r="F115" s="134">
        <f>NEW!R114</f>
        <v>410.04</v>
      </c>
      <c r="G115" s="134">
        <f>NEW!Q114</f>
        <v>34.17</v>
      </c>
      <c r="H115" s="134">
        <f>NEW!N114</f>
        <v>396</v>
      </c>
      <c r="I115" s="134">
        <f>NEW!D114</f>
        <v>0</v>
      </c>
      <c r="J115" s="134">
        <f>NEW!P114</f>
        <v>14.04</v>
      </c>
      <c r="K115" s="200">
        <f>NEW!H114</f>
        <v>24</v>
      </c>
      <c r="L115" t="str">
        <f>NEW!G114</f>
        <v>Discounted</v>
      </c>
      <c r="M115" s="135">
        <f>NEW!F114</f>
        <v>0.22</v>
      </c>
      <c r="N115" s="135" t="str">
        <f t="shared" si="2"/>
        <v>off SP Tariff</v>
      </c>
      <c r="O115" t="str">
        <f>NEW!C114</f>
        <v>Get It Less 24</v>
      </c>
      <c r="P115" t="str">
        <f>NEW!U114</f>
        <v>NO</v>
      </c>
      <c r="Q115" t="str">
        <f>NEW!S114</f>
        <v>NO</v>
      </c>
      <c r="S115" t="str">
        <f>NEW!T114</f>
        <v>None</v>
      </c>
      <c r="T115" t="str">
        <f>NEW!V114</f>
        <v>Retailer Direct Billing</v>
      </c>
      <c r="U115" t="str">
        <f>NEW!W114</f>
        <v>No added promotions</v>
      </c>
      <c r="V115" t="str">
        <f>NEW!X114</f>
        <v>T&amp;Cs apply</v>
      </c>
    </row>
    <row r="116" spans="4:22">
      <c r="D116" t="str">
        <f>NEW!A115</f>
        <v xml:space="preserve">Geneco </v>
      </c>
      <c r="E116">
        <f>NEW!I115</f>
        <v>200</v>
      </c>
      <c r="F116" s="134">
        <f>NEW!R115</f>
        <v>546.72</v>
      </c>
      <c r="G116" s="134">
        <f>NEW!Q115</f>
        <v>45.56</v>
      </c>
      <c r="H116" s="134">
        <f>NEW!N115</f>
        <v>528</v>
      </c>
      <c r="I116" s="134">
        <f>NEW!D115</f>
        <v>0</v>
      </c>
      <c r="J116" s="134">
        <f>NEW!P115</f>
        <v>18.72</v>
      </c>
      <c r="K116" s="200">
        <f>NEW!H115</f>
        <v>24</v>
      </c>
      <c r="L116" t="str">
        <f>NEW!G115</f>
        <v>Discounted</v>
      </c>
      <c r="M116" s="135">
        <f>NEW!F115</f>
        <v>0.22</v>
      </c>
      <c r="N116" s="135" t="str">
        <f t="shared" si="2"/>
        <v>off SP Tariff</v>
      </c>
      <c r="O116" t="str">
        <f>NEW!C115</f>
        <v>Get It Less 24</v>
      </c>
      <c r="P116" t="str">
        <f>NEW!U115</f>
        <v>NO</v>
      </c>
      <c r="Q116" t="str">
        <f>NEW!S115</f>
        <v>NO</v>
      </c>
      <c r="S116" t="str">
        <f>NEW!T115</f>
        <v>None</v>
      </c>
      <c r="T116" t="str">
        <f>NEW!V115</f>
        <v>Retailer Direct Billing</v>
      </c>
      <c r="U116" t="str">
        <f>NEW!W115</f>
        <v>No added promotions</v>
      </c>
      <c r="V116" t="str">
        <f>NEW!X115</f>
        <v>T&amp;Cs apply</v>
      </c>
    </row>
    <row r="117" spans="4:22">
      <c r="D117" t="str">
        <f>NEW!A116</f>
        <v xml:space="preserve">Geneco </v>
      </c>
      <c r="E117">
        <f>NEW!I116</f>
        <v>250</v>
      </c>
      <c r="F117" s="134">
        <f>NEW!R116</f>
        <v>683.40000000000009</v>
      </c>
      <c r="G117" s="134">
        <f>NEW!Q116</f>
        <v>56.95</v>
      </c>
      <c r="H117" s="134">
        <f>NEW!N116</f>
        <v>660</v>
      </c>
      <c r="I117" s="134">
        <f>NEW!D116</f>
        <v>0</v>
      </c>
      <c r="J117" s="134">
        <f>NEW!P116</f>
        <v>23.4</v>
      </c>
      <c r="K117" s="200">
        <f>NEW!H116</f>
        <v>24</v>
      </c>
      <c r="L117" t="str">
        <f>NEW!G116</f>
        <v>Discounted</v>
      </c>
      <c r="M117" s="135">
        <f>NEW!F116</f>
        <v>0.22</v>
      </c>
      <c r="N117" s="135" t="str">
        <f t="shared" si="2"/>
        <v>off SP Tariff</v>
      </c>
      <c r="O117" t="str">
        <f>NEW!C116</f>
        <v>Get It Less 24</v>
      </c>
      <c r="P117" t="str">
        <f>NEW!U116</f>
        <v>NO</v>
      </c>
      <c r="Q117" t="str">
        <f>NEW!S116</f>
        <v>NO</v>
      </c>
      <c r="S117" t="str">
        <f>NEW!T116</f>
        <v>None</v>
      </c>
      <c r="T117" t="str">
        <f>NEW!V116</f>
        <v>Retailer Direct Billing</v>
      </c>
      <c r="U117" t="str">
        <f>NEW!W116</f>
        <v>No added promotions</v>
      </c>
      <c r="V117" t="str">
        <f>NEW!X116</f>
        <v>T&amp;Cs apply</v>
      </c>
    </row>
    <row r="118" spans="4:22">
      <c r="D118" t="str">
        <f>NEW!A117</f>
        <v xml:space="preserve">Geneco </v>
      </c>
      <c r="E118">
        <f>NEW!I117</f>
        <v>300</v>
      </c>
      <c r="F118" s="134">
        <f>NEW!R117</f>
        <v>820.08</v>
      </c>
      <c r="G118" s="134">
        <f>NEW!Q117</f>
        <v>68.34</v>
      </c>
      <c r="H118" s="134">
        <f>NEW!N117</f>
        <v>792</v>
      </c>
      <c r="I118" s="134">
        <f>NEW!D117</f>
        <v>0</v>
      </c>
      <c r="J118" s="134">
        <f>NEW!P117</f>
        <v>28.08</v>
      </c>
      <c r="K118" s="200">
        <f>NEW!H117</f>
        <v>24</v>
      </c>
      <c r="L118" t="str">
        <f>NEW!G117</f>
        <v>Discounted</v>
      </c>
      <c r="M118" s="135">
        <f>NEW!F117</f>
        <v>0.22</v>
      </c>
      <c r="N118" s="135" t="str">
        <f t="shared" si="2"/>
        <v>off SP Tariff</v>
      </c>
      <c r="O118" t="str">
        <f>NEW!C117</f>
        <v>Get It Less 24</v>
      </c>
      <c r="P118" t="str">
        <f>NEW!U117</f>
        <v>NO</v>
      </c>
      <c r="Q118" t="str">
        <f>NEW!S117</f>
        <v>NO</v>
      </c>
      <c r="S118" t="str">
        <f>NEW!T117</f>
        <v>None</v>
      </c>
      <c r="T118" t="str">
        <f>NEW!V117</f>
        <v>Retailer Direct Billing</v>
      </c>
      <c r="U118" t="str">
        <f>NEW!W117</f>
        <v>No added promotions</v>
      </c>
      <c r="V118" t="str">
        <f>NEW!X117</f>
        <v>T&amp;Cs apply</v>
      </c>
    </row>
    <row r="119" spans="4:22">
      <c r="D119" t="str">
        <f>NEW!A118</f>
        <v xml:space="preserve">Geneco </v>
      </c>
      <c r="E119">
        <f>NEW!I118</f>
        <v>350</v>
      </c>
      <c r="F119" s="134">
        <f>NEW!R118</f>
        <v>956.76</v>
      </c>
      <c r="G119" s="134">
        <f>NEW!Q118</f>
        <v>79.73</v>
      </c>
      <c r="H119" s="134">
        <f>NEW!N118</f>
        <v>924</v>
      </c>
      <c r="I119" s="134">
        <f>NEW!D118</f>
        <v>0</v>
      </c>
      <c r="J119" s="134">
        <f>NEW!P118</f>
        <v>32.76</v>
      </c>
      <c r="K119" s="200">
        <f>NEW!H118</f>
        <v>24</v>
      </c>
      <c r="L119" t="str">
        <f>NEW!G118</f>
        <v>Discounted</v>
      </c>
      <c r="M119" s="135">
        <f>NEW!F118</f>
        <v>0.22</v>
      </c>
      <c r="N119" s="135" t="str">
        <f t="shared" si="2"/>
        <v>off SP Tariff</v>
      </c>
      <c r="O119" t="str">
        <f>NEW!C118</f>
        <v>Get It Less 24</v>
      </c>
      <c r="P119" t="str">
        <f>NEW!U118</f>
        <v>NO</v>
      </c>
      <c r="Q119" t="str">
        <f>NEW!S118</f>
        <v>NO</v>
      </c>
      <c r="S119" t="str">
        <f>NEW!T118</f>
        <v>None</v>
      </c>
      <c r="T119" t="str">
        <f>NEW!V118</f>
        <v>Retailer Direct Billing</v>
      </c>
      <c r="U119" t="str">
        <f>NEW!W118</f>
        <v>No added promotions</v>
      </c>
      <c r="V119" t="str">
        <f>NEW!X118</f>
        <v>T&amp;Cs apply</v>
      </c>
    </row>
    <row r="120" spans="4:22">
      <c r="D120" t="str">
        <f>NEW!A119</f>
        <v xml:space="preserve">Geneco </v>
      </c>
      <c r="E120">
        <f>NEW!I119</f>
        <v>400</v>
      </c>
      <c r="F120" s="134">
        <f>NEW!R119</f>
        <v>1093.44</v>
      </c>
      <c r="G120" s="134">
        <f>NEW!Q119</f>
        <v>91.12</v>
      </c>
      <c r="H120" s="134">
        <f>NEW!N119</f>
        <v>1056</v>
      </c>
      <c r="I120" s="134">
        <f>NEW!D119</f>
        <v>0</v>
      </c>
      <c r="J120" s="134">
        <f>NEW!P119</f>
        <v>37.44</v>
      </c>
      <c r="K120" s="200">
        <f>NEW!H119</f>
        <v>24</v>
      </c>
      <c r="L120" t="str">
        <f>NEW!G119</f>
        <v>Discounted</v>
      </c>
      <c r="M120" s="135">
        <f>NEW!F119</f>
        <v>0.22</v>
      </c>
      <c r="N120" s="135" t="str">
        <f t="shared" si="2"/>
        <v>off SP Tariff</v>
      </c>
      <c r="O120" t="str">
        <f>NEW!C119</f>
        <v>Get It Less 24</v>
      </c>
      <c r="P120" t="str">
        <f>NEW!U119</f>
        <v>NO</v>
      </c>
      <c r="Q120" t="str">
        <f>NEW!S119</f>
        <v>NO</v>
      </c>
      <c r="S120" t="str">
        <f>NEW!T119</f>
        <v>None</v>
      </c>
      <c r="T120" t="str">
        <f>NEW!V119</f>
        <v>Retailer Direct Billing</v>
      </c>
      <c r="U120" t="str">
        <f>NEW!W119</f>
        <v>No added promotions</v>
      </c>
      <c r="V120" t="str">
        <f>NEW!X119</f>
        <v>T&amp;Cs apply</v>
      </c>
    </row>
    <row r="121" spans="4:22">
      <c r="D121" t="str">
        <f>NEW!A120</f>
        <v xml:space="preserve">Geneco </v>
      </c>
      <c r="E121">
        <f>NEW!I120</f>
        <v>450</v>
      </c>
      <c r="F121" s="134">
        <f>NEW!R120</f>
        <v>1230.1200000000001</v>
      </c>
      <c r="G121" s="134">
        <f>NEW!Q120</f>
        <v>102.51</v>
      </c>
      <c r="H121" s="134">
        <f>NEW!N120</f>
        <v>1188</v>
      </c>
      <c r="I121" s="134">
        <f>NEW!D120</f>
        <v>0</v>
      </c>
      <c r="J121" s="134">
        <f>NEW!P120</f>
        <v>42.120000000000005</v>
      </c>
      <c r="K121" s="200">
        <f>NEW!H120</f>
        <v>24</v>
      </c>
      <c r="L121" t="str">
        <f>NEW!G120</f>
        <v>Discounted</v>
      </c>
      <c r="M121" s="135">
        <f>NEW!F120</f>
        <v>0.22</v>
      </c>
      <c r="N121" s="135" t="str">
        <f t="shared" si="2"/>
        <v>off SP Tariff</v>
      </c>
      <c r="O121" t="str">
        <f>NEW!C120</f>
        <v>Get It Less 24</v>
      </c>
      <c r="P121" t="str">
        <f>NEW!U120</f>
        <v>NO</v>
      </c>
      <c r="Q121" t="str">
        <f>NEW!S120</f>
        <v>NO</v>
      </c>
      <c r="S121" t="str">
        <f>NEW!T120</f>
        <v>None</v>
      </c>
      <c r="T121" t="str">
        <f>NEW!V120</f>
        <v>Retailer Direct Billing</v>
      </c>
      <c r="U121" t="str">
        <f>NEW!W120</f>
        <v>No added promotions</v>
      </c>
      <c r="V121" t="str">
        <f>NEW!X120</f>
        <v>T&amp;Cs apply</v>
      </c>
    </row>
    <row r="122" spans="4:22">
      <c r="D122" t="str">
        <f>NEW!A121</f>
        <v xml:space="preserve">Geneco </v>
      </c>
      <c r="E122">
        <f>NEW!I121</f>
        <v>500</v>
      </c>
      <c r="F122" s="134">
        <f>NEW!R121</f>
        <v>1366.8000000000002</v>
      </c>
      <c r="G122" s="134">
        <f>NEW!Q121</f>
        <v>113.9</v>
      </c>
      <c r="H122" s="134">
        <f>NEW!N121</f>
        <v>1320</v>
      </c>
      <c r="I122" s="134">
        <f>NEW!D121</f>
        <v>0</v>
      </c>
      <c r="J122" s="134">
        <f>NEW!P121</f>
        <v>46.8</v>
      </c>
      <c r="K122" s="200">
        <f>NEW!H121</f>
        <v>24</v>
      </c>
      <c r="L122" t="str">
        <f>NEW!G121</f>
        <v>Discounted</v>
      </c>
      <c r="M122" s="135">
        <f>NEW!F121</f>
        <v>0.22</v>
      </c>
      <c r="N122" s="135" t="str">
        <f t="shared" si="2"/>
        <v>off SP Tariff</v>
      </c>
      <c r="O122" t="str">
        <f>NEW!C121</f>
        <v>Get It Less 24</v>
      </c>
      <c r="P122" t="str">
        <f>NEW!U121</f>
        <v>NO</v>
      </c>
      <c r="Q122" t="str">
        <f>NEW!S121</f>
        <v>NO</v>
      </c>
      <c r="S122" t="str">
        <f>NEW!T121</f>
        <v>None</v>
      </c>
      <c r="T122" t="str">
        <f>NEW!V121</f>
        <v>Retailer Direct Billing</v>
      </c>
      <c r="U122" t="str">
        <f>NEW!W121</f>
        <v>No added promotions</v>
      </c>
      <c r="V122" t="str">
        <f>NEW!X121</f>
        <v>T&amp;Cs apply</v>
      </c>
    </row>
    <row r="123" spans="4:22">
      <c r="D123" t="str">
        <f>NEW!A122</f>
        <v>iSwitch</v>
      </c>
      <c r="E123">
        <f>NEW!I122</f>
        <v>50</v>
      </c>
      <c r="F123" s="134">
        <f>NEW!R122</f>
        <v>182.75468687674504</v>
      </c>
      <c r="G123" s="134">
        <f>NEW!Q122</f>
        <v>15.229557239728752</v>
      </c>
      <c r="H123" s="134">
        <f>NEW!N122</f>
        <v>178.5400877542879</v>
      </c>
      <c r="I123" s="134">
        <f>NEW!D122</f>
        <v>0</v>
      </c>
      <c r="J123" s="134">
        <f>NEW!P122</f>
        <v>4.2145991224571215</v>
      </c>
      <c r="K123" s="200">
        <f>NEW!H122</f>
        <v>12</v>
      </c>
      <c r="L123" t="str">
        <f>NEW!G122</f>
        <v>Fixed</v>
      </c>
      <c r="M123" s="199">
        <f>NEW!F122*100</f>
        <v>17.61</v>
      </c>
      <c r="N123" s="135" t="str">
        <f t="shared" si="2"/>
        <v>cents/kWh</v>
      </c>
      <c r="O123" t="str">
        <f>NEW!C122</f>
        <v>Chope the Rate</v>
      </c>
      <c r="P123" t="str">
        <f>NEW!U122</f>
        <v>YES</v>
      </c>
      <c r="Q123" t="str">
        <f>NEW!S122</f>
        <v>NO</v>
      </c>
      <c r="S123" t="str">
        <f>NEW!T122</f>
        <v>None</v>
      </c>
      <c r="T123" t="str">
        <f>NEW!V122</f>
        <v>Retailer Direct Billing</v>
      </c>
      <c r="U123" t="str">
        <f>NEW!W122</f>
        <v>Inclusive of AIA Personal Acciednt Protection Plan</v>
      </c>
      <c r="V123" t="str">
        <f>NEW!X122</f>
        <v>T&amp;Cs apply</v>
      </c>
    </row>
    <row r="124" spans="4:22">
      <c r="D124" t="str">
        <f>NEW!A123</f>
        <v>iSwitch</v>
      </c>
      <c r="E124">
        <f>NEW!I123</f>
        <v>100</v>
      </c>
      <c r="F124" s="134">
        <f>NEW!R123</f>
        <v>365.50937375349008</v>
      </c>
      <c r="G124" s="134">
        <f>NEW!Q123</f>
        <v>30.459114479457504</v>
      </c>
      <c r="H124" s="134">
        <f>NEW!N123</f>
        <v>357.08017550857579</v>
      </c>
      <c r="I124" s="134">
        <f>NEW!D123</f>
        <v>0</v>
      </c>
      <c r="J124" s="134">
        <f>NEW!P123</f>
        <v>8.4291982449142431</v>
      </c>
      <c r="K124" s="200">
        <f>NEW!H123</f>
        <v>12</v>
      </c>
      <c r="L124" t="str">
        <f>NEW!G123</f>
        <v>Fixed</v>
      </c>
      <c r="M124" s="199">
        <f>NEW!F123*100</f>
        <v>17.61</v>
      </c>
      <c r="N124" s="135" t="str">
        <f t="shared" si="2"/>
        <v>cents/kWh</v>
      </c>
      <c r="O124" t="str">
        <f>NEW!C123</f>
        <v>Chope the Rate</v>
      </c>
      <c r="P124" t="str">
        <f>NEW!U123</f>
        <v>YES</v>
      </c>
      <c r="Q124" t="str">
        <f>NEW!S123</f>
        <v>NO</v>
      </c>
      <c r="S124" t="str">
        <f>NEW!T123</f>
        <v>None</v>
      </c>
      <c r="T124" t="str">
        <f>NEW!V123</f>
        <v>Retailer Direct Billing</v>
      </c>
      <c r="U124" t="str">
        <f>NEW!W123</f>
        <v>Inclusive of AIA Personal Acciednt Protection Plan</v>
      </c>
      <c r="V124" t="str">
        <f>NEW!X123</f>
        <v>T&amp;Cs apply</v>
      </c>
    </row>
    <row r="125" spans="4:22">
      <c r="D125" t="str">
        <f>NEW!A124</f>
        <v>iSwitch</v>
      </c>
      <c r="E125">
        <f>NEW!I124</f>
        <v>150</v>
      </c>
      <c r="F125" s="134">
        <f>NEW!R124</f>
        <v>548.26406063023512</v>
      </c>
      <c r="G125" s="134">
        <f>NEW!Q124</f>
        <v>45.68867171918626</v>
      </c>
      <c r="H125" s="134">
        <f>NEW!N124</f>
        <v>535.62026326286377</v>
      </c>
      <c r="I125" s="134">
        <f>NEW!D124</f>
        <v>0</v>
      </c>
      <c r="J125" s="134">
        <f>NEW!P124</f>
        <v>12.643797367371363</v>
      </c>
      <c r="K125" s="200">
        <f>NEW!H124</f>
        <v>12</v>
      </c>
      <c r="L125" t="str">
        <f>NEW!G124</f>
        <v>Fixed</v>
      </c>
      <c r="M125" s="199">
        <f>NEW!F124*100</f>
        <v>17.61</v>
      </c>
      <c r="N125" s="135" t="str">
        <f t="shared" si="2"/>
        <v>cents/kWh</v>
      </c>
      <c r="O125" t="str">
        <f>NEW!C124</f>
        <v>Chope the Rate</v>
      </c>
      <c r="P125" t="str">
        <f>NEW!U124</f>
        <v>YES</v>
      </c>
      <c r="Q125" t="str">
        <f>NEW!S124</f>
        <v>NO</v>
      </c>
      <c r="S125" t="str">
        <f>NEW!T124</f>
        <v>None</v>
      </c>
      <c r="T125" t="str">
        <f>NEW!V124</f>
        <v>Retailer Direct Billing</v>
      </c>
      <c r="U125" t="str">
        <f>NEW!W124</f>
        <v>Inclusive of AIA Personal Acciednt Protection Plan</v>
      </c>
      <c r="V125" t="str">
        <f>NEW!X124</f>
        <v>T&amp;Cs apply</v>
      </c>
    </row>
    <row r="126" spans="4:22">
      <c r="D126" t="str">
        <f>NEW!A125</f>
        <v>iSwitch</v>
      </c>
      <c r="E126">
        <f>NEW!I125</f>
        <v>200</v>
      </c>
      <c r="F126" s="134">
        <f>NEW!R125</f>
        <v>731.01874750698016</v>
      </c>
      <c r="G126" s="134">
        <f>NEW!Q125</f>
        <v>60.918228958915009</v>
      </c>
      <c r="H126" s="134">
        <f>NEW!N125</f>
        <v>714.16035101715158</v>
      </c>
      <c r="I126" s="134">
        <f>NEW!D125</f>
        <v>0</v>
      </c>
      <c r="J126" s="134">
        <f>NEW!P125</f>
        <v>16.858396489828486</v>
      </c>
      <c r="K126" s="200">
        <f>NEW!H125</f>
        <v>12</v>
      </c>
      <c r="L126" t="str">
        <f>NEW!G125</f>
        <v>Fixed</v>
      </c>
      <c r="M126" s="199">
        <f>NEW!F125*100</f>
        <v>17.61</v>
      </c>
      <c r="N126" s="135" t="str">
        <f t="shared" si="2"/>
        <v>cents/kWh</v>
      </c>
      <c r="O126" t="str">
        <f>NEW!C125</f>
        <v>Chope the Rate</v>
      </c>
      <c r="P126" t="str">
        <f>NEW!U125</f>
        <v>YES</v>
      </c>
      <c r="Q126" t="str">
        <f>NEW!S125</f>
        <v>NO</v>
      </c>
      <c r="S126" t="str">
        <f>NEW!T125</f>
        <v>None</v>
      </c>
      <c r="T126" t="str">
        <f>NEW!V125</f>
        <v>Retailer Direct Billing</v>
      </c>
      <c r="U126" t="str">
        <f>NEW!W125</f>
        <v>Inclusive of AIA Personal Acciednt Protection Plan</v>
      </c>
      <c r="V126" t="str">
        <f>NEW!X125</f>
        <v>T&amp;Cs apply</v>
      </c>
    </row>
    <row r="127" spans="4:22">
      <c r="D127" t="str">
        <f>NEW!A126</f>
        <v>iSwitch</v>
      </c>
      <c r="E127">
        <f>NEW!I126</f>
        <v>250</v>
      </c>
      <c r="F127" s="134">
        <f>NEW!R126</f>
        <v>913.77343438372532</v>
      </c>
      <c r="G127" s="134">
        <f>NEW!Q126</f>
        <v>76.147786198643772</v>
      </c>
      <c r="H127" s="134">
        <f>NEW!N126</f>
        <v>892.70043877143974</v>
      </c>
      <c r="I127" s="134">
        <f>NEW!D126</f>
        <v>0</v>
      </c>
      <c r="J127" s="134">
        <f>NEW!P126</f>
        <v>21.072995612285602</v>
      </c>
      <c r="K127" s="200">
        <f>NEW!H126</f>
        <v>12</v>
      </c>
      <c r="L127" t="str">
        <f>NEW!G126</f>
        <v>Fixed</v>
      </c>
      <c r="M127" s="199">
        <f>NEW!F126*100</f>
        <v>17.61</v>
      </c>
      <c r="N127" s="135" t="str">
        <f t="shared" si="2"/>
        <v>cents/kWh</v>
      </c>
      <c r="O127" t="str">
        <f>NEW!C126</f>
        <v>Chope the Rate</v>
      </c>
      <c r="P127" t="str">
        <f>NEW!U126</f>
        <v>YES</v>
      </c>
      <c r="Q127" t="str">
        <f>NEW!S126</f>
        <v>NO</v>
      </c>
      <c r="S127" t="str">
        <f>NEW!T126</f>
        <v>None</v>
      </c>
      <c r="T127" t="str">
        <f>NEW!V126</f>
        <v>Retailer Direct Billing</v>
      </c>
      <c r="U127" t="str">
        <f>NEW!W126</f>
        <v>Inclusive of AIA Personal Acciednt Protection Plan</v>
      </c>
      <c r="V127" t="str">
        <f>NEW!X126</f>
        <v>T&amp;Cs apply</v>
      </c>
    </row>
    <row r="128" spans="4:22">
      <c r="D128" t="str">
        <f>NEW!A127</f>
        <v>iSwitch</v>
      </c>
      <c r="E128">
        <f>NEW!I127</f>
        <v>300</v>
      </c>
      <c r="F128" s="134">
        <f>NEW!R127</f>
        <v>1096.5281212604702</v>
      </c>
      <c r="G128" s="134">
        <f>NEW!Q127</f>
        <v>91.37734343837252</v>
      </c>
      <c r="H128" s="134">
        <f>NEW!N127</f>
        <v>1071.2405265257275</v>
      </c>
      <c r="I128" s="134">
        <f>NEW!D127</f>
        <v>0</v>
      </c>
      <c r="J128" s="134">
        <f>NEW!P127</f>
        <v>25.287594734742726</v>
      </c>
      <c r="K128" s="200">
        <f>NEW!H127</f>
        <v>12</v>
      </c>
      <c r="L128" t="str">
        <f>NEW!G127</f>
        <v>Fixed</v>
      </c>
      <c r="M128" s="199">
        <f>NEW!F127*100</f>
        <v>17.61</v>
      </c>
      <c r="N128" s="135" t="str">
        <f t="shared" si="2"/>
        <v>cents/kWh</v>
      </c>
      <c r="O128" t="str">
        <f>NEW!C127</f>
        <v>Chope the Rate</v>
      </c>
      <c r="P128" t="str">
        <f>NEW!U127</f>
        <v>YES</v>
      </c>
      <c r="Q128" t="str">
        <f>NEW!S127</f>
        <v>NO</v>
      </c>
      <c r="S128" t="str">
        <f>NEW!T127</f>
        <v>None</v>
      </c>
      <c r="T128" t="str">
        <f>NEW!V127</f>
        <v>Retailer Direct Billing</v>
      </c>
      <c r="U128" t="str">
        <f>NEW!W127</f>
        <v>Inclusive of AIA Personal Acciednt Protection Plan</v>
      </c>
      <c r="V128" t="str">
        <f>NEW!X127</f>
        <v>T&amp;Cs apply</v>
      </c>
    </row>
    <row r="129" spans="4:22">
      <c r="D129" t="str">
        <f>NEW!A128</f>
        <v>iSwitch</v>
      </c>
      <c r="E129">
        <f>NEW!I128</f>
        <v>350</v>
      </c>
      <c r="F129" s="134">
        <f>NEW!R128</f>
        <v>1279.2828081372156</v>
      </c>
      <c r="G129" s="134">
        <f>NEW!Q128</f>
        <v>106.6069006781013</v>
      </c>
      <c r="H129" s="134">
        <f>NEW!N128</f>
        <v>1249.7806142800157</v>
      </c>
      <c r="I129" s="134">
        <f>NEW!D128</f>
        <v>0</v>
      </c>
      <c r="J129" s="134">
        <f>NEW!P128</f>
        <v>29.502193857199842</v>
      </c>
      <c r="K129" s="200">
        <f>NEW!H128</f>
        <v>12</v>
      </c>
      <c r="L129" t="str">
        <f>NEW!G128</f>
        <v>Fixed</v>
      </c>
      <c r="M129" s="199">
        <f>NEW!F128*100</f>
        <v>17.61</v>
      </c>
      <c r="N129" s="135" t="str">
        <f t="shared" si="2"/>
        <v>cents/kWh</v>
      </c>
      <c r="O129" t="str">
        <f>NEW!C128</f>
        <v>Chope the Rate</v>
      </c>
      <c r="P129" t="str">
        <f>NEW!U128</f>
        <v>YES</v>
      </c>
      <c r="Q129" t="str">
        <f>NEW!S128</f>
        <v>NO</v>
      </c>
      <c r="S129" t="str">
        <f>NEW!T128</f>
        <v>None</v>
      </c>
      <c r="T129" t="str">
        <f>NEW!V128</f>
        <v>Retailer Direct Billing</v>
      </c>
      <c r="U129" t="str">
        <f>NEW!W128</f>
        <v>Inclusive of AIA Personal Acciednt Protection Plan</v>
      </c>
      <c r="V129" t="str">
        <f>NEW!X128</f>
        <v>T&amp;Cs apply</v>
      </c>
    </row>
    <row r="130" spans="4:22">
      <c r="D130" t="str">
        <f>NEW!A129</f>
        <v>iSwitch</v>
      </c>
      <c r="E130">
        <f>NEW!I129</f>
        <v>400</v>
      </c>
      <c r="F130" s="134">
        <f>NEW!R129</f>
        <v>1462.0374950139603</v>
      </c>
      <c r="G130" s="134">
        <f>NEW!Q129</f>
        <v>121.83645791783002</v>
      </c>
      <c r="H130" s="134">
        <f>NEW!N129</f>
        <v>1428.3207020343032</v>
      </c>
      <c r="I130" s="134">
        <f>NEW!D129</f>
        <v>0</v>
      </c>
      <c r="J130" s="134">
        <f>NEW!P129</f>
        <v>33.716792979656972</v>
      </c>
      <c r="K130" s="200">
        <f>NEW!H129</f>
        <v>12</v>
      </c>
      <c r="L130" t="str">
        <f>NEW!G129</f>
        <v>Fixed</v>
      </c>
      <c r="M130" s="199">
        <f>NEW!F129*100</f>
        <v>17.61</v>
      </c>
      <c r="N130" s="135" t="str">
        <f t="shared" si="2"/>
        <v>cents/kWh</v>
      </c>
      <c r="O130" t="str">
        <f>NEW!C129</f>
        <v>Chope the Rate</v>
      </c>
      <c r="P130" t="str">
        <f>NEW!U129</f>
        <v>YES</v>
      </c>
      <c r="Q130" t="str">
        <f>NEW!S129</f>
        <v>NO</v>
      </c>
      <c r="S130" t="str">
        <f>NEW!T129</f>
        <v>None</v>
      </c>
      <c r="T130" t="str">
        <f>NEW!V129</f>
        <v>Retailer Direct Billing</v>
      </c>
      <c r="U130" t="str">
        <f>NEW!W129</f>
        <v>Inclusive of AIA Personal Acciednt Protection Plan</v>
      </c>
      <c r="V130" t="str">
        <f>NEW!X129</f>
        <v>T&amp;Cs apply</v>
      </c>
    </row>
    <row r="131" spans="4:22">
      <c r="D131" t="str">
        <f>NEW!A130</f>
        <v>iSwitch</v>
      </c>
      <c r="E131">
        <f>NEW!I130</f>
        <v>450</v>
      </c>
      <c r="F131" s="134">
        <f>NEW!R130</f>
        <v>1644.7921818907053</v>
      </c>
      <c r="G131" s="134">
        <f>NEW!Q130</f>
        <v>137.06601515755878</v>
      </c>
      <c r="H131" s="134">
        <f>NEW!N130</f>
        <v>1606.8607897885913</v>
      </c>
      <c r="I131" s="134">
        <f>NEW!D130</f>
        <v>0</v>
      </c>
      <c r="J131" s="134">
        <f>NEW!P130</f>
        <v>37.931392102114089</v>
      </c>
      <c r="K131" s="200">
        <f>NEW!H130</f>
        <v>12</v>
      </c>
      <c r="L131" t="str">
        <f>NEW!G130</f>
        <v>Fixed</v>
      </c>
      <c r="M131" s="199">
        <f>NEW!F130*100</f>
        <v>17.61</v>
      </c>
      <c r="N131" s="135" t="str">
        <f t="shared" si="2"/>
        <v>cents/kWh</v>
      </c>
      <c r="O131" t="str">
        <f>NEW!C130</f>
        <v>Chope the Rate</v>
      </c>
      <c r="P131" t="str">
        <f>NEW!U130</f>
        <v>YES</v>
      </c>
      <c r="Q131" t="str">
        <f>NEW!S130</f>
        <v>NO</v>
      </c>
      <c r="S131" t="str">
        <f>NEW!T130</f>
        <v>None</v>
      </c>
      <c r="T131" t="str">
        <f>NEW!V130</f>
        <v>Retailer Direct Billing</v>
      </c>
      <c r="U131" t="str">
        <f>NEW!W130</f>
        <v>Inclusive of AIA Personal Acciednt Protection Plan</v>
      </c>
      <c r="V131" t="str">
        <f>NEW!X130</f>
        <v>T&amp;Cs apply</v>
      </c>
    </row>
    <row r="132" spans="4:22">
      <c r="D132" t="str">
        <f>NEW!A131</f>
        <v>iSwitch</v>
      </c>
      <c r="E132">
        <f>NEW!I131</f>
        <v>500</v>
      </c>
      <c r="F132" s="134">
        <f>NEW!R131</f>
        <v>1827.5468687674506</v>
      </c>
      <c r="G132" s="134">
        <f>NEW!Q131</f>
        <v>152.29557239728754</v>
      </c>
      <c r="H132" s="134">
        <f>NEW!N131</f>
        <v>1785.4008775428795</v>
      </c>
      <c r="I132" s="134">
        <f>NEW!D131</f>
        <v>0</v>
      </c>
      <c r="J132" s="134">
        <f>NEW!P131</f>
        <v>42.145991224571205</v>
      </c>
      <c r="K132" s="200">
        <f>NEW!H131</f>
        <v>12</v>
      </c>
      <c r="L132" t="str">
        <f>NEW!G131</f>
        <v>Fixed</v>
      </c>
      <c r="M132" s="199">
        <f>NEW!F131*100</f>
        <v>17.61</v>
      </c>
      <c r="N132" s="135" t="str">
        <f t="shared" si="2"/>
        <v>cents/kWh</v>
      </c>
      <c r="O132" t="str">
        <f>NEW!C131</f>
        <v>Chope the Rate</v>
      </c>
      <c r="P132" t="str">
        <f>NEW!U131</f>
        <v>YES</v>
      </c>
      <c r="Q132" t="str">
        <f>NEW!S131</f>
        <v>NO</v>
      </c>
      <c r="S132" t="str">
        <f>NEW!T131</f>
        <v>None</v>
      </c>
      <c r="T132" t="str">
        <f>NEW!V131</f>
        <v>Retailer Direct Billing</v>
      </c>
      <c r="U132" t="str">
        <f>NEW!W131</f>
        <v>Inclusive of AIA Personal Acciednt Protection Plan</v>
      </c>
      <c r="V132" t="str">
        <f>NEW!X131</f>
        <v>T&amp;Cs apply</v>
      </c>
    </row>
    <row r="133" spans="4:22">
      <c r="D133" t="str">
        <f>NEW!A132</f>
        <v>iSwitch</v>
      </c>
      <c r="E133">
        <f>NEW!I132</f>
        <v>50</v>
      </c>
      <c r="F133" s="134">
        <f>NEW!R132</f>
        <v>141.43199999999996</v>
      </c>
      <c r="G133" s="134">
        <f>NEW!Q132</f>
        <v>11.785999999999998</v>
      </c>
      <c r="H133" s="134">
        <f>NEW!N132</f>
        <v>136.79999999999998</v>
      </c>
      <c r="I133" s="134">
        <f>NEW!D132</f>
        <v>0</v>
      </c>
      <c r="J133" s="134">
        <f>NEW!P132</f>
        <v>4.6319999999999997</v>
      </c>
      <c r="K133" s="200">
        <f>NEW!H132</f>
        <v>12</v>
      </c>
      <c r="L133" t="str">
        <f>NEW!G132</f>
        <v>Discounted</v>
      </c>
      <c r="M133" s="135">
        <f>NEW!F132</f>
        <v>0.22800000000000001</v>
      </c>
      <c r="N133" s="135" t="str">
        <f t="shared" si="2"/>
        <v>off SP Tariff</v>
      </c>
      <c r="O133" t="str">
        <f>NEW!C132</f>
        <v>Super Saver Discount</v>
      </c>
      <c r="P133" t="str">
        <f>NEW!U132</f>
        <v>NO</v>
      </c>
      <c r="Q133" t="str">
        <f>NEW!S132</f>
        <v>NO</v>
      </c>
      <c r="S133" t="str">
        <f>NEW!T132</f>
        <v>None</v>
      </c>
      <c r="T133" t="str">
        <f>NEW!V132</f>
        <v>Retailer Direct Billing</v>
      </c>
      <c r="U133" t="str">
        <f>NEW!W132</f>
        <v>Inclusive of AIA Personal Acciednt Protection Plan</v>
      </c>
      <c r="V133" t="str">
        <f>NEW!X132</f>
        <v>T&amp;Cs apply</v>
      </c>
    </row>
    <row r="134" spans="4:22">
      <c r="D134" t="str">
        <f>NEW!A133</f>
        <v>iSwitch</v>
      </c>
      <c r="E134">
        <f>NEW!I133</f>
        <v>100</v>
      </c>
      <c r="F134" s="134">
        <f>NEW!R133</f>
        <v>282.86399999999992</v>
      </c>
      <c r="G134" s="134">
        <f>NEW!Q133</f>
        <v>23.571999999999996</v>
      </c>
      <c r="H134" s="134">
        <f>NEW!N133</f>
        <v>273.59999999999997</v>
      </c>
      <c r="I134" s="134">
        <f>NEW!D133</f>
        <v>0</v>
      </c>
      <c r="J134" s="134">
        <f>NEW!P133</f>
        <v>9.2639999999999993</v>
      </c>
      <c r="K134" s="200">
        <f>NEW!H133</f>
        <v>12</v>
      </c>
      <c r="L134" t="str">
        <f>NEW!G133</f>
        <v>Discounted</v>
      </c>
      <c r="M134" s="135">
        <f>NEW!F133</f>
        <v>0.22800000000000001</v>
      </c>
      <c r="N134" s="135" t="str">
        <f t="shared" si="2"/>
        <v>off SP Tariff</v>
      </c>
      <c r="O134" t="str">
        <f>NEW!C133</f>
        <v>Super Saver Discount</v>
      </c>
      <c r="P134" t="str">
        <f>NEW!U133</f>
        <v>NO</v>
      </c>
      <c r="Q134" t="str">
        <f>NEW!S133</f>
        <v>NO</v>
      </c>
      <c r="S134" t="str">
        <f>NEW!T133</f>
        <v>None</v>
      </c>
      <c r="T134" t="str">
        <f>NEW!V133</f>
        <v>Retailer Direct Billing</v>
      </c>
      <c r="U134" t="str">
        <f>NEW!W133</f>
        <v>Inclusive of AIA Personal Acciednt Protection Plan</v>
      </c>
      <c r="V134" t="str">
        <f>NEW!X133</f>
        <v>T&amp;Cs apply</v>
      </c>
    </row>
    <row r="135" spans="4:22">
      <c r="D135" t="str">
        <f>NEW!A134</f>
        <v>iSwitch</v>
      </c>
      <c r="E135">
        <f>NEW!I134</f>
        <v>150</v>
      </c>
      <c r="F135" s="134">
        <f>NEW!R134</f>
        <v>424.29600000000005</v>
      </c>
      <c r="G135" s="134">
        <f>NEW!Q134</f>
        <v>35.358000000000004</v>
      </c>
      <c r="H135" s="134">
        <f>NEW!N134</f>
        <v>410.40000000000003</v>
      </c>
      <c r="I135" s="134">
        <f>NEW!D134</f>
        <v>0</v>
      </c>
      <c r="J135" s="134">
        <f>NEW!P134</f>
        <v>13.895999999999999</v>
      </c>
      <c r="K135" s="200">
        <f>NEW!H134</f>
        <v>12</v>
      </c>
      <c r="L135" t="str">
        <f>NEW!G134</f>
        <v>Discounted</v>
      </c>
      <c r="M135" s="135">
        <f>NEW!F134</f>
        <v>0.22800000000000001</v>
      </c>
      <c r="N135" s="135" t="str">
        <f t="shared" si="2"/>
        <v>off SP Tariff</v>
      </c>
      <c r="O135" t="str">
        <f>NEW!C134</f>
        <v>Super Saver Discount</v>
      </c>
      <c r="P135" t="str">
        <f>NEW!U134</f>
        <v>NO</v>
      </c>
      <c r="Q135" t="str">
        <f>NEW!S134</f>
        <v>NO</v>
      </c>
      <c r="S135" t="str">
        <f>NEW!T134</f>
        <v>None</v>
      </c>
      <c r="T135" t="str">
        <f>NEW!V134</f>
        <v>Retailer Direct Billing</v>
      </c>
      <c r="U135" t="str">
        <f>NEW!W134</f>
        <v>Inclusive of AIA Personal Acciednt Protection Plan</v>
      </c>
      <c r="V135" t="str">
        <f>NEW!X134</f>
        <v>T&amp;Cs apply</v>
      </c>
    </row>
    <row r="136" spans="4:22">
      <c r="D136" t="str">
        <f>NEW!A135</f>
        <v>iSwitch</v>
      </c>
      <c r="E136">
        <f>NEW!I135</f>
        <v>200</v>
      </c>
      <c r="F136" s="134">
        <f>NEW!R135</f>
        <v>565.72799999999984</v>
      </c>
      <c r="G136" s="134">
        <f>NEW!Q135</f>
        <v>47.143999999999991</v>
      </c>
      <c r="H136" s="134">
        <f>NEW!N135</f>
        <v>547.19999999999993</v>
      </c>
      <c r="I136" s="134">
        <f>NEW!D135</f>
        <v>0</v>
      </c>
      <c r="J136" s="134">
        <f>NEW!P135</f>
        <v>18.527999999999999</v>
      </c>
      <c r="K136" s="200">
        <f>NEW!H135</f>
        <v>12</v>
      </c>
      <c r="L136" t="str">
        <f>NEW!G135</f>
        <v>Discounted</v>
      </c>
      <c r="M136" s="135">
        <f>NEW!F135</f>
        <v>0.22800000000000001</v>
      </c>
      <c r="N136" s="135" t="str">
        <f t="shared" si="2"/>
        <v>off SP Tariff</v>
      </c>
      <c r="O136" t="str">
        <f>NEW!C135</f>
        <v>Super Saver Discount</v>
      </c>
      <c r="P136" t="str">
        <f>NEW!U135</f>
        <v>NO</v>
      </c>
      <c r="Q136" t="str">
        <f>NEW!S135</f>
        <v>NO</v>
      </c>
      <c r="S136" t="str">
        <f>NEW!T135</f>
        <v>None</v>
      </c>
      <c r="T136" t="str">
        <f>NEW!V135</f>
        <v>Retailer Direct Billing</v>
      </c>
      <c r="U136" t="str">
        <f>NEW!W135</f>
        <v>Inclusive of AIA Personal Acciednt Protection Plan</v>
      </c>
      <c r="V136" t="str">
        <f>NEW!X135</f>
        <v>T&amp;Cs apply</v>
      </c>
    </row>
    <row r="137" spans="4:22">
      <c r="D137" t="str">
        <f>NEW!A136</f>
        <v>iSwitch</v>
      </c>
      <c r="E137">
        <f>NEW!I136</f>
        <v>250</v>
      </c>
      <c r="F137" s="134">
        <f>NEW!R136</f>
        <v>707.16</v>
      </c>
      <c r="G137" s="134">
        <f>NEW!Q136</f>
        <v>58.93</v>
      </c>
      <c r="H137" s="134">
        <f>NEW!N136</f>
        <v>684</v>
      </c>
      <c r="I137" s="134">
        <f>NEW!D136</f>
        <v>0</v>
      </c>
      <c r="J137" s="134">
        <f>NEW!P136</f>
        <v>23.16</v>
      </c>
      <c r="K137" s="200">
        <f>NEW!H136</f>
        <v>12</v>
      </c>
      <c r="L137" t="str">
        <f>NEW!G136</f>
        <v>Discounted</v>
      </c>
      <c r="M137" s="135">
        <f>NEW!F136</f>
        <v>0.22800000000000001</v>
      </c>
      <c r="N137" s="135" t="str">
        <f t="shared" si="2"/>
        <v>off SP Tariff</v>
      </c>
      <c r="O137" t="str">
        <f>NEW!C136</f>
        <v>Super Saver Discount</v>
      </c>
      <c r="P137" t="str">
        <f>NEW!U136</f>
        <v>NO</v>
      </c>
      <c r="Q137" t="str">
        <f>NEW!S136</f>
        <v>NO</v>
      </c>
      <c r="S137" t="str">
        <f>NEW!T136</f>
        <v>None</v>
      </c>
      <c r="T137" t="str">
        <f>NEW!V136</f>
        <v>Retailer Direct Billing</v>
      </c>
      <c r="U137" t="str">
        <f>NEW!W136</f>
        <v>Inclusive of AIA Personal Acciednt Protection Plan</v>
      </c>
      <c r="V137" t="str">
        <f>NEW!X136</f>
        <v>T&amp;Cs apply</v>
      </c>
    </row>
    <row r="138" spans="4:22">
      <c r="D138" t="str">
        <f>NEW!A137</f>
        <v>iSwitch</v>
      </c>
      <c r="E138">
        <f>NEW!I137</f>
        <v>300</v>
      </c>
      <c r="F138" s="134">
        <f>NEW!R137</f>
        <v>848.5920000000001</v>
      </c>
      <c r="G138" s="134">
        <f>NEW!Q137</f>
        <v>70.716000000000008</v>
      </c>
      <c r="H138" s="134">
        <f>NEW!N137</f>
        <v>820.80000000000007</v>
      </c>
      <c r="I138" s="134">
        <f>NEW!D137</f>
        <v>0</v>
      </c>
      <c r="J138" s="134">
        <f>NEW!P137</f>
        <v>27.791999999999998</v>
      </c>
      <c r="K138" s="200">
        <f>NEW!H137</f>
        <v>12</v>
      </c>
      <c r="L138" t="str">
        <f>NEW!G137</f>
        <v>Discounted</v>
      </c>
      <c r="M138" s="135">
        <f>NEW!F137</f>
        <v>0.22800000000000001</v>
      </c>
      <c r="N138" s="135" t="str">
        <f t="shared" si="2"/>
        <v>off SP Tariff</v>
      </c>
      <c r="O138" t="str">
        <f>NEW!C137</f>
        <v>Super Saver Discount</v>
      </c>
      <c r="P138" t="str">
        <f>NEW!U137</f>
        <v>NO</v>
      </c>
      <c r="Q138" t="str">
        <f>NEW!S137</f>
        <v>NO</v>
      </c>
      <c r="S138" t="str">
        <f>NEW!T137</f>
        <v>None</v>
      </c>
      <c r="T138" t="str">
        <f>NEW!V137</f>
        <v>Retailer Direct Billing</v>
      </c>
      <c r="U138" t="str">
        <f>NEW!W137</f>
        <v>Inclusive of AIA Personal Acciednt Protection Plan</v>
      </c>
      <c r="V138" t="str">
        <f>NEW!X137</f>
        <v>T&amp;Cs apply</v>
      </c>
    </row>
    <row r="139" spans="4:22">
      <c r="D139" t="str">
        <f>NEW!A138</f>
        <v>iSwitch</v>
      </c>
      <c r="E139">
        <f>NEW!I138</f>
        <v>350</v>
      </c>
      <c r="F139" s="134">
        <f>NEW!R138</f>
        <v>990.02400000000011</v>
      </c>
      <c r="G139" s="134">
        <f>NEW!Q138</f>
        <v>82.50200000000001</v>
      </c>
      <c r="H139" s="134">
        <f>NEW!N138</f>
        <v>957.60000000000014</v>
      </c>
      <c r="I139" s="134">
        <f>NEW!D138</f>
        <v>0</v>
      </c>
      <c r="J139" s="134">
        <f>NEW!P138</f>
        <v>32.423999999999999</v>
      </c>
      <c r="K139" s="200">
        <f>NEW!H138</f>
        <v>12</v>
      </c>
      <c r="L139" t="str">
        <f>NEW!G138</f>
        <v>Discounted</v>
      </c>
      <c r="M139" s="135">
        <f>NEW!F138</f>
        <v>0.22800000000000001</v>
      </c>
      <c r="N139" s="135" t="str">
        <f t="shared" si="2"/>
        <v>off SP Tariff</v>
      </c>
      <c r="O139" t="str">
        <f>NEW!C138</f>
        <v>Super Saver Discount</v>
      </c>
      <c r="P139" t="str">
        <f>NEW!U138</f>
        <v>NO</v>
      </c>
      <c r="Q139" t="str">
        <f>NEW!S138</f>
        <v>NO</v>
      </c>
      <c r="S139" t="str">
        <f>NEW!T138</f>
        <v>None</v>
      </c>
      <c r="T139" t="str">
        <f>NEW!V138</f>
        <v>Retailer Direct Billing</v>
      </c>
      <c r="U139" t="str">
        <f>NEW!W138</f>
        <v>Inclusive of AIA Personal Acciednt Protection Plan</v>
      </c>
      <c r="V139" t="str">
        <f>NEW!X138</f>
        <v>T&amp;Cs apply</v>
      </c>
    </row>
    <row r="140" spans="4:22">
      <c r="D140" t="str">
        <f>NEW!A139</f>
        <v>iSwitch</v>
      </c>
      <c r="E140">
        <f>NEW!I139</f>
        <v>400</v>
      </c>
      <c r="F140" s="134">
        <f>NEW!R139</f>
        <v>1131.4559999999997</v>
      </c>
      <c r="G140" s="134">
        <f>NEW!Q139</f>
        <v>94.287999999999982</v>
      </c>
      <c r="H140" s="134">
        <f>NEW!N139</f>
        <v>1094.3999999999999</v>
      </c>
      <c r="I140" s="134">
        <f>NEW!D139</f>
        <v>0</v>
      </c>
      <c r="J140" s="134">
        <f>NEW!P139</f>
        <v>37.055999999999997</v>
      </c>
      <c r="K140" s="200">
        <f>NEW!H139</f>
        <v>12</v>
      </c>
      <c r="L140" t="str">
        <f>NEW!G139</f>
        <v>Discounted</v>
      </c>
      <c r="M140" s="135">
        <f>NEW!F139</f>
        <v>0.22800000000000001</v>
      </c>
      <c r="N140" s="135" t="str">
        <f t="shared" si="2"/>
        <v>off SP Tariff</v>
      </c>
      <c r="O140" t="str">
        <f>NEW!C139</f>
        <v>Super Saver Discount</v>
      </c>
      <c r="P140" t="str">
        <f>NEW!U139</f>
        <v>NO</v>
      </c>
      <c r="Q140" t="str">
        <f>NEW!S139</f>
        <v>NO</v>
      </c>
      <c r="S140" t="str">
        <f>NEW!T139</f>
        <v>None</v>
      </c>
      <c r="T140" t="str">
        <f>NEW!V139</f>
        <v>Retailer Direct Billing</v>
      </c>
      <c r="U140" t="str">
        <f>NEW!W139</f>
        <v>Inclusive of AIA Personal Acciednt Protection Plan</v>
      </c>
      <c r="V140" t="str">
        <f>NEW!X139</f>
        <v>T&amp;Cs apply</v>
      </c>
    </row>
    <row r="141" spans="4:22">
      <c r="D141" t="str">
        <f>NEW!A140</f>
        <v>iSwitch</v>
      </c>
      <c r="E141">
        <f>NEW!I140</f>
        <v>450</v>
      </c>
      <c r="F141" s="134">
        <f>NEW!R140</f>
        <v>1272.8879999999997</v>
      </c>
      <c r="G141" s="134">
        <f>NEW!Q140</f>
        <v>106.07399999999997</v>
      </c>
      <c r="H141" s="134">
        <f>NEW!N140</f>
        <v>1231.1999999999996</v>
      </c>
      <c r="I141" s="134">
        <f>NEW!D140</f>
        <v>0</v>
      </c>
      <c r="J141" s="134">
        <f>NEW!P140</f>
        <v>41.688000000000002</v>
      </c>
      <c r="K141" s="200">
        <f>NEW!H140</f>
        <v>12</v>
      </c>
      <c r="L141" t="str">
        <f>NEW!G140</f>
        <v>Discounted</v>
      </c>
      <c r="M141" s="135">
        <f>NEW!F140</f>
        <v>0.22800000000000001</v>
      </c>
      <c r="N141" s="135" t="str">
        <f t="shared" si="2"/>
        <v>off SP Tariff</v>
      </c>
      <c r="O141" t="str">
        <f>NEW!C140</f>
        <v>Super Saver Discount</v>
      </c>
      <c r="P141" t="str">
        <f>NEW!U140</f>
        <v>NO</v>
      </c>
      <c r="Q141" t="str">
        <f>NEW!S140</f>
        <v>NO</v>
      </c>
      <c r="S141" t="str">
        <f>NEW!T140</f>
        <v>None</v>
      </c>
      <c r="T141" t="str">
        <f>NEW!V140</f>
        <v>Retailer Direct Billing</v>
      </c>
      <c r="U141" t="str">
        <f>NEW!W140</f>
        <v>Inclusive of AIA Personal Acciednt Protection Plan</v>
      </c>
      <c r="V141" t="str">
        <f>NEW!X140</f>
        <v>T&amp;Cs apply</v>
      </c>
    </row>
    <row r="142" spans="4:22">
      <c r="D142" t="str">
        <f>NEW!A141</f>
        <v>iSwitch</v>
      </c>
      <c r="E142">
        <f>NEW!I141</f>
        <v>500</v>
      </c>
      <c r="F142" s="134">
        <f>NEW!R141</f>
        <v>1414.32</v>
      </c>
      <c r="G142" s="134">
        <f>NEW!Q141</f>
        <v>117.86</v>
      </c>
      <c r="H142" s="134">
        <f>NEW!N141</f>
        <v>1368</v>
      </c>
      <c r="I142" s="134">
        <f>NEW!D141</f>
        <v>0</v>
      </c>
      <c r="J142" s="134">
        <f>NEW!P141</f>
        <v>46.32</v>
      </c>
      <c r="K142" s="200">
        <f>NEW!H141</f>
        <v>12</v>
      </c>
      <c r="L142" t="str">
        <f>NEW!G141</f>
        <v>Discounted</v>
      </c>
      <c r="M142" s="135">
        <f>NEW!F141</f>
        <v>0.22800000000000001</v>
      </c>
      <c r="N142" s="135" t="str">
        <f t="shared" ref="N142:N205" si="3">IF(L142="Discounted","off SP Tariff","cents/kWh")</f>
        <v>off SP Tariff</v>
      </c>
      <c r="O142" t="str">
        <f>NEW!C141</f>
        <v>Super Saver Discount</v>
      </c>
      <c r="P142" t="str">
        <f>NEW!U141</f>
        <v>NO</v>
      </c>
      <c r="Q142" t="str">
        <f>NEW!S141</f>
        <v>NO</v>
      </c>
      <c r="S142" t="str">
        <f>NEW!T141</f>
        <v>None</v>
      </c>
      <c r="T142" t="str">
        <f>NEW!V141</f>
        <v>Retailer Direct Billing</v>
      </c>
      <c r="U142" t="str">
        <f>NEW!W141</f>
        <v>Inclusive of AIA Personal Acciednt Protection Plan</v>
      </c>
      <c r="V142" t="str">
        <f>NEW!X141</f>
        <v>T&amp;Cs apply</v>
      </c>
    </row>
    <row r="143" spans="4:22">
      <c r="D143" t="str">
        <f>NEW!A142</f>
        <v>Sunseap Energy Pte Ltd</v>
      </c>
      <c r="E143">
        <f>NEW!I142</f>
        <v>50</v>
      </c>
      <c r="F143" s="134">
        <f>NEW!R142</f>
        <v>168.4882329477463</v>
      </c>
      <c r="G143" s="134">
        <f>NEW!Q142</f>
        <v>14.040686078978858</v>
      </c>
      <c r="H143" s="134">
        <f>NEW!N142</f>
        <v>168.4882329477463</v>
      </c>
      <c r="I143" s="134">
        <f>NEW!D142</f>
        <v>0</v>
      </c>
      <c r="J143" s="134">
        <f>NEW!P142</f>
        <v>0</v>
      </c>
      <c r="K143" s="200">
        <f>NEW!H142</f>
        <v>6</v>
      </c>
      <c r="L143" t="str">
        <f>NEW!G142</f>
        <v>Fixed</v>
      </c>
      <c r="M143" s="199">
        <f>NEW!F142*100</f>
        <v>18.029999999999998</v>
      </c>
      <c r="N143" s="135" t="str">
        <f t="shared" si="3"/>
        <v>cents/kWh</v>
      </c>
      <c r="O143" t="str">
        <f>NEW!C142</f>
        <v>Sunseap One Fix 6 Months</v>
      </c>
      <c r="P143" t="str">
        <f>NEW!U142</f>
        <v>YES</v>
      </c>
      <c r="Q143" t="str">
        <f>NEW!S142</f>
        <v>NO</v>
      </c>
      <c r="S143" t="str">
        <f>NEW!T142</f>
        <v>None</v>
      </c>
      <c r="T143" t="str">
        <f>NEW!V142</f>
        <v>Retailer Direct Billing</v>
      </c>
      <c r="U143" t="str">
        <f>NEW!W142</f>
        <v>No added promotions</v>
      </c>
      <c r="V143" t="str">
        <f>NEW!X142</f>
        <v>T&amp;Cs apply</v>
      </c>
    </row>
    <row r="144" spans="4:22">
      <c r="D144" t="str">
        <f>NEW!A143</f>
        <v>Sunseap Energy Pte Ltd</v>
      </c>
      <c r="E144">
        <f>NEW!I143</f>
        <v>100</v>
      </c>
      <c r="F144" s="134">
        <f>NEW!R143</f>
        <v>336.97646589549259</v>
      </c>
      <c r="G144" s="134">
        <f>NEW!Q143</f>
        <v>28.081372157957716</v>
      </c>
      <c r="H144" s="134">
        <f>NEW!N143</f>
        <v>336.97646589549259</v>
      </c>
      <c r="I144" s="134">
        <f>NEW!D143</f>
        <v>0</v>
      </c>
      <c r="J144" s="134">
        <f>NEW!P143</f>
        <v>0</v>
      </c>
      <c r="K144" s="200">
        <f>NEW!H143</f>
        <v>6</v>
      </c>
      <c r="L144" t="str">
        <f>NEW!G143</f>
        <v>Fixed</v>
      </c>
      <c r="M144" s="199">
        <f>NEW!F143*100</f>
        <v>18.029999999999998</v>
      </c>
      <c r="N144" s="135" t="str">
        <f t="shared" si="3"/>
        <v>cents/kWh</v>
      </c>
      <c r="O144" t="str">
        <f>NEW!C143</f>
        <v>Sunseap One Fix 6 Months</v>
      </c>
      <c r="P144" t="str">
        <f>NEW!U143</f>
        <v>YES</v>
      </c>
      <c r="Q144" t="str">
        <f>NEW!S143</f>
        <v>NO</v>
      </c>
      <c r="S144" t="str">
        <f>NEW!T143</f>
        <v>None</v>
      </c>
      <c r="T144" t="str">
        <f>NEW!V143</f>
        <v>Retailer Direct Billing</v>
      </c>
      <c r="U144" t="str">
        <f>NEW!W143</f>
        <v>No added promotions</v>
      </c>
      <c r="V144" t="str">
        <f>NEW!X143</f>
        <v>T&amp;Cs apply</v>
      </c>
    </row>
    <row r="145" spans="4:22">
      <c r="D145" t="str">
        <f>NEW!A144</f>
        <v>Sunseap Energy Pte Ltd</v>
      </c>
      <c r="E145">
        <f>NEW!I144</f>
        <v>150</v>
      </c>
      <c r="F145" s="134">
        <f>NEW!R144</f>
        <v>505.46469884323881</v>
      </c>
      <c r="G145" s="134">
        <f>NEW!Q144</f>
        <v>42.122058236936567</v>
      </c>
      <c r="H145" s="134">
        <f>NEW!N144</f>
        <v>505.46469884323881</v>
      </c>
      <c r="I145" s="134">
        <f>NEW!D144</f>
        <v>0</v>
      </c>
      <c r="J145" s="134">
        <f>NEW!P144</f>
        <v>0</v>
      </c>
      <c r="K145" s="200">
        <f>NEW!H144</f>
        <v>6</v>
      </c>
      <c r="L145" t="str">
        <f>NEW!G144</f>
        <v>Fixed</v>
      </c>
      <c r="M145" s="199">
        <f>NEW!F144*100</f>
        <v>18.029999999999998</v>
      </c>
      <c r="N145" s="135" t="str">
        <f t="shared" si="3"/>
        <v>cents/kWh</v>
      </c>
      <c r="O145" t="str">
        <f>NEW!C144</f>
        <v>Sunseap One Fix 6 Months</v>
      </c>
      <c r="P145" t="str">
        <f>NEW!U144</f>
        <v>YES</v>
      </c>
      <c r="Q145" t="str">
        <f>NEW!S144</f>
        <v>NO</v>
      </c>
      <c r="S145" t="str">
        <f>NEW!T144</f>
        <v>None</v>
      </c>
      <c r="T145" t="str">
        <f>NEW!V144</f>
        <v>Retailer Direct Billing</v>
      </c>
      <c r="U145" t="str">
        <f>NEW!W144</f>
        <v>No added promotions</v>
      </c>
      <c r="V145" t="str">
        <f>NEW!X144</f>
        <v>T&amp;Cs apply</v>
      </c>
    </row>
    <row r="146" spans="4:22">
      <c r="D146" t="str">
        <f>NEW!A145</f>
        <v>Sunseap Energy Pte Ltd</v>
      </c>
      <c r="E146">
        <f>NEW!I145</f>
        <v>200</v>
      </c>
      <c r="F146" s="134">
        <f>NEW!R145</f>
        <v>673.95293179098519</v>
      </c>
      <c r="G146" s="134">
        <f>NEW!Q145</f>
        <v>56.162744315915432</v>
      </c>
      <c r="H146" s="134">
        <f>NEW!N145</f>
        <v>673.95293179098519</v>
      </c>
      <c r="I146" s="134">
        <f>NEW!D145</f>
        <v>0</v>
      </c>
      <c r="J146" s="134">
        <f>NEW!P145</f>
        <v>0</v>
      </c>
      <c r="K146" s="200">
        <f>NEW!H145</f>
        <v>6</v>
      </c>
      <c r="L146" t="str">
        <f>NEW!G145</f>
        <v>Fixed</v>
      </c>
      <c r="M146" s="199">
        <f>NEW!F145*100</f>
        <v>18.029999999999998</v>
      </c>
      <c r="N146" s="135" t="str">
        <f t="shared" si="3"/>
        <v>cents/kWh</v>
      </c>
      <c r="O146" t="str">
        <f>NEW!C145</f>
        <v>Sunseap One Fix 6 Months</v>
      </c>
      <c r="P146" t="str">
        <f>NEW!U145</f>
        <v>YES</v>
      </c>
      <c r="Q146" t="str">
        <f>NEW!S145</f>
        <v>NO</v>
      </c>
      <c r="S146" t="str">
        <f>NEW!T145</f>
        <v>None</v>
      </c>
      <c r="T146" t="str">
        <f>NEW!V145</f>
        <v>Retailer Direct Billing</v>
      </c>
      <c r="U146" t="str">
        <f>NEW!W145</f>
        <v>No added promotions</v>
      </c>
      <c r="V146" t="str">
        <f>NEW!X145</f>
        <v>T&amp;Cs apply</v>
      </c>
    </row>
    <row r="147" spans="4:22">
      <c r="D147" t="str">
        <f>NEW!A146</f>
        <v>Sunseap Energy Pte Ltd</v>
      </c>
      <c r="E147">
        <f>NEW!I146</f>
        <v>250</v>
      </c>
      <c r="F147" s="134">
        <f>NEW!R146</f>
        <v>842.44116473873157</v>
      </c>
      <c r="G147" s="134">
        <f>NEW!Q146</f>
        <v>70.203430394894298</v>
      </c>
      <c r="H147" s="134">
        <f>NEW!N146</f>
        <v>842.44116473873157</v>
      </c>
      <c r="I147" s="134">
        <f>NEW!D146</f>
        <v>0</v>
      </c>
      <c r="J147" s="134">
        <f>NEW!P146</f>
        <v>0</v>
      </c>
      <c r="K147" s="200">
        <f>NEW!H146</f>
        <v>6</v>
      </c>
      <c r="L147" t="str">
        <f>NEW!G146</f>
        <v>Fixed</v>
      </c>
      <c r="M147" s="199">
        <f>NEW!F146*100</f>
        <v>18.029999999999998</v>
      </c>
      <c r="N147" s="135" t="str">
        <f t="shared" si="3"/>
        <v>cents/kWh</v>
      </c>
      <c r="O147" t="str">
        <f>NEW!C146</f>
        <v>Sunseap One Fix 6 Months</v>
      </c>
      <c r="P147" t="str">
        <f>NEW!U146</f>
        <v>YES</v>
      </c>
      <c r="Q147" t="str">
        <f>NEW!S146</f>
        <v>NO</v>
      </c>
      <c r="S147" t="str">
        <f>NEW!T146</f>
        <v>None</v>
      </c>
      <c r="T147" t="str">
        <f>NEW!V146</f>
        <v>Retailer Direct Billing</v>
      </c>
      <c r="U147" t="str">
        <f>NEW!W146</f>
        <v>No added promotions</v>
      </c>
      <c r="V147" t="str">
        <f>NEW!X146</f>
        <v>T&amp;Cs apply</v>
      </c>
    </row>
    <row r="148" spans="4:22">
      <c r="D148" t="str">
        <f>NEW!A147</f>
        <v>Sunseap Energy Pte Ltd</v>
      </c>
      <c r="E148">
        <f>NEW!I147</f>
        <v>300</v>
      </c>
      <c r="F148" s="134">
        <f>NEW!R147</f>
        <v>1010.9293976864776</v>
      </c>
      <c r="G148" s="134">
        <f>NEW!Q147</f>
        <v>84.244116473873135</v>
      </c>
      <c r="H148" s="134">
        <f>NEW!N147</f>
        <v>1010.9293976864776</v>
      </c>
      <c r="I148" s="134">
        <f>NEW!D147</f>
        <v>0</v>
      </c>
      <c r="J148" s="134">
        <f>NEW!P147</f>
        <v>0</v>
      </c>
      <c r="K148" s="200">
        <f>NEW!H147</f>
        <v>6</v>
      </c>
      <c r="L148" t="str">
        <f>NEW!G147</f>
        <v>Fixed</v>
      </c>
      <c r="M148" s="199">
        <f>NEW!F147*100</f>
        <v>18.029999999999998</v>
      </c>
      <c r="N148" s="135" t="str">
        <f t="shared" si="3"/>
        <v>cents/kWh</v>
      </c>
      <c r="O148" t="str">
        <f>NEW!C147</f>
        <v>Sunseap One Fix 6 Months</v>
      </c>
      <c r="P148" t="str">
        <f>NEW!U147</f>
        <v>YES</v>
      </c>
      <c r="Q148" t="str">
        <f>NEW!S147</f>
        <v>NO</v>
      </c>
      <c r="S148" t="str">
        <f>NEW!T147</f>
        <v>None</v>
      </c>
      <c r="T148" t="str">
        <f>NEW!V147</f>
        <v>Retailer Direct Billing</v>
      </c>
      <c r="U148" t="str">
        <f>NEW!W147</f>
        <v>No added promotions</v>
      </c>
      <c r="V148" t="str">
        <f>NEW!X147</f>
        <v>T&amp;Cs apply</v>
      </c>
    </row>
    <row r="149" spans="4:22">
      <c r="D149" t="str">
        <f>NEW!A148</f>
        <v>Sunseap Energy Pte Ltd</v>
      </c>
      <c r="E149">
        <f>NEW!I148</f>
        <v>350</v>
      </c>
      <c r="F149" s="134">
        <f>NEW!R148</f>
        <v>1179.4176306342242</v>
      </c>
      <c r="G149" s="134">
        <f>NEW!Q148</f>
        <v>98.284802552852028</v>
      </c>
      <c r="H149" s="134">
        <f>NEW!N148</f>
        <v>1179.4176306342242</v>
      </c>
      <c r="I149" s="134">
        <f>NEW!D148</f>
        <v>0</v>
      </c>
      <c r="J149" s="134">
        <f>NEW!P148</f>
        <v>0</v>
      </c>
      <c r="K149" s="200">
        <f>NEW!H148</f>
        <v>6</v>
      </c>
      <c r="L149" t="str">
        <f>NEW!G148</f>
        <v>Fixed</v>
      </c>
      <c r="M149" s="199">
        <f>NEW!F148*100</f>
        <v>18.029999999999998</v>
      </c>
      <c r="N149" s="135" t="str">
        <f t="shared" si="3"/>
        <v>cents/kWh</v>
      </c>
      <c r="O149" t="str">
        <f>NEW!C148</f>
        <v>Sunseap One Fix 6 Months</v>
      </c>
      <c r="P149" t="str">
        <f>NEW!U148</f>
        <v>YES</v>
      </c>
      <c r="Q149" t="str">
        <f>NEW!S148</f>
        <v>NO</v>
      </c>
      <c r="S149" t="str">
        <f>NEW!T148</f>
        <v>None</v>
      </c>
      <c r="T149" t="str">
        <f>NEW!V148</f>
        <v>Retailer Direct Billing</v>
      </c>
      <c r="U149" t="str">
        <f>NEW!W148</f>
        <v>No added promotions</v>
      </c>
      <c r="V149" t="str">
        <f>NEW!X148</f>
        <v>T&amp;Cs apply</v>
      </c>
    </row>
    <row r="150" spans="4:22">
      <c r="D150" t="str">
        <f>NEW!A149</f>
        <v>Sunseap Energy Pte Ltd</v>
      </c>
      <c r="E150">
        <f>NEW!I149</f>
        <v>400</v>
      </c>
      <c r="F150" s="134">
        <f>NEW!R149</f>
        <v>1347.9058635819704</v>
      </c>
      <c r="G150" s="134">
        <f>NEW!Q149</f>
        <v>112.32548863183086</v>
      </c>
      <c r="H150" s="134">
        <f>NEW!N149</f>
        <v>1347.9058635819704</v>
      </c>
      <c r="I150" s="134">
        <f>NEW!D149</f>
        <v>0</v>
      </c>
      <c r="J150" s="134">
        <f>NEW!P149</f>
        <v>0</v>
      </c>
      <c r="K150" s="200">
        <f>NEW!H149</f>
        <v>6</v>
      </c>
      <c r="L150" t="str">
        <f>NEW!G149</f>
        <v>Fixed</v>
      </c>
      <c r="M150" s="199">
        <f>NEW!F149*100</f>
        <v>18.029999999999998</v>
      </c>
      <c r="N150" s="135" t="str">
        <f t="shared" si="3"/>
        <v>cents/kWh</v>
      </c>
      <c r="O150" t="str">
        <f>NEW!C149</f>
        <v>Sunseap One Fix 6 Months</v>
      </c>
      <c r="P150" t="str">
        <f>NEW!U149</f>
        <v>YES</v>
      </c>
      <c r="Q150" t="str">
        <f>NEW!S149</f>
        <v>NO</v>
      </c>
      <c r="S150" t="str">
        <f>NEW!T149</f>
        <v>None</v>
      </c>
      <c r="T150" t="str">
        <f>NEW!V149</f>
        <v>Retailer Direct Billing</v>
      </c>
      <c r="U150" t="str">
        <f>NEW!W149</f>
        <v>No added promotions</v>
      </c>
      <c r="V150" t="str">
        <f>NEW!X149</f>
        <v>T&amp;Cs apply</v>
      </c>
    </row>
    <row r="151" spans="4:22">
      <c r="D151" t="str">
        <f>NEW!A150</f>
        <v>Sunseap Energy Pte Ltd</v>
      </c>
      <c r="E151">
        <f>NEW!I150</f>
        <v>450</v>
      </c>
      <c r="F151" s="134">
        <f>NEW!R150</f>
        <v>1516.3940965297168</v>
      </c>
      <c r="G151" s="134">
        <f>NEW!Q150</f>
        <v>126.36617471080973</v>
      </c>
      <c r="H151" s="134">
        <f>NEW!N150</f>
        <v>1516.3940965297168</v>
      </c>
      <c r="I151" s="134">
        <f>NEW!D150</f>
        <v>0</v>
      </c>
      <c r="J151" s="134">
        <f>NEW!P150</f>
        <v>0</v>
      </c>
      <c r="K151" s="200">
        <f>NEW!H150</f>
        <v>6</v>
      </c>
      <c r="L151" t="str">
        <f>NEW!G150</f>
        <v>Fixed</v>
      </c>
      <c r="M151" s="199">
        <f>NEW!F150*100</f>
        <v>18.029999999999998</v>
      </c>
      <c r="N151" s="135" t="str">
        <f t="shared" si="3"/>
        <v>cents/kWh</v>
      </c>
      <c r="O151" t="str">
        <f>NEW!C150</f>
        <v>Sunseap One Fix 6 Months</v>
      </c>
      <c r="P151" t="str">
        <f>NEW!U150</f>
        <v>YES</v>
      </c>
      <c r="Q151" t="str">
        <f>NEW!S150</f>
        <v>NO</v>
      </c>
      <c r="S151" t="str">
        <f>NEW!T150</f>
        <v>None</v>
      </c>
      <c r="T151" t="str">
        <f>NEW!V150</f>
        <v>Retailer Direct Billing</v>
      </c>
      <c r="U151" t="str">
        <f>NEW!W150</f>
        <v>No added promotions</v>
      </c>
      <c r="V151" t="str">
        <f>NEW!X150</f>
        <v>T&amp;Cs apply</v>
      </c>
    </row>
    <row r="152" spans="4:22">
      <c r="D152" t="str">
        <f>NEW!A151</f>
        <v>Sunseap Energy Pte Ltd</v>
      </c>
      <c r="E152">
        <f>NEW!I151</f>
        <v>500</v>
      </c>
      <c r="F152" s="134">
        <f>NEW!R151</f>
        <v>1684.8823294774631</v>
      </c>
      <c r="G152" s="134">
        <f>NEW!Q151</f>
        <v>140.4068607897886</v>
      </c>
      <c r="H152" s="134">
        <f>NEW!N151</f>
        <v>1684.8823294774631</v>
      </c>
      <c r="I152" s="134">
        <f>NEW!D151</f>
        <v>0</v>
      </c>
      <c r="J152" s="134">
        <f>NEW!P151</f>
        <v>0</v>
      </c>
      <c r="K152" s="200">
        <f>NEW!H151</f>
        <v>6</v>
      </c>
      <c r="L152" t="str">
        <f>NEW!G151</f>
        <v>Fixed</v>
      </c>
      <c r="M152" s="199">
        <f>NEW!F151*100</f>
        <v>18.029999999999998</v>
      </c>
      <c r="N152" s="135" t="str">
        <f t="shared" si="3"/>
        <v>cents/kWh</v>
      </c>
      <c r="O152" t="str">
        <f>NEW!C151</f>
        <v>Sunseap One Fix 6 Months</v>
      </c>
      <c r="P152" t="str">
        <f>NEW!U151</f>
        <v>YES</v>
      </c>
      <c r="Q152" t="str">
        <f>NEW!S151</f>
        <v>NO</v>
      </c>
      <c r="S152" t="str">
        <f>NEW!T151</f>
        <v>None</v>
      </c>
      <c r="T152" t="str">
        <f>NEW!V151</f>
        <v>Retailer Direct Billing</v>
      </c>
      <c r="U152" t="str">
        <f>NEW!W151</f>
        <v>No added promotions</v>
      </c>
      <c r="V152" t="str">
        <f>NEW!X151</f>
        <v>T&amp;Cs apply</v>
      </c>
    </row>
    <row r="153" spans="4:22">
      <c r="D153" t="str">
        <f>NEW!A152</f>
        <v>Sunseap Energy Pte Ltd</v>
      </c>
      <c r="E153">
        <f>NEW!I152</f>
        <v>50</v>
      </c>
      <c r="F153" s="134">
        <f>NEW!R152</f>
        <v>158.43637814120461</v>
      </c>
      <c r="G153" s="134">
        <f>NEW!Q152</f>
        <v>13.203031511767051</v>
      </c>
      <c r="H153" s="134">
        <f>NEW!N152</f>
        <v>158.43637814120461</v>
      </c>
      <c r="I153" s="134">
        <f>NEW!D152</f>
        <v>0</v>
      </c>
      <c r="J153" s="134">
        <f>NEW!P152</f>
        <v>0</v>
      </c>
      <c r="K153" s="200">
        <f>NEW!H152</f>
        <v>12</v>
      </c>
      <c r="L153" t="str">
        <f>NEW!G152</f>
        <v>Fixed</v>
      </c>
      <c r="M153" s="199">
        <f>NEW!F152*100</f>
        <v>18.45</v>
      </c>
      <c r="N153" s="135" t="str">
        <f t="shared" si="3"/>
        <v>cents/kWh</v>
      </c>
      <c r="O153" t="str">
        <f>NEW!C152</f>
        <v>Sunseap One Fix 12 Months</v>
      </c>
      <c r="P153" t="str">
        <f>NEW!U152</f>
        <v>YES</v>
      </c>
      <c r="Q153" t="str">
        <f>NEW!S152</f>
        <v>NO</v>
      </c>
      <c r="S153" t="str">
        <f>NEW!T152</f>
        <v>None</v>
      </c>
      <c r="T153" t="str">
        <f>NEW!V152</f>
        <v>Retailer Direct Billing</v>
      </c>
      <c r="U153" t="str">
        <f>NEW!W152</f>
        <v>No added promotions</v>
      </c>
      <c r="V153" t="str">
        <f>NEW!X152</f>
        <v>T&amp;Cs apply</v>
      </c>
    </row>
    <row r="154" spans="4:22">
      <c r="D154" t="str">
        <f>NEW!A153</f>
        <v>Sunseap Energy Pte Ltd</v>
      </c>
      <c r="E154">
        <f>NEW!I153</f>
        <v>100</v>
      </c>
      <c r="F154" s="134">
        <f>NEW!R153</f>
        <v>316.87275628240923</v>
      </c>
      <c r="G154" s="134">
        <f>NEW!Q153</f>
        <v>26.406063023534102</v>
      </c>
      <c r="H154" s="134">
        <f>NEW!N153</f>
        <v>316.87275628240923</v>
      </c>
      <c r="I154" s="134">
        <f>NEW!D153</f>
        <v>0</v>
      </c>
      <c r="J154" s="134">
        <f>NEW!P153</f>
        <v>0</v>
      </c>
      <c r="K154" s="200">
        <f>NEW!H153</f>
        <v>12</v>
      </c>
      <c r="L154" t="str">
        <f>NEW!G153</f>
        <v>Fixed</v>
      </c>
      <c r="M154" s="199">
        <f>NEW!F153*100</f>
        <v>18.45</v>
      </c>
      <c r="N154" s="135" t="str">
        <f t="shared" si="3"/>
        <v>cents/kWh</v>
      </c>
      <c r="O154" t="str">
        <f>NEW!C153</f>
        <v>Sunseap One Fix 12 Months</v>
      </c>
      <c r="P154" t="str">
        <f>NEW!U153</f>
        <v>YES</v>
      </c>
      <c r="Q154" t="str">
        <f>NEW!S153</f>
        <v>NO</v>
      </c>
      <c r="S154" t="str">
        <f>NEW!T153</f>
        <v>None</v>
      </c>
      <c r="T154" t="str">
        <f>NEW!V153</f>
        <v>Retailer Direct Billing</v>
      </c>
      <c r="U154" t="str">
        <f>NEW!W153</f>
        <v>No added promotions</v>
      </c>
      <c r="V154" t="str">
        <f>NEW!X153</f>
        <v>T&amp;Cs apply</v>
      </c>
    </row>
    <row r="155" spans="4:22">
      <c r="D155" t="str">
        <f>NEW!A154</f>
        <v>Sunseap Energy Pte Ltd</v>
      </c>
      <c r="E155">
        <f>NEW!I154</f>
        <v>150</v>
      </c>
      <c r="F155" s="134">
        <f>NEW!R154</f>
        <v>475.30913442361367</v>
      </c>
      <c r="G155" s="134">
        <f>NEW!Q154</f>
        <v>39.609094535301139</v>
      </c>
      <c r="H155" s="134">
        <f>NEW!N154</f>
        <v>475.30913442361367</v>
      </c>
      <c r="I155" s="134">
        <f>NEW!D154</f>
        <v>0</v>
      </c>
      <c r="J155" s="134">
        <f>NEW!P154</f>
        <v>0</v>
      </c>
      <c r="K155" s="200">
        <f>NEW!H154</f>
        <v>12</v>
      </c>
      <c r="L155" t="str">
        <f>NEW!G154</f>
        <v>Fixed</v>
      </c>
      <c r="M155" s="199">
        <f>NEW!F154*100</f>
        <v>18.45</v>
      </c>
      <c r="N155" s="135" t="str">
        <f t="shared" si="3"/>
        <v>cents/kWh</v>
      </c>
      <c r="O155" t="str">
        <f>NEW!C154</f>
        <v>Sunseap One Fix 12 Months</v>
      </c>
      <c r="P155" t="str">
        <f>NEW!U154</f>
        <v>YES</v>
      </c>
      <c r="Q155" t="str">
        <f>NEW!S154</f>
        <v>NO</v>
      </c>
      <c r="S155" t="str">
        <f>NEW!T154</f>
        <v>None</v>
      </c>
      <c r="T155" t="str">
        <f>NEW!V154</f>
        <v>Retailer Direct Billing</v>
      </c>
      <c r="U155" t="str">
        <f>NEW!W154</f>
        <v>No added promotions</v>
      </c>
      <c r="V155" t="str">
        <f>NEW!X154</f>
        <v>T&amp;Cs apply</v>
      </c>
    </row>
    <row r="156" spans="4:22">
      <c r="D156" t="str">
        <f>NEW!A155</f>
        <v>Sunseap Energy Pte Ltd</v>
      </c>
      <c r="E156">
        <f>NEW!I155</f>
        <v>200</v>
      </c>
      <c r="F156" s="134">
        <f>NEW!R155</f>
        <v>633.74551256481845</v>
      </c>
      <c r="G156" s="134">
        <f>NEW!Q155</f>
        <v>52.812126047068205</v>
      </c>
      <c r="H156" s="134">
        <f>NEW!N155</f>
        <v>633.74551256481845</v>
      </c>
      <c r="I156" s="134">
        <f>NEW!D155</f>
        <v>0</v>
      </c>
      <c r="J156" s="134">
        <f>NEW!P155</f>
        <v>0</v>
      </c>
      <c r="K156" s="200">
        <f>NEW!H155</f>
        <v>12</v>
      </c>
      <c r="L156" t="str">
        <f>NEW!G155</f>
        <v>Fixed</v>
      </c>
      <c r="M156" s="199">
        <f>NEW!F155*100</f>
        <v>18.45</v>
      </c>
      <c r="N156" s="135" t="str">
        <f t="shared" si="3"/>
        <v>cents/kWh</v>
      </c>
      <c r="O156" t="str">
        <f>NEW!C155</f>
        <v>Sunseap One Fix 12 Months</v>
      </c>
      <c r="P156" t="str">
        <f>NEW!U155</f>
        <v>YES</v>
      </c>
      <c r="Q156" t="str">
        <f>NEW!S155</f>
        <v>NO</v>
      </c>
      <c r="S156" t="str">
        <f>NEW!T155</f>
        <v>None</v>
      </c>
      <c r="T156" t="str">
        <f>NEW!V155</f>
        <v>Retailer Direct Billing</v>
      </c>
      <c r="U156" t="str">
        <f>NEW!W155</f>
        <v>No added promotions</v>
      </c>
      <c r="V156" t="str">
        <f>NEW!X155</f>
        <v>T&amp;Cs apply</v>
      </c>
    </row>
    <row r="157" spans="4:22">
      <c r="D157" t="str">
        <f>NEW!A156</f>
        <v>Sunseap Energy Pte Ltd</v>
      </c>
      <c r="E157">
        <f>NEW!I156</f>
        <v>250</v>
      </c>
      <c r="F157" s="134">
        <f>NEW!R156</f>
        <v>792.18189070602307</v>
      </c>
      <c r="G157" s="134">
        <f>NEW!Q156</f>
        <v>66.015157558835256</v>
      </c>
      <c r="H157" s="134">
        <f>NEW!N156</f>
        <v>792.18189070602307</v>
      </c>
      <c r="I157" s="134">
        <f>NEW!D156</f>
        <v>0</v>
      </c>
      <c r="J157" s="134">
        <f>NEW!P156</f>
        <v>0</v>
      </c>
      <c r="K157" s="200">
        <f>NEW!H156</f>
        <v>12</v>
      </c>
      <c r="L157" t="str">
        <f>NEW!G156</f>
        <v>Fixed</v>
      </c>
      <c r="M157" s="199">
        <f>NEW!F156*100</f>
        <v>18.45</v>
      </c>
      <c r="N157" s="135" t="str">
        <f t="shared" si="3"/>
        <v>cents/kWh</v>
      </c>
      <c r="O157" t="str">
        <f>NEW!C156</f>
        <v>Sunseap One Fix 12 Months</v>
      </c>
      <c r="P157" t="str">
        <f>NEW!U156</f>
        <v>YES</v>
      </c>
      <c r="Q157" t="str">
        <f>NEW!S156</f>
        <v>NO</v>
      </c>
      <c r="S157" t="str">
        <f>NEW!T156</f>
        <v>None</v>
      </c>
      <c r="T157" t="str">
        <f>NEW!V156</f>
        <v>Retailer Direct Billing</v>
      </c>
      <c r="U157" t="str">
        <f>NEW!W156</f>
        <v>No added promotions</v>
      </c>
      <c r="V157" t="str">
        <f>NEW!X156</f>
        <v>T&amp;Cs apply</v>
      </c>
    </row>
    <row r="158" spans="4:22">
      <c r="D158" t="str">
        <f>NEW!A157</f>
        <v>Sunseap Energy Pte Ltd</v>
      </c>
      <c r="E158">
        <f>NEW!I157</f>
        <v>300</v>
      </c>
      <c r="F158" s="134">
        <f>NEW!R157</f>
        <v>950.61826884722734</v>
      </c>
      <c r="G158" s="134">
        <f>NEW!Q157</f>
        <v>79.218189070602278</v>
      </c>
      <c r="H158" s="134">
        <f>NEW!N157</f>
        <v>950.61826884722734</v>
      </c>
      <c r="I158" s="134">
        <f>NEW!D157</f>
        <v>0</v>
      </c>
      <c r="J158" s="134">
        <f>NEW!P157</f>
        <v>0</v>
      </c>
      <c r="K158" s="200">
        <f>NEW!H157</f>
        <v>12</v>
      </c>
      <c r="L158" t="str">
        <f>NEW!G157</f>
        <v>Fixed</v>
      </c>
      <c r="M158" s="199">
        <f>NEW!F157*100</f>
        <v>18.45</v>
      </c>
      <c r="N158" s="135" t="str">
        <f t="shared" si="3"/>
        <v>cents/kWh</v>
      </c>
      <c r="O158" t="str">
        <f>NEW!C157</f>
        <v>Sunseap One Fix 12 Months</v>
      </c>
      <c r="P158" t="str">
        <f>NEW!U157</f>
        <v>YES</v>
      </c>
      <c r="Q158" t="str">
        <f>NEW!S157</f>
        <v>NO</v>
      </c>
      <c r="S158" t="str">
        <f>NEW!T157</f>
        <v>None</v>
      </c>
      <c r="T158" t="str">
        <f>NEW!V157</f>
        <v>Retailer Direct Billing</v>
      </c>
      <c r="U158" t="str">
        <f>NEW!W157</f>
        <v>No added promotions</v>
      </c>
      <c r="V158" t="str">
        <f>NEW!X157</f>
        <v>T&amp;Cs apply</v>
      </c>
    </row>
    <row r="159" spans="4:22">
      <c r="D159" t="str">
        <f>NEW!A158</f>
        <v>Sunseap Energy Pte Ltd</v>
      </c>
      <c r="E159">
        <f>NEW!I158</f>
        <v>350</v>
      </c>
      <c r="F159" s="134">
        <f>NEW!R158</f>
        <v>1109.0546469884323</v>
      </c>
      <c r="G159" s="134">
        <f>NEW!Q158</f>
        <v>92.421220582369358</v>
      </c>
      <c r="H159" s="134">
        <f>NEW!N158</f>
        <v>1109.0546469884323</v>
      </c>
      <c r="I159" s="134">
        <f>NEW!D158</f>
        <v>0</v>
      </c>
      <c r="J159" s="134">
        <f>NEW!P158</f>
        <v>0</v>
      </c>
      <c r="K159" s="200">
        <f>NEW!H158</f>
        <v>12</v>
      </c>
      <c r="L159" t="str">
        <f>NEW!G158</f>
        <v>Fixed</v>
      </c>
      <c r="M159" s="199">
        <f>NEW!F158*100</f>
        <v>18.45</v>
      </c>
      <c r="N159" s="135" t="str">
        <f t="shared" si="3"/>
        <v>cents/kWh</v>
      </c>
      <c r="O159" t="str">
        <f>NEW!C158</f>
        <v>Sunseap One Fix 12 Months</v>
      </c>
      <c r="P159" t="str">
        <f>NEW!U158</f>
        <v>YES</v>
      </c>
      <c r="Q159" t="str">
        <f>NEW!S158</f>
        <v>NO</v>
      </c>
      <c r="S159" t="str">
        <f>NEW!T158</f>
        <v>None</v>
      </c>
      <c r="T159" t="str">
        <f>NEW!V158</f>
        <v>Retailer Direct Billing</v>
      </c>
      <c r="U159" t="str">
        <f>NEW!W158</f>
        <v>No added promotions</v>
      </c>
      <c r="V159" t="str">
        <f>NEW!X158</f>
        <v>T&amp;Cs apply</v>
      </c>
    </row>
    <row r="160" spans="4:22">
      <c r="D160" t="str">
        <f>NEW!A159</f>
        <v>Sunseap Energy Pte Ltd</v>
      </c>
      <c r="E160">
        <f>NEW!I159</f>
        <v>400</v>
      </c>
      <c r="F160" s="134">
        <f>NEW!R159</f>
        <v>1267.4910251296369</v>
      </c>
      <c r="G160" s="134">
        <f>NEW!Q159</f>
        <v>105.62425209413641</v>
      </c>
      <c r="H160" s="134">
        <f>NEW!N159</f>
        <v>1267.4910251296369</v>
      </c>
      <c r="I160" s="134">
        <f>NEW!D159</f>
        <v>0</v>
      </c>
      <c r="J160" s="134">
        <f>NEW!P159</f>
        <v>0</v>
      </c>
      <c r="K160" s="200">
        <f>NEW!H159</f>
        <v>12</v>
      </c>
      <c r="L160" t="str">
        <f>NEW!G159</f>
        <v>Fixed</v>
      </c>
      <c r="M160" s="199">
        <f>NEW!F159*100</f>
        <v>18.45</v>
      </c>
      <c r="N160" s="135" t="str">
        <f t="shared" si="3"/>
        <v>cents/kWh</v>
      </c>
      <c r="O160" t="str">
        <f>NEW!C159</f>
        <v>Sunseap One Fix 12 Months</v>
      </c>
      <c r="P160" t="str">
        <f>NEW!U159</f>
        <v>YES</v>
      </c>
      <c r="Q160" t="str">
        <f>NEW!S159</f>
        <v>NO</v>
      </c>
      <c r="S160" t="str">
        <f>NEW!T159</f>
        <v>None</v>
      </c>
      <c r="T160" t="str">
        <f>NEW!V159</f>
        <v>Retailer Direct Billing</v>
      </c>
      <c r="U160" t="str">
        <f>NEW!W159</f>
        <v>No added promotions</v>
      </c>
      <c r="V160" t="str">
        <f>NEW!X159</f>
        <v>T&amp;Cs apply</v>
      </c>
    </row>
    <row r="161" spans="4:22">
      <c r="D161" t="str">
        <f>NEW!A160</f>
        <v>Sunseap Energy Pte Ltd</v>
      </c>
      <c r="E161">
        <f>NEW!I160</f>
        <v>450</v>
      </c>
      <c r="F161" s="134">
        <f>NEW!R160</f>
        <v>1425.9274032708415</v>
      </c>
      <c r="G161" s="134">
        <f>NEW!Q160</f>
        <v>118.82728360590346</v>
      </c>
      <c r="H161" s="134">
        <f>NEW!N160</f>
        <v>1425.9274032708415</v>
      </c>
      <c r="I161" s="134">
        <f>NEW!D160</f>
        <v>0</v>
      </c>
      <c r="J161" s="134">
        <f>NEW!P160</f>
        <v>0</v>
      </c>
      <c r="K161" s="200">
        <f>NEW!H160</f>
        <v>12</v>
      </c>
      <c r="L161" t="str">
        <f>NEW!G160</f>
        <v>Fixed</v>
      </c>
      <c r="M161" s="199">
        <f>NEW!F160*100</f>
        <v>18.45</v>
      </c>
      <c r="N161" s="135" t="str">
        <f t="shared" si="3"/>
        <v>cents/kWh</v>
      </c>
      <c r="O161" t="str">
        <f>NEW!C160</f>
        <v>Sunseap One Fix 12 Months</v>
      </c>
      <c r="P161" t="str">
        <f>NEW!U160</f>
        <v>YES</v>
      </c>
      <c r="Q161" t="str">
        <f>NEW!S160</f>
        <v>NO</v>
      </c>
      <c r="S161" t="str">
        <f>NEW!T160</f>
        <v>None</v>
      </c>
      <c r="T161" t="str">
        <f>NEW!V160</f>
        <v>Retailer Direct Billing</v>
      </c>
      <c r="U161" t="str">
        <f>NEW!W160</f>
        <v>No added promotions</v>
      </c>
      <c r="V161" t="str">
        <f>NEW!X160</f>
        <v>T&amp;Cs apply</v>
      </c>
    </row>
    <row r="162" spans="4:22">
      <c r="D162" t="str">
        <f>NEW!A161</f>
        <v>Sunseap Energy Pte Ltd</v>
      </c>
      <c r="E162">
        <f>NEW!I161</f>
        <v>500</v>
      </c>
      <c r="F162" s="134">
        <f>NEW!R161</f>
        <v>1584.3637814120461</v>
      </c>
      <c r="G162" s="134">
        <f>NEW!Q161</f>
        <v>132.03031511767051</v>
      </c>
      <c r="H162" s="134">
        <f>NEW!N161</f>
        <v>1584.3637814120461</v>
      </c>
      <c r="I162" s="134">
        <f>NEW!D161</f>
        <v>0</v>
      </c>
      <c r="J162" s="134">
        <f>NEW!P161</f>
        <v>0</v>
      </c>
      <c r="K162" s="200">
        <f>NEW!H161</f>
        <v>12</v>
      </c>
      <c r="L162" t="str">
        <f>NEW!G161</f>
        <v>Fixed</v>
      </c>
      <c r="M162" s="199">
        <f>NEW!F161*100</f>
        <v>18.45</v>
      </c>
      <c r="N162" s="135" t="str">
        <f t="shared" si="3"/>
        <v>cents/kWh</v>
      </c>
      <c r="O162" t="str">
        <f>NEW!C161</f>
        <v>Sunseap One Fix 12 Months</v>
      </c>
      <c r="P162" t="str">
        <f>NEW!U161</f>
        <v>YES</v>
      </c>
      <c r="Q162" t="str">
        <f>NEW!S161</f>
        <v>NO</v>
      </c>
      <c r="S162" t="str">
        <f>NEW!T161</f>
        <v>None</v>
      </c>
      <c r="T162" t="str">
        <f>NEW!V161</f>
        <v>Retailer Direct Billing</v>
      </c>
      <c r="U162" t="str">
        <f>NEW!W161</f>
        <v>No added promotions</v>
      </c>
      <c r="V162" t="str">
        <f>NEW!X161</f>
        <v>T&amp;Cs apply</v>
      </c>
    </row>
    <row r="163" spans="4:22">
      <c r="D163" t="str">
        <f>NEW!A162</f>
        <v>Sunseap Energy Pte Ltd</v>
      </c>
      <c r="E163">
        <f>NEW!I162</f>
        <v>50</v>
      </c>
      <c r="F163" s="134">
        <f>NEW!R162</f>
        <v>175.18946948544072</v>
      </c>
      <c r="G163" s="134">
        <f>NEW!Q162</f>
        <v>14.59912245712006</v>
      </c>
      <c r="H163" s="134">
        <f>NEW!N162</f>
        <v>175.18946948544072</v>
      </c>
      <c r="I163" s="134">
        <f>NEW!D162</f>
        <v>0</v>
      </c>
      <c r="J163" s="134">
        <f>NEW!P162</f>
        <v>0</v>
      </c>
      <c r="K163" s="200">
        <f>NEW!H162</f>
        <v>24</v>
      </c>
      <c r="L163" t="str">
        <f>NEW!G162</f>
        <v>Fixed</v>
      </c>
      <c r="M163" s="199">
        <f>NEW!F162*100</f>
        <v>17.75</v>
      </c>
      <c r="N163" s="135" t="str">
        <f t="shared" si="3"/>
        <v>cents/kWh</v>
      </c>
      <c r="O163" t="str">
        <f>NEW!C162</f>
        <v>Sunseap One Fix 24 Months</v>
      </c>
      <c r="P163" t="str">
        <f>NEW!U162</f>
        <v>YES</v>
      </c>
      <c r="Q163" t="str">
        <f>NEW!S162</f>
        <v>NO</v>
      </c>
      <c r="S163" t="str">
        <f>NEW!T162</f>
        <v>None</v>
      </c>
      <c r="T163" t="str">
        <f>NEW!V162</f>
        <v>Retailer Direct Billing</v>
      </c>
      <c r="U163" t="str">
        <f>NEW!W162</f>
        <v>No added promotions</v>
      </c>
      <c r="V163" t="str">
        <f>NEW!X162</f>
        <v>T&amp;Cs apply</v>
      </c>
    </row>
    <row r="164" spans="4:22">
      <c r="D164" t="str">
        <f>NEW!A163</f>
        <v>Sunseap Energy Pte Ltd</v>
      </c>
      <c r="E164">
        <f>NEW!I163</f>
        <v>100</v>
      </c>
      <c r="F164" s="134">
        <f>NEW!R163</f>
        <v>350.37893897088145</v>
      </c>
      <c r="G164" s="134">
        <f>NEW!Q163</f>
        <v>29.198244914240121</v>
      </c>
      <c r="H164" s="134">
        <f>NEW!N163</f>
        <v>350.37893897088145</v>
      </c>
      <c r="I164" s="134">
        <f>NEW!D163</f>
        <v>0</v>
      </c>
      <c r="J164" s="134">
        <f>NEW!P163</f>
        <v>0</v>
      </c>
      <c r="K164" s="200">
        <f>NEW!H163</f>
        <v>24</v>
      </c>
      <c r="L164" t="str">
        <f>NEW!G163</f>
        <v>Fixed</v>
      </c>
      <c r="M164" s="199">
        <f>NEW!F163*100</f>
        <v>17.75</v>
      </c>
      <c r="N164" s="135" t="str">
        <f t="shared" si="3"/>
        <v>cents/kWh</v>
      </c>
      <c r="O164" t="str">
        <f>NEW!C163</f>
        <v>Sunseap One Fix 24 Months</v>
      </c>
      <c r="P164" t="str">
        <f>NEW!U163</f>
        <v>YES</v>
      </c>
      <c r="Q164" t="str">
        <f>NEW!S163</f>
        <v>NO</v>
      </c>
      <c r="S164" t="str">
        <f>NEW!T163</f>
        <v>None</v>
      </c>
      <c r="T164" t="str">
        <f>NEW!V163</f>
        <v>Retailer Direct Billing</v>
      </c>
      <c r="U164" t="str">
        <f>NEW!W163</f>
        <v>No added promotions</v>
      </c>
      <c r="V164" t="str">
        <f>NEW!X163</f>
        <v>T&amp;Cs apply</v>
      </c>
    </row>
    <row r="165" spans="4:22">
      <c r="D165" t="str">
        <f>NEW!A164</f>
        <v>Sunseap Energy Pte Ltd</v>
      </c>
      <c r="E165">
        <f>NEW!I164</f>
        <v>150</v>
      </c>
      <c r="F165" s="134">
        <f>NEW!R164</f>
        <v>525.56840845632223</v>
      </c>
      <c r="G165" s="134">
        <f>NEW!Q164</f>
        <v>43.797367371360181</v>
      </c>
      <c r="H165" s="134">
        <f>NEW!N164</f>
        <v>525.56840845632223</v>
      </c>
      <c r="I165" s="134">
        <f>NEW!D164</f>
        <v>0</v>
      </c>
      <c r="J165" s="134">
        <f>NEW!P164</f>
        <v>0</v>
      </c>
      <c r="K165" s="200">
        <f>NEW!H164</f>
        <v>24</v>
      </c>
      <c r="L165" t="str">
        <f>NEW!G164</f>
        <v>Fixed</v>
      </c>
      <c r="M165" s="199">
        <f>NEW!F164*100</f>
        <v>17.75</v>
      </c>
      <c r="N165" s="135" t="str">
        <f t="shared" si="3"/>
        <v>cents/kWh</v>
      </c>
      <c r="O165" t="str">
        <f>NEW!C164</f>
        <v>Sunseap One Fix 24 Months</v>
      </c>
      <c r="P165" t="str">
        <f>NEW!U164</f>
        <v>YES</v>
      </c>
      <c r="Q165" t="str">
        <f>NEW!S164</f>
        <v>NO</v>
      </c>
      <c r="S165" t="str">
        <f>NEW!T164</f>
        <v>None</v>
      </c>
      <c r="T165" t="str">
        <f>NEW!V164</f>
        <v>Retailer Direct Billing</v>
      </c>
      <c r="U165" t="str">
        <f>NEW!W164</f>
        <v>No added promotions</v>
      </c>
      <c r="V165" t="str">
        <f>NEW!X164</f>
        <v>T&amp;Cs apply</v>
      </c>
    </row>
    <row r="166" spans="4:22">
      <c r="D166" t="str">
        <f>NEW!A165</f>
        <v>Sunseap Energy Pte Ltd</v>
      </c>
      <c r="E166">
        <f>NEW!I165</f>
        <v>200</v>
      </c>
      <c r="F166" s="134">
        <f>NEW!R165</f>
        <v>700.7578779417629</v>
      </c>
      <c r="G166" s="134">
        <f>NEW!Q165</f>
        <v>58.396489828480242</v>
      </c>
      <c r="H166" s="134">
        <f>NEW!N165</f>
        <v>700.7578779417629</v>
      </c>
      <c r="I166" s="134">
        <f>NEW!D165</f>
        <v>0</v>
      </c>
      <c r="J166" s="134">
        <f>NEW!P165</f>
        <v>0</v>
      </c>
      <c r="K166" s="200">
        <f>NEW!H165</f>
        <v>24</v>
      </c>
      <c r="L166" t="str">
        <f>NEW!G165</f>
        <v>Fixed</v>
      </c>
      <c r="M166" s="199">
        <f>NEW!F165*100</f>
        <v>17.75</v>
      </c>
      <c r="N166" s="135" t="str">
        <f t="shared" si="3"/>
        <v>cents/kWh</v>
      </c>
      <c r="O166" t="str">
        <f>NEW!C165</f>
        <v>Sunseap One Fix 24 Months</v>
      </c>
      <c r="P166" t="str">
        <f>NEW!U165</f>
        <v>YES</v>
      </c>
      <c r="Q166" t="str">
        <f>NEW!S165</f>
        <v>NO</v>
      </c>
      <c r="S166" t="str">
        <f>NEW!T165</f>
        <v>None</v>
      </c>
      <c r="T166" t="str">
        <f>NEW!V165</f>
        <v>Retailer Direct Billing</v>
      </c>
      <c r="U166" t="str">
        <f>NEW!W165</f>
        <v>No added promotions</v>
      </c>
      <c r="V166" t="str">
        <f>NEW!X165</f>
        <v>T&amp;Cs apply</v>
      </c>
    </row>
    <row r="167" spans="4:22">
      <c r="D167" t="str">
        <f>NEW!A166</f>
        <v>Sunseap Energy Pte Ltd</v>
      </c>
      <c r="E167">
        <f>NEW!I166</f>
        <v>250</v>
      </c>
      <c r="F167" s="134">
        <f>NEW!R166</f>
        <v>875.94734742720379</v>
      </c>
      <c r="G167" s="134">
        <f>NEW!Q166</f>
        <v>72.995612285600316</v>
      </c>
      <c r="H167" s="134">
        <f>NEW!N166</f>
        <v>875.94734742720379</v>
      </c>
      <c r="I167" s="134">
        <f>NEW!D166</f>
        <v>0</v>
      </c>
      <c r="J167" s="134">
        <f>NEW!P166</f>
        <v>0</v>
      </c>
      <c r="K167" s="200">
        <f>NEW!H166</f>
        <v>24</v>
      </c>
      <c r="L167" t="str">
        <f>NEW!G166</f>
        <v>Fixed</v>
      </c>
      <c r="M167" s="199">
        <f>NEW!F166*100</f>
        <v>17.75</v>
      </c>
      <c r="N167" s="135" t="str">
        <f t="shared" si="3"/>
        <v>cents/kWh</v>
      </c>
      <c r="O167" t="str">
        <f>NEW!C166</f>
        <v>Sunseap One Fix 24 Months</v>
      </c>
      <c r="P167" t="str">
        <f>NEW!U166</f>
        <v>YES</v>
      </c>
      <c r="Q167" t="str">
        <f>NEW!S166</f>
        <v>NO</v>
      </c>
      <c r="S167" t="str">
        <f>NEW!T166</f>
        <v>None</v>
      </c>
      <c r="T167" t="str">
        <f>NEW!V166</f>
        <v>Retailer Direct Billing</v>
      </c>
      <c r="U167" t="str">
        <f>NEW!W166</f>
        <v>No added promotions</v>
      </c>
      <c r="V167" t="str">
        <f>NEW!X166</f>
        <v>T&amp;Cs apply</v>
      </c>
    </row>
    <row r="168" spans="4:22">
      <c r="D168" t="str">
        <f>NEW!A167</f>
        <v>Sunseap Energy Pte Ltd</v>
      </c>
      <c r="E168">
        <f>NEW!I167</f>
        <v>300</v>
      </c>
      <c r="F168" s="134">
        <f>NEW!R167</f>
        <v>1051.1368169126445</v>
      </c>
      <c r="G168" s="134">
        <f>NEW!Q167</f>
        <v>87.594734742720362</v>
      </c>
      <c r="H168" s="134">
        <f>NEW!N167</f>
        <v>1051.1368169126445</v>
      </c>
      <c r="I168" s="134">
        <f>NEW!D167</f>
        <v>0</v>
      </c>
      <c r="J168" s="134">
        <f>NEW!P167</f>
        <v>0</v>
      </c>
      <c r="K168" s="200">
        <f>NEW!H167</f>
        <v>24</v>
      </c>
      <c r="L168" t="str">
        <f>NEW!G167</f>
        <v>Fixed</v>
      </c>
      <c r="M168" s="199">
        <f>NEW!F167*100</f>
        <v>17.75</v>
      </c>
      <c r="N168" s="135" t="str">
        <f t="shared" si="3"/>
        <v>cents/kWh</v>
      </c>
      <c r="O168" t="str">
        <f>NEW!C167</f>
        <v>Sunseap One Fix 24 Months</v>
      </c>
      <c r="P168" t="str">
        <f>NEW!U167</f>
        <v>YES</v>
      </c>
      <c r="Q168" t="str">
        <f>NEW!S167</f>
        <v>NO</v>
      </c>
      <c r="S168" t="str">
        <f>NEW!T167</f>
        <v>None</v>
      </c>
      <c r="T168" t="str">
        <f>NEW!V167</f>
        <v>Retailer Direct Billing</v>
      </c>
      <c r="U168" t="str">
        <f>NEW!W167</f>
        <v>No added promotions</v>
      </c>
      <c r="V168" t="str">
        <f>NEW!X167</f>
        <v>T&amp;Cs apply</v>
      </c>
    </row>
    <row r="169" spans="4:22">
      <c r="D169" t="str">
        <f>NEW!A168</f>
        <v>Sunseap Energy Pte Ltd</v>
      </c>
      <c r="E169">
        <f>NEW!I168</f>
        <v>350</v>
      </c>
      <c r="F169" s="134">
        <f>NEW!R168</f>
        <v>1226.3262863980854</v>
      </c>
      <c r="G169" s="134">
        <f>NEW!Q168</f>
        <v>102.19385719984044</v>
      </c>
      <c r="H169" s="134">
        <f>NEW!N168</f>
        <v>1226.3262863980854</v>
      </c>
      <c r="I169" s="134">
        <f>NEW!D168</f>
        <v>0</v>
      </c>
      <c r="J169" s="134">
        <f>NEW!P168</f>
        <v>0</v>
      </c>
      <c r="K169" s="200">
        <f>NEW!H168</f>
        <v>24</v>
      </c>
      <c r="L169" t="str">
        <f>NEW!G168</f>
        <v>Fixed</v>
      </c>
      <c r="M169" s="199">
        <f>NEW!F168*100</f>
        <v>17.75</v>
      </c>
      <c r="N169" s="135" t="str">
        <f t="shared" si="3"/>
        <v>cents/kWh</v>
      </c>
      <c r="O169" t="str">
        <f>NEW!C168</f>
        <v>Sunseap One Fix 24 Months</v>
      </c>
      <c r="P169" t="str">
        <f>NEW!U168</f>
        <v>YES</v>
      </c>
      <c r="Q169" t="str">
        <f>NEW!S168</f>
        <v>NO</v>
      </c>
      <c r="S169" t="str">
        <f>NEW!T168</f>
        <v>None</v>
      </c>
      <c r="T169" t="str">
        <f>NEW!V168</f>
        <v>Retailer Direct Billing</v>
      </c>
      <c r="U169" t="str">
        <f>NEW!W168</f>
        <v>No added promotions</v>
      </c>
      <c r="V169" t="str">
        <f>NEW!X168</f>
        <v>T&amp;Cs apply</v>
      </c>
    </row>
    <row r="170" spans="4:22">
      <c r="D170" t="str">
        <f>NEW!A169</f>
        <v>Sunseap Energy Pte Ltd</v>
      </c>
      <c r="E170">
        <f>NEW!I169</f>
        <v>400</v>
      </c>
      <c r="F170" s="134">
        <f>NEW!R169</f>
        <v>1401.5157558835258</v>
      </c>
      <c r="G170" s="134">
        <f>NEW!Q169</f>
        <v>116.79297965696048</v>
      </c>
      <c r="H170" s="134">
        <f>NEW!N169</f>
        <v>1401.5157558835258</v>
      </c>
      <c r="I170" s="134">
        <f>NEW!D169</f>
        <v>0</v>
      </c>
      <c r="J170" s="134">
        <f>NEW!P169</f>
        <v>0</v>
      </c>
      <c r="K170" s="200">
        <f>NEW!H169</f>
        <v>24</v>
      </c>
      <c r="L170" t="str">
        <f>NEW!G169</f>
        <v>Fixed</v>
      </c>
      <c r="M170" s="199">
        <f>NEW!F169*100</f>
        <v>17.75</v>
      </c>
      <c r="N170" s="135" t="str">
        <f t="shared" si="3"/>
        <v>cents/kWh</v>
      </c>
      <c r="O170" t="str">
        <f>NEW!C169</f>
        <v>Sunseap One Fix 24 Months</v>
      </c>
      <c r="P170" t="str">
        <f>NEW!U169</f>
        <v>YES</v>
      </c>
      <c r="Q170" t="str">
        <f>NEW!S169</f>
        <v>NO</v>
      </c>
      <c r="S170" t="str">
        <f>NEW!T169</f>
        <v>None</v>
      </c>
      <c r="T170" t="str">
        <f>NEW!V169</f>
        <v>Retailer Direct Billing</v>
      </c>
      <c r="U170" t="str">
        <f>NEW!W169</f>
        <v>No added promotions</v>
      </c>
      <c r="V170" t="str">
        <f>NEW!X169</f>
        <v>T&amp;Cs apply</v>
      </c>
    </row>
    <row r="171" spans="4:22">
      <c r="D171" t="str">
        <f>NEW!A170</f>
        <v>Sunseap Energy Pte Ltd</v>
      </c>
      <c r="E171">
        <f>NEW!I170</f>
        <v>450</v>
      </c>
      <c r="F171" s="134">
        <f>NEW!R170</f>
        <v>1576.7052253689667</v>
      </c>
      <c r="G171" s="134">
        <f>NEW!Q170</f>
        <v>131.39210211408056</v>
      </c>
      <c r="H171" s="134">
        <f>NEW!N170</f>
        <v>1576.7052253689667</v>
      </c>
      <c r="I171" s="134">
        <f>NEW!D170</f>
        <v>0</v>
      </c>
      <c r="J171" s="134">
        <f>NEW!P170</f>
        <v>0</v>
      </c>
      <c r="K171" s="200">
        <f>NEW!H170</f>
        <v>24</v>
      </c>
      <c r="L171" t="str">
        <f>NEW!G170</f>
        <v>Fixed</v>
      </c>
      <c r="M171" s="199">
        <f>NEW!F170*100</f>
        <v>17.75</v>
      </c>
      <c r="N171" s="135" t="str">
        <f t="shared" si="3"/>
        <v>cents/kWh</v>
      </c>
      <c r="O171" t="str">
        <f>NEW!C170</f>
        <v>Sunseap One Fix 24 Months</v>
      </c>
      <c r="P171" t="str">
        <f>NEW!U170</f>
        <v>YES</v>
      </c>
      <c r="Q171" t="str">
        <f>NEW!S170</f>
        <v>NO</v>
      </c>
      <c r="S171" t="str">
        <f>NEW!T170</f>
        <v>None</v>
      </c>
      <c r="T171" t="str">
        <f>NEW!V170</f>
        <v>Retailer Direct Billing</v>
      </c>
      <c r="U171" t="str">
        <f>NEW!W170</f>
        <v>No added promotions</v>
      </c>
      <c r="V171" t="str">
        <f>NEW!X170</f>
        <v>T&amp;Cs apply</v>
      </c>
    </row>
    <row r="172" spans="4:22">
      <c r="D172" t="str">
        <f>NEW!A171</f>
        <v>Sunseap Energy Pte Ltd</v>
      </c>
      <c r="E172">
        <f>NEW!I171</f>
        <v>500</v>
      </c>
      <c r="F172" s="134">
        <f>NEW!R171</f>
        <v>1751.8946948544076</v>
      </c>
      <c r="G172" s="134">
        <f>NEW!Q171</f>
        <v>145.99122457120063</v>
      </c>
      <c r="H172" s="134">
        <f>NEW!N171</f>
        <v>1751.8946948544076</v>
      </c>
      <c r="I172" s="134">
        <f>NEW!D171</f>
        <v>0</v>
      </c>
      <c r="J172" s="134">
        <f>NEW!P171</f>
        <v>0</v>
      </c>
      <c r="K172" s="200">
        <f>NEW!H171</f>
        <v>24</v>
      </c>
      <c r="L172" t="str">
        <f>NEW!G171</f>
        <v>Fixed</v>
      </c>
      <c r="M172" s="199">
        <f>NEW!F171*100</f>
        <v>17.75</v>
      </c>
      <c r="N172" s="135" t="str">
        <f t="shared" si="3"/>
        <v>cents/kWh</v>
      </c>
      <c r="O172" t="str">
        <f>NEW!C171</f>
        <v>Sunseap One Fix 24 Months</v>
      </c>
      <c r="P172" t="str">
        <f>NEW!U171</f>
        <v>YES</v>
      </c>
      <c r="Q172" t="str">
        <f>NEW!S171</f>
        <v>NO</v>
      </c>
      <c r="S172" t="str">
        <f>NEW!T171</f>
        <v>None</v>
      </c>
      <c r="T172" t="str">
        <f>NEW!V171</f>
        <v>Retailer Direct Billing</v>
      </c>
      <c r="U172" t="str">
        <f>NEW!W171</f>
        <v>No added promotions</v>
      </c>
      <c r="V172" t="str">
        <f>NEW!X171</f>
        <v>T&amp;Cs apply</v>
      </c>
    </row>
    <row r="173" spans="4:22">
      <c r="D173" t="str">
        <f>NEW!A172</f>
        <v>Sunseap Energy Pte Ltd</v>
      </c>
      <c r="E173">
        <f>NEW!I172</f>
        <v>50</v>
      </c>
      <c r="F173" s="134">
        <f>NEW!R172</f>
        <v>82.808137215795711</v>
      </c>
      <c r="G173" s="134">
        <f>NEW!Q172</f>
        <v>6.9006781013163092</v>
      </c>
      <c r="H173" s="134">
        <f>NEW!N172</f>
        <v>82.808137215795711</v>
      </c>
      <c r="I173" s="134">
        <f>NEW!D172</f>
        <v>0</v>
      </c>
      <c r="J173" s="134">
        <f>NEW!P172</f>
        <v>0</v>
      </c>
      <c r="K173" s="200">
        <f>NEW!H172</f>
        <v>24</v>
      </c>
      <c r="L173" t="str">
        <f>NEW!G172</f>
        <v>Fixed</v>
      </c>
      <c r="M173" s="199">
        <f>NEW!F172*100</f>
        <v>21.61</v>
      </c>
      <c r="N173" s="135" t="str">
        <f t="shared" si="3"/>
        <v>cents/kWh</v>
      </c>
      <c r="O173" t="str">
        <f>NEW!C172</f>
        <v>Sunseap 50 Fix</v>
      </c>
      <c r="P173" t="str">
        <f>NEW!U172</f>
        <v>YES</v>
      </c>
      <c r="Q173" t="str">
        <f>NEW!S172</f>
        <v>NO</v>
      </c>
      <c r="S173" t="str">
        <f>NEW!T172</f>
        <v>None</v>
      </c>
      <c r="T173" t="str">
        <f>NEW!V172</f>
        <v>Retailer Direct Billing</v>
      </c>
      <c r="U173" t="str">
        <f>NEW!W172</f>
        <v>No added promotions</v>
      </c>
      <c r="V173" t="str">
        <f>NEW!X172</f>
        <v>T&amp;Cs apply</v>
      </c>
    </row>
    <row r="174" spans="4:22">
      <c r="D174" t="str">
        <f>NEW!A173</f>
        <v>Sunseap Energy Pte Ltd</v>
      </c>
      <c r="E174">
        <f>NEW!I173</f>
        <v>100</v>
      </c>
      <c r="F174" s="134">
        <f>NEW!R173</f>
        <v>165.61627443159142</v>
      </c>
      <c r="G174" s="134">
        <f>NEW!Q173</f>
        <v>13.801356202632618</v>
      </c>
      <c r="H174" s="134">
        <f>NEW!N173</f>
        <v>165.61627443159142</v>
      </c>
      <c r="I174" s="134">
        <f>NEW!D173</f>
        <v>0</v>
      </c>
      <c r="J174" s="134">
        <f>NEW!P173</f>
        <v>0</v>
      </c>
      <c r="K174" s="200">
        <f>NEW!H173</f>
        <v>24</v>
      </c>
      <c r="L174" t="str">
        <f>NEW!G173</f>
        <v>Fixed</v>
      </c>
      <c r="M174" s="199">
        <f>NEW!F173*100</f>
        <v>21.61</v>
      </c>
      <c r="N174" s="135" t="str">
        <f t="shared" si="3"/>
        <v>cents/kWh</v>
      </c>
      <c r="O174" t="str">
        <f>NEW!C173</f>
        <v>Sunseap 50 Fix</v>
      </c>
      <c r="P174" t="str">
        <f>NEW!U173</f>
        <v>YES</v>
      </c>
      <c r="Q174" t="str">
        <f>NEW!S173</f>
        <v>NO</v>
      </c>
      <c r="S174" t="str">
        <f>NEW!T173</f>
        <v>None</v>
      </c>
      <c r="T174" t="str">
        <f>NEW!V173</f>
        <v>Retailer Direct Billing</v>
      </c>
      <c r="U174" t="str">
        <f>NEW!W173</f>
        <v>No added promotions</v>
      </c>
      <c r="V174" t="str">
        <f>NEW!X173</f>
        <v>T&amp;Cs apply</v>
      </c>
    </row>
    <row r="175" spans="4:22">
      <c r="D175" t="str">
        <f>NEW!A174</f>
        <v>Sunseap Energy Pte Ltd</v>
      </c>
      <c r="E175">
        <f>NEW!I174</f>
        <v>150</v>
      </c>
      <c r="F175" s="134">
        <f>NEW!R174</f>
        <v>248.42441164738705</v>
      </c>
      <c r="G175" s="134">
        <f>NEW!Q174</f>
        <v>20.702034303948921</v>
      </c>
      <c r="H175" s="134">
        <f>NEW!N174</f>
        <v>248.42441164738705</v>
      </c>
      <c r="I175" s="134">
        <f>NEW!D174</f>
        <v>0</v>
      </c>
      <c r="J175" s="134">
        <f>NEW!P174</f>
        <v>0</v>
      </c>
      <c r="K175" s="200">
        <f>NEW!H174</f>
        <v>24</v>
      </c>
      <c r="L175" t="str">
        <f>NEW!G174</f>
        <v>Fixed</v>
      </c>
      <c r="M175" s="199">
        <f>NEW!F174*100</f>
        <v>21.61</v>
      </c>
      <c r="N175" s="135" t="str">
        <f t="shared" si="3"/>
        <v>cents/kWh</v>
      </c>
      <c r="O175" t="str">
        <f>NEW!C174</f>
        <v>Sunseap 50 Fix</v>
      </c>
      <c r="P175" t="str">
        <f>NEW!U174</f>
        <v>YES</v>
      </c>
      <c r="Q175" t="str">
        <f>NEW!S174</f>
        <v>NO</v>
      </c>
      <c r="S175" t="str">
        <f>NEW!T174</f>
        <v>None</v>
      </c>
      <c r="T175" t="str">
        <f>NEW!V174</f>
        <v>Retailer Direct Billing</v>
      </c>
      <c r="U175" t="str">
        <f>NEW!W174</f>
        <v>No added promotions</v>
      </c>
      <c r="V175" t="str">
        <f>NEW!X174</f>
        <v>T&amp;Cs apply</v>
      </c>
    </row>
    <row r="176" spans="4:22">
      <c r="D176" t="str">
        <f>NEW!A175</f>
        <v>Sunseap Energy Pte Ltd</v>
      </c>
      <c r="E176">
        <f>NEW!I175</f>
        <v>200</v>
      </c>
      <c r="F176" s="134">
        <f>NEW!R175</f>
        <v>331.23254886318284</v>
      </c>
      <c r="G176" s="134">
        <f>NEW!Q175</f>
        <v>27.602712405265237</v>
      </c>
      <c r="H176" s="134">
        <f>NEW!N175</f>
        <v>331.23254886318284</v>
      </c>
      <c r="I176" s="134">
        <f>NEW!D175</f>
        <v>0</v>
      </c>
      <c r="J176" s="134">
        <f>NEW!P175</f>
        <v>0</v>
      </c>
      <c r="K176" s="200">
        <f>NEW!H175</f>
        <v>24</v>
      </c>
      <c r="L176" t="str">
        <f>NEW!G175</f>
        <v>Fixed</v>
      </c>
      <c r="M176" s="199">
        <f>NEW!F175*100</f>
        <v>21.61</v>
      </c>
      <c r="N176" s="135" t="str">
        <f t="shared" si="3"/>
        <v>cents/kWh</v>
      </c>
      <c r="O176" t="str">
        <f>NEW!C175</f>
        <v>Sunseap 50 Fix</v>
      </c>
      <c r="P176" t="str">
        <f>NEW!U175</f>
        <v>YES</v>
      </c>
      <c r="Q176" t="str">
        <f>NEW!S175</f>
        <v>NO</v>
      </c>
      <c r="S176" t="str">
        <f>NEW!T175</f>
        <v>None</v>
      </c>
      <c r="T176" t="str">
        <f>NEW!V175</f>
        <v>Retailer Direct Billing</v>
      </c>
      <c r="U176" t="str">
        <f>NEW!W175</f>
        <v>No added promotions</v>
      </c>
      <c r="V176" t="str">
        <f>NEW!X175</f>
        <v>T&amp;Cs apply</v>
      </c>
    </row>
    <row r="177" spans="4:22">
      <c r="D177" t="str">
        <f>NEW!A176</f>
        <v>Sunseap Energy Pte Ltd</v>
      </c>
      <c r="E177">
        <f>NEW!I176</f>
        <v>250</v>
      </c>
      <c r="F177" s="134">
        <f>NEW!R176</f>
        <v>414.04068607897864</v>
      </c>
      <c r="G177" s="134">
        <f>NEW!Q176</f>
        <v>34.503390506581553</v>
      </c>
      <c r="H177" s="134">
        <f>NEW!N176</f>
        <v>414.04068607897864</v>
      </c>
      <c r="I177" s="134">
        <f>NEW!D176</f>
        <v>0</v>
      </c>
      <c r="J177" s="134">
        <f>NEW!P176</f>
        <v>0</v>
      </c>
      <c r="K177" s="200">
        <f>NEW!H176</f>
        <v>24</v>
      </c>
      <c r="L177" t="str">
        <f>NEW!G176</f>
        <v>Fixed</v>
      </c>
      <c r="M177" s="199">
        <f>NEW!F176*100</f>
        <v>21.61</v>
      </c>
      <c r="N177" s="135" t="str">
        <f t="shared" si="3"/>
        <v>cents/kWh</v>
      </c>
      <c r="O177" t="str">
        <f>NEW!C176</f>
        <v>Sunseap 50 Fix</v>
      </c>
      <c r="P177" t="str">
        <f>NEW!U176</f>
        <v>YES</v>
      </c>
      <c r="Q177" t="str">
        <f>NEW!S176</f>
        <v>NO</v>
      </c>
      <c r="S177" t="str">
        <f>NEW!T176</f>
        <v>None</v>
      </c>
      <c r="T177" t="str">
        <f>NEW!V176</f>
        <v>Retailer Direct Billing</v>
      </c>
      <c r="U177" t="str">
        <f>NEW!W176</f>
        <v>No added promotions</v>
      </c>
      <c r="V177" t="str">
        <f>NEW!X176</f>
        <v>T&amp;Cs apply</v>
      </c>
    </row>
    <row r="178" spans="4:22">
      <c r="D178" t="str">
        <f>NEW!A177</f>
        <v>Sunseap Energy Pte Ltd</v>
      </c>
      <c r="E178">
        <f>NEW!I177</f>
        <v>300</v>
      </c>
      <c r="F178" s="134">
        <f>NEW!R177</f>
        <v>496.84882329477409</v>
      </c>
      <c r="G178" s="134">
        <f>NEW!Q177</f>
        <v>41.404068607897841</v>
      </c>
      <c r="H178" s="134">
        <f>NEW!N177</f>
        <v>496.84882329477409</v>
      </c>
      <c r="I178" s="134">
        <f>NEW!D177</f>
        <v>0</v>
      </c>
      <c r="J178" s="134">
        <f>NEW!P177</f>
        <v>0</v>
      </c>
      <c r="K178" s="200">
        <f>NEW!H177</f>
        <v>24</v>
      </c>
      <c r="L178" t="str">
        <f>NEW!G177</f>
        <v>Fixed</v>
      </c>
      <c r="M178" s="199">
        <f>NEW!F177*100</f>
        <v>21.61</v>
      </c>
      <c r="N178" s="135" t="str">
        <f t="shared" si="3"/>
        <v>cents/kWh</v>
      </c>
      <c r="O178" t="str">
        <f>NEW!C177</f>
        <v>Sunseap 50 Fix</v>
      </c>
      <c r="P178" t="str">
        <f>NEW!U177</f>
        <v>YES</v>
      </c>
      <c r="Q178" t="str">
        <f>NEW!S177</f>
        <v>NO</v>
      </c>
      <c r="S178" t="str">
        <f>NEW!T177</f>
        <v>None</v>
      </c>
      <c r="T178" t="str">
        <f>NEW!V177</f>
        <v>Retailer Direct Billing</v>
      </c>
      <c r="U178" t="str">
        <f>NEW!W177</f>
        <v>No added promotions</v>
      </c>
      <c r="V178" t="str">
        <f>NEW!X177</f>
        <v>T&amp;Cs apply</v>
      </c>
    </row>
    <row r="179" spans="4:22">
      <c r="D179" t="str">
        <f>NEW!A178</f>
        <v>Sunseap Energy Pte Ltd</v>
      </c>
      <c r="E179">
        <f>NEW!I178</f>
        <v>350</v>
      </c>
      <c r="F179" s="134">
        <f>NEW!R178</f>
        <v>579.65696051057057</v>
      </c>
      <c r="G179" s="134">
        <f>NEW!Q178</f>
        <v>48.304746709214214</v>
      </c>
      <c r="H179" s="134">
        <f>NEW!N178</f>
        <v>579.65696051057057</v>
      </c>
      <c r="I179" s="134">
        <f>NEW!D178</f>
        <v>0</v>
      </c>
      <c r="J179" s="134">
        <f>NEW!P178</f>
        <v>0</v>
      </c>
      <c r="K179" s="200">
        <f>NEW!H178</f>
        <v>24</v>
      </c>
      <c r="L179" t="str">
        <f>NEW!G178</f>
        <v>Fixed</v>
      </c>
      <c r="M179" s="199">
        <f>NEW!F178*100</f>
        <v>21.61</v>
      </c>
      <c r="N179" s="135" t="str">
        <f t="shared" si="3"/>
        <v>cents/kWh</v>
      </c>
      <c r="O179" t="str">
        <f>NEW!C178</f>
        <v>Sunseap 50 Fix</v>
      </c>
      <c r="P179" t="str">
        <f>NEW!U178</f>
        <v>YES</v>
      </c>
      <c r="Q179" t="str">
        <f>NEW!S178</f>
        <v>NO</v>
      </c>
      <c r="S179" t="str">
        <f>NEW!T178</f>
        <v>None</v>
      </c>
      <c r="T179" t="str">
        <f>NEW!V178</f>
        <v>Retailer Direct Billing</v>
      </c>
      <c r="U179" t="str">
        <f>NEW!W178</f>
        <v>No added promotions</v>
      </c>
      <c r="V179" t="str">
        <f>NEW!X178</f>
        <v>T&amp;Cs apply</v>
      </c>
    </row>
    <row r="180" spans="4:22">
      <c r="D180" t="str">
        <f>NEW!A179</f>
        <v>Sunseap Energy Pte Ltd</v>
      </c>
      <c r="E180">
        <f>NEW!I179</f>
        <v>400</v>
      </c>
      <c r="F180" s="134">
        <f>NEW!R179</f>
        <v>662.46509772636568</v>
      </c>
      <c r="G180" s="134">
        <f>NEW!Q179</f>
        <v>55.205424810530474</v>
      </c>
      <c r="H180" s="134">
        <f>NEW!N179</f>
        <v>662.46509772636568</v>
      </c>
      <c r="I180" s="134">
        <f>NEW!D179</f>
        <v>0</v>
      </c>
      <c r="J180" s="134">
        <f>NEW!P179</f>
        <v>0</v>
      </c>
      <c r="K180" s="200">
        <f>NEW!H179</f>
        <v>24</v>
      </c>
      <c r="L180" t="str">
        <f>NEW!G179</f>
        <v>Fixed</v>
      </c>
      <c r="M180" s="199">
        <f>NEW!F179*100</f>
        <v>21.61</v>
      </c>
      <c r="N180" s="135" t="str">
        <f t="shared" si="3"/>
        <v>cents/kWh</v>
      </c>
      <c r="O180" t="str">
        <f>NEW!C179</f>
        <v>Sunseap 50 Fix</v>
      </c>
      <c r="P180" t="str">
        <f>NEW!U179</f>
        <v>YES</v>
      </c>
      <c r="Q180" t="str">
        <f>NEW!S179</f>
        <v>NO</v>
      </c>
      <c r="S180" t="str">
        <f>NEW!T179</f>
        <v>None</v>
      </c>
      <c r="T180" t="str">
        <f>NEW!V179</f>
        <v>Retailer Direct Billing</v>
      </c>
      <c r="U180" t="str">
        <f>NEW!W179</f>
        <v>No added promotions</v>
      </c>
      <c r="V180" t="str">
        <f>NEW!X179</f>
        <v>T&amp;Cs apply</v>
      </c>
    </row>
    <row r="181" spans="4:22">
      <c r="D181" t="str">
        <f>NEW!A180</f>
        <v>Sunseap Energy Pte Ltd</v>
      </c>
      <c r="E181">
        <f>NEW!I180</f>
        <v>450</v>
      </c>
      <c r="F181" s="134">
        <f>NEW!R180</f>
        <v>745.27323494216216</v>
      </c>
      <c r="G181" s="134">
        <f>NEW!Q180</f>
        <v>62.106102911846847</v>
      </c>
      <c r="H181" s="134">
        <f>NEW!N180</f>
        <v>745.27323494216216</v>
      </c>
      <c r="I181" s="134">
        <f>NEW!D180</f>
        <v>0</v>
      </c>
      <c r="J181" s="134">
        <f>NEW!P180</f>
        <v>0</v>
      </c>
      <c r="K181" s="200">
        <f>NEW!H180</f>
        <v>24</v>
      </c>
      <c r="L181" t="str">
        <f>NEW!G180</f>
        <v>Fixed</v>
      </c>
      <c r="M181" s="199">
        <f>NEW!F180*100</f>
        <v>21.61</v>
      </c>
      <c r="N181" s="135" t="str">
        <f t="shared" si="3"/>
        <v>cents/kWh</v>
      </c>
      <c r="O181" t="str">
        <f>NEW!C180</f>
        <v>Sunseap 50 Fix</v>
      </c>
      <c r="P181" t="str">
        <f>NEW!U180</f>
        <v>YES</v>
      </c>
      <c r="Q181" t="str">
        <f>NEW!S180</f>
        <v>NO</v>
      </c>
      <c r="S181" t="str">
        <f>NEW!T180</f>
        <v>None</v>
      </c>
      <c r="T181" t="str">
        <f>NEW!V180</f>
        <v>Retailer Direct Billing</v>
      </c>
      <c r="U181" t="str">
        <f>NEW!W180</f>
        <v>No added promotions</v>
      </c>
      <c r="V181" t="str">
        <f>NEW!X180</f>
        <v>T&amp;Cs apply</v>
      </c>
    </row>
    <row r="182" spans="4:22">
      <c r="D182" t="str">
        <f>NEW!A181</f>
        <v>Sunseap Energy Pte Ltd</v>
      </c>
      <c r="E182">
        <f>NEW!I181</f>
        <v>500</v>
      </c>
      <c r="F182" s="134">
        <f>NEW!R181</f>
        <v>828.08137215795728</v>
      </c>
      <c r="G182" s="134">
        <f>NEW!Q181</f>
        <v>69.006781013163106</v>
      </c>
      <c r="H182" s="134">
        <f>NEW!N181</f>
        <v>828.08137215795728</v>
      </c>
      <c r="I182" s="134">
        <f>NEW!D181</f>
        <v>0</v>
      </c>
      <c r="J182" s="134">
        <f>NEW!P181</f>
        <v>0</v>
      </c>
      <c r="K182" s="200">
        <f>NEW!H181</f>
        <v>24</v>
      </c>
      <c r="L182" t="str">
        <f>NEW!G181</f>
        <v>Fixed</v>
      </c>
      <c r="M182" s="199">
        <f>NEW!F181*100</f>
        <v>21.61</v>
      </c>
      <c r="N182" s="135" t="str">
        <f t="shared" si="3"/>
        <v>cents/kWh</v>
      </c>
      <c r="O182" t="str">
        <f>NEW!C181</f>
        <v>Sunseap 50 Fix</v>
      </c>
      <c r="P182" t="str">
        <f>NEW!U181</f>
        <v>YES</v>
      </c>
      <c r="Q182" t="str">
        <f>NEW!S181</f>
        <v>NO</v>
      </c>
      <c r="S182" t="str">
        <f>NEW!T181</f>
        <v>None</v>
      </c>
      <c r="T182" t="str">
        <f>NEW!V181</f>
        <v>Retailer Direct Billing</v>
      </c>
      <c r="U182" t="str">
        <f>NEW!W181</f>
        <v>No added promotions</v>
      </c>
      <c r="V182" t="str">
        <f>NEW!X181</f>
        <v>T&amp;Cs apply</v>
      </c>
    </row>
    <row r="183" spans="4:22">
      <c r="D183" t="str">
        <f>NEW!A182</f>
        <v>Sunseap Energy Pte Ltd</v>
      </c>
      <c r="E183">
        <f>NEW!I182</f>
        <v>50</v>
      </c>
      <c r="F183" s="134">
        <f>NEW!R182</f>
        <v>49.301954527323403</v>
      </c>
      <c r="G183" s="134">
        <f>NEW!Q182</f>
        <v>4.1084962106102836</v>
      </c>
      <c r="H183" s="134">
        <f>NEW!N182</f>
        <v>49.301954527323403</v>
      </c>
      <c r="I183" s="134">
        <f>NEW!D182</f>
        <v>0</v>
      </c>
      <c r="J183" s="134">
        <f>NEW!P182</f>
        <v>0</v>
      </c>
      <c r="K183" s="200">
        <f>NEW!H182</f>
        <v>24</v>
      </c>
      <c r="L183" t="str">
        <f>NEW!G182</f>
        <v>Fixed</v>
      </c>
      <c r="M183" s="199">
        <f>NEW!F182*100</f>
        <v>23.01</v>
      </c>
      <c r="N183" s="135" t="str">
        <f t="shared" si="3"/>
        <v>cents/kWh</v>
      </c>
      <c r="O183" t="str">
        <f>NEW!C182</f>
        <v>Sunseap 100 Fix</v>
      </c>
      <c r="P183" t="str">
        <f>NEW!U182</f>
        <v>YES</v>
      </c>
      <c r="Q183" t="str">
        <f>NEW!S182</f>
        <v>NO</v>
      </c>
      <c r="S183" t="str">
        <f>NEW!T182</f>
        <v>None</v>
      </c>
      <c r="T183" t="str">
        <f>NEW!V182</f>
        <v>Retailer Direct Billing</v>
      </c>
      <c r="U183" t="str">
        <f>NEW!W182</f>
        <v>No added promotions</v>
      </c>
      <c r="V183" t="str">
        <f>NEW!X182</f>
        <v>T&amp;Cs apply</v>
      </c>
    </row>
    <row r="184" spans="4:22">
      <c r="D184" t="str">
        <f>NEW!A183</f>
        <v>Sunseap Energy Pte Ltd</v>
      </c>
      <c r="E184">
        <f>NEW!I183</f>
        <v>100</v>
      </c>
      <c r="F184" s="134">
        <f>NEW!R183</f>
        <v>98.603909054646806</v>
      </c>
      <c r="G184" s="134">
        <f>NEW!Q183</f>
        <v>8.2169924212205672</v>
      </c>
      <c r="H184" s="134">
        <f>NEW!N183</f>
        <v>98.603909054646806</v>
      </c>
      <c r="I184" s="134">
        <f>NEW!D183</f>
        <v>0</v>
      </c>
      <c r="J184" s="134">
        <f>NEW!P183</f>
        <v>0</v>
      </c>
      <c r="K184" s="200">
        <f>NEW!H183</f>
        <v>24</v>
      </c>
      <c r="L184" t="str">
        <f>NEW!G183</f>
        <v>Fixed</v>
      </c>
      <c r="M184" s="199">
        <f>NEW!F183*100</f>
        <v>23.01</v>
      </c>
      <c r="N184" s="135" t="str">
        <f t="shared" si="3"/>
        <v>cents/kWh</v>
      </c>
      <c r="O184" t="str">
        <f>NEW!C183</f>
        <v>Sunseap 100 Fix</v>
      </c>
      <c r="P184" t="str">
        <f>NEW!U183</f>
        <v>YES</v>
      </c>
      <c r="Q184" t="str">
        <f>NEW!S183</f>
        <v>NO</v>
      </c>
      <c r="S184" t="str">
        <f>NEW!T183</f>
        <v>None</v>
      </c>
      <c r="T184" t="str">
        <f>NEW!V183</f>
        <v>Retailer Direct Billing</v>
      </c>
      <c r="U184" t="str">
        <f>NEW!W183</f>
        <v>No added promotions</v>
      </c>
      <c r="V184" t="str">
        <f>NEW!X183</f>
        <v>T&amp;Cs apply</v>
      </c>
    </row>
    <row r="185" spans="4:22">
      <c r="D185" t="str">
        <f>NEW!A184</f>
        <v>Sunseap Energy Pte Ltd</v>
      </c>
      <c r="E185">
        <f>NEW!I184</f>
        <v>150</v>
      </c>
      <c r="F185" s="134">
        <f>NEW!R184</f>
        <v>147.90586358197038</v>
      </c>
      <c r="G185" s="134">
        <f>NEW!Q184</f>
        <v>12.325488631830865</v>
      </c>
      <c r="H185" s="134">
        <f>NEW!N184</f>
        <v>147.90586358197038</v>
      </c>
      <c r="I185" s="134">
        <f>NEW!D184</f>
        <v>0</v>
      </c>
      <c r="J185" s="134">
        <f>NEW!P184</f>
        <v>0</v>
      </c>
      <c r="K185" s="200">
        <f>NEW!H184</f>
        <v>24</v>
      </c>
      <c r="L185" t="str">
        <f>NEW!G184</f>
        <v>Fixed</v>
      </c>
      <c r="M185" s="199">
        <f>NEW!F184*100</f>
        <v>23.01</v>
      </c>
      <c r="N185" s="135" t="str">
        <f t="shared" si="3"/>
        <v>cents/kWh</v>
      </c>
      <c r="O185" t="str">
        <f>NEW!C184</f>
        <v>Sunseap 100 Fix</v>
      </c>
      <c r="P185" t="str">
        <f>NEW!U184</f>
        <v>YES</v>
      </c>
      <c r="Q185" t="str">
        <f>NEW!S184</f>
        <v>NO</v>
      </c>
      <c r="S185" t="str">
        <f>NEW!T184</f>
        <v>None</v>
      </c>
      <c r="T185" t="str">
        <f>NEW!V184</f>
        <v>Retailer Direct Billing</v>
      </c>
      <c r="U185" t="str">
        <f>NEW!W184</f>
        <v>No added promotions</v>
      </c>
      <c r="V185" t="str">
        <f>NEW!X184</f>
        <v>T&amp;Cs apply</v>
      </c>
    </row>
    <row r="186" spans="4:22">
      <c r="D186" t="str">
        <f>NEW!A185</f>
        <v>Sunseap Energy Pte Ltd</v>
      </c>
      <c r="E186">
        <f>NEW!I185</f>
        <v>200</v>
      </c>
      <c r="F186" s="134">
        <f>NEW!R185</f>
        <v>197.20781810929361</v>
      </c>
      <c r="G186" s="134">
        <f>NEW!Q185</f>
        <v>16.433984842441134</v>
      </c>
      <c r="H186" s="134">
        <f>NEW!N185</f>
        <v>197.20781810929361</v>
      </c>
      <c r="I186" s="134">
        <f>NEW!D185</f>
        <v>0</v>
      </c>
      <c r="J186" s="134">
        <f>NEW!P185</f>
        <v>0</v>
      </c>
      <c r="K186" s="200">
        <f>NEW!H185</f>
        <v>24</v>
      </c>
      <c r="L186" t="str">
        <f>NEW!G185</f>
        <v>Fixed</v>
      </c>
      <c r="M186" s="199">
        <f>NEW!F185*100</f>
        <v>23.01</v>
      </c>
      <c r="N186" s="135" t="str">
        <f t="shared" si="3"/>
        <v>cents/kWh</v>
      </c>
      <c r="O186" t="str">
        <f>NEW!C185</f>
        <v>Sunseap 100 Fix</v>
      </c>
      <c r="P186" t="str">
        <f>NEW!U185</f>
        <v>YES</v>
      </c>
      <c r="Q186" t="str">
        <f>NEW!S185</f>
        <v>NO</v>
      </c>
      <c r="S186" t="str">
        <f>NEW!T185</f>
        <v>None</v>
      </c>
      <c r="T186" t="str">
        <f>NEW!V185</f>
        <v>Retailer Direct Billing</v>
      </c>
      <c r="U186" t="str">
        <f>NEW!W185</f>
        <v>No added promotions</v>
      </c>
      <c r="V186" t="str">
        <f>NEW!X185</f>
        <v>T&amp;Cs apply</v>
      </c>
    </row>
    <row r="187" spans="4:22">
      <c r="D187" t="str">
        <f>NEW!A186</f>
        <v>Sunseap Energy Pte Ltd</v>
      </c>
      <c r="E187">
        <f>NEW!I186</f>
        <v>250</v>
      </c>
      <c r="F187" s="134">
        <f>NEW!R186</f>
        <v>246.50977263661719</v>
      </c>
      <c r="G187" s="134">
        <f>NEW!Q186</f>
        <v>20.542481053051432</v>
      </c>
      <c r="H187" s="134">
        <f>NEW!N186</f>
        <v>246.50977263661719</v>
      </c>
      <c r="I187" s="134">
        <f>NEW!D186</f>
        <v>0</v>
      </c>
      <c r="J187" s="134">
        <f>NEW!P186</f>
        <v>0</v>
      </c>
      <c r="K187" s="200">
        <f>NEW!H186</f>
        <v>24</v>
      </c>
      <c r="L187" t="str">
        <f>NEW!G186</f>
        <v>Fixed</v>
      </c>
      <c r="M187" s="199">
        <f>NEW!F186*100</f>
        <v>23.01</v>
      </c>
      <c r="N187" s="135" t="str">
        <f t="shared" si="3"/>
        <v>cents/kWh</v>
      </c>
      <c r="O187" t="str">
        <f>NEW!C186</f>
        <v>Sunseap 100 Fix</v>
      </c>
      <c r="P187" t="str">
        <f>NEW!U186</f>
        <v>YES</v>
      </c>
      <c r="Q187" t="str">
        <f>NEW!S186</f>
        <v>NO</v>
      </c>
      <c r="S187" t="str">
        <f>NEW!T186</f>
        <v>None</v>
      </c>
      <c r="T187" t="str">
        <f>NEW!V186</f>
        <v>Retailer Direct Billing</v>
      </c>
      <c r="U187" t="str">
        <f>NEW!W186</f>
        <v>No added promotions</v>
      </c>
      <c r="V187" t="str">
        <f>NEW!X186</f>
        <v>T&amp;Cs apply</v>
      </c>
    </row>
    <row r="188" spans="4:22">
      <c r="D188" t="str">
        <f>NEW!A187</f>
        <v>Sunseap Energy Pte Ltd</v>
      </c>
      <c r="E188">
        <f>NEW!I187</f>
        <v>300</v>
      </c>
      <c r="F188" s="134">
        <f>NEW!R187</f>
        <v>295.81172716394076</v>
      </c>
      <c r="G188" s="134">
        <f>NEW!Q187</f>
        <v>24.65097726366173</v>
      </c>
      <c r="H188" s="134">
        <f>NEW!N187</f>
        <v>295.81172716394076</v>
      </c>
      <c r="I188" s="134">
        <f>NEW!D187</f>
        <v>0</v>
      </c>
      <c r="J188" s="134">
        <f>NEW!P187</f>
        <v>0</v>
      </c>
      <c r="K188" s="200">
        <f>NEW!H187</f>
        <v>24</v>
      </c>
      <c r="L188" t="str">
        <f>NEW!G187</f>
        <v>Fixed</v>
      </c>
      <c r="M188" s="199">
        <f>NEW!F187*100</f>
        <v>23.01</v>
      </c>
      <c r="N188" s="135" t="str">
        <f t="shared" si="3"/>
        <v>cents/kWh</v>
      </c>
      <c r="O188" t="str">
        <f>NEW!C187</f>
        <v>Sunseap 100 Fix</v>
      </c>
      <c r="P188" t="str">
        <f>NEW!U187</f>
        <v>YES</v>
      </c>
      <c r="Q188" t="str">
        <f>NEW!S187</f>
        <v>NO</v>
      </c>
      <c r="S188" t="str">
        <f>NEW!T187</f>
        <v>None</v>
      </c>
      <c r="T188" t="str">
        <f>NEW!V187</f>
        <v>Retailer Direct Billing</v>
      </c>
      <c r="U188" t="str">
        <f>NEW!W187</f>
        <v>No added promotions</v>
      </c>
      <c r="V188" t="str">
        <f>NEW!X187</f>
        <v>T&amp;Cs apply</v>
      </c>
    </row>
    <row r="189" spans="4:22">
      <c r="D189" t="str">
        <f>NEW!A188</f>
        <v>Sunseap Energy Pte Ltd</v>
      </c>
      <c r="E189">
        <f>NEW!I188</f>
        <v>350</v>
      </c>
      <c r="F189" s="134">
        <f>NEW!R188</f>
        <v>345.11368169126399</v>
      </c>
      <c r="G189" s="134">
        <f>NEW!Q188</f>
        <v>28.759473474271999</v>
      </c>
      <c r="H189" s="134">
        <f>NEW!N188</f>
        <v>345.11368169126399</v>
      </c>
      <c r="I189" s="134">
        <f>NEW!D188</f>
        <v>0</v>
      </c>
      <c r="J189" s="134">
        <f>NEW!P188</f>
        <v>0</v>
      </c>
      <c r="K189" s="200">
        <f>NEW!H188</f>
        <v>24</v>
      </c>
      <c r="L189" t="str">
        <f>NEW!G188</f>
        <v>Fixed</v>
      </c>
      <c r="M189" s="199">
        <f>NEW!F188*100</f>
        <v>23.01</v>
      </c>
      <c r="N189" s="135" t="str">
        <f t="shared" si="3"/>
        <v>cents/kWh</v>
      </c>
      <c r="O189" t="str">
        <f>NEW!C188</f>
        <v>Sunseap 100 Fix</v>
      </c>
      <c r="P189" t="str">
        <f>NEW!U188</f>
        <v>YES</v>
      </c>
      <c r="Q189" t="str">
        <f>NEW!S188</f>
        <v>NO</v>
      </c>
      <c r="S189" t="str">
        <f>NEW!T188</f>
        <v>None</v>
      </c>
      <c r="T189" t="str">
        <f>NEW!V188</f>
        <v>Retailer Direct Billing</v>
      </c>
      <c r="U189" t="str">
        <f>NEW!W188</f>
        <v>No added promotions</v>
      </c>
      <c r="V189" t="str">
        <f>NEW!X188</f>
        <v>T&amp;Cs apply</v>
      </c>
    </row>
    <row r="190" spans="4:22">
      <c r="D190" t="str">
        <f>NEW!A189</f>
        <v>Sunseap Energy Pte Ltd</v>
      </c>
      <c r="E190">
        <f>NEW!I189</f>
        <v>400</v>
      </c>
      <c r="F190" s="134">
        <f>NEW!R189</f>
        <v>394.41563621858722</v>
      </c>
      <c r="G190" s="134">
        <f>NEW!Q189</f>
        <v>32.867969684882269</v>
      </c>
      <c r="H190" s="134">
        <f>NEW!N189</f>
        <v>394.41563621858722</v>
      </c>
      <c r="I190" s="134">
        <f>NEW!D189</f>
        <v>0</v>
      </c>
      <c r="J190" s="134">
        <f>NEW!P189</f>
        <v>0</v>
      </c>
      <c r="K190" s="200">
        <f>NEW!H189</f>
        <v>24</v>
      </c>
      <c r="L190" t="str">
        <f>NEW!G189</f>
        <v>Fixed</v>
      </c>
      <c r="M190" s="199">
        <f>NEW!F189*100</f>
        <v>23.01</v>
      </c>
      <c r="N190" s="135" t="str">
        <f t="shared" si="3"/>
        <v>cents/kWh</v>
      </c>
      <c r="O190" t="str">
        <f>NEW!C189</f>
        <v>Sunseap 100 Fix</v>
      </c>
      <c r="P190" t="str">
        <f>NEW!U189</f>
        <v>YES</v>
      </c>
      <c r="Q190" t="str">
        <f>NEW!S189</f>
        <v>NO</v>
      </c>
      <c r="S190" t="str">
        <f>NEW!T189</f>
        <v>None</v>
      </c>
      <c r="T190" t="str">
        <f>NEW!V189</f>
        <v>Retailer Direct Billing</v>
      </c>
      <c r="U190" t="str">
        <f>NEW!W189</f>
        <v>No added promotions</v>
      </c>
      <c r="V190" t="str">
        <f>NEW!X189</f>
        <v>T&amp;Cs apply</v>
      </c>
    </row>
    <row r="191" spans="4:22">
      <c r="D191" t="str">
        <f>NEW!A190</f>
        <v>Sunseap Energy Pte Ltd</v>
      </c>
      <c r="E191">
        <f>NEW!I190</f>
        <v>450</v>
      </c>
      <c r="F191" s="134">
        <f>NEW!R190</f>
        <v>443.71759074591114</v>
      </c>
      <c r="G191" s="134">
        <f>NEW!Q190</f>
        <v>36.976465895492595</v>
      </c>
      <c r="H191" s="134">
        <f>NEW!N190</f>
        <v>443.71759074591114</v>
      </c>
      <c r="I191" s="134">
        <f>NEW!D190</f>
        <v>0</v>
      </c>
      <c r="J191" s="134">
        <f>NEW!P190</f>
        <v>0</v>
      </c>
      <c r="K191" s="200">
        <f>NEW!H190</f>
        <v>24</v>
      </c>
      <c r="L191" t="str">
        <f>NEW!G190</f>
        <v>Fixed</v>
      </c>
      <c r="M191" s="199">
        <f>NEW!F190*100</f>
        <v>23.01</v>
      </c>
      <c r="N191" s="135" t="str">
        <f t="shared" si="3"/>
        <v>cents/kWh</v>
      </c>
      <c r="O191" t="str">
        <f>NEW!C190</f>
        <v>Sunseap 100 Fix</v>
      </c>
      <c r="P191" t="str">
        <f>NEW!U190</f>
        <v>YES</v>
      </c>
      <c r="Q191" t="str">
        <f>NEW!S190</f>
        <v>NO</v>
      </c>
      <c r="S191" t="str">
        <f>NEW!T190</f>
        <v>None</v>
      </c>
      <c r="T191" t="str">
        <f>NEW!V190</f>
        <v>Retailer Direct Billing</v>
      </c>
      <c r="U191" t="str">
        <f>NEW!W190</f>
        <v>No added promotions</v>
      </c>
      <c r="V191" t="str">
        <f>NEW!X190</f>
        <v>T&amp;Cs apply</v>
      </c>
    </row>
    <row r="192" spans="4:22">
      <c r="D192" t="str">
        <f>NEW!A191</f>
        <v>Sunseap Energy Pte Ltd</v>
      </c>
      <c r="E192">
        <f>NEW!I191</f>
        <v>500</v>
      </c>
      <c r="F192" s="134">
        <f>NEW!R191</f>
        <v>493.01954527323437</v>
      </c>
      <c r="G192" s="134">
        <f>NEW!Q191</f>
        <v>41.084962106102864</v>
      </c>
      <c r="H192" s="134">
        <f>NEW!N191</f>
        <v>493.01954527323437</v>
      </c>
      <c r="I192" s="134">
        <f>NEW!D191</f>
        <v>0</v>
      </c>
      <c r="J192" s="134">
        <f>NEW!P191</f>
        <v>0</v>
      </c>
      <c r="K192" s="200">
        <f>NEW!H191</f>
        <v>24</v>
      </c>
      <c r="L192" t="str">
        <f>NEW!G191</f>
        <v>Fixed</v>
      </c>
      <c r="M192" s="199">
        <f>NEW!F191*100</f>
        <v>23.01</v>
      </c>
      <c r="N192" s="135" t="str">
        <f t="shared" si="3"/>
        <v>cents/kWh</v>
      </c>
      <c r="O192" t="str">
        <f>NEW!C191</f>
        <v>Sunseap 100 Fix</v>
      </c>
      <c r="P192" t="str">
        <f>NEW!U191</f>
        <v>YES</v>
      </c>
      <c r="Q192" t="str">
        <f>NEW!S191</f>
        <v>NO</v>
      </c>
      <c r="S192" t="str">
        <f>NEW!T191</f>
        <v>None</v>
      </c>
      <c r="T192" t="str">
        <f>NEW!V191</f>
        <v>Retailer Direct Billing</v>
      </c>
      <c r="U192" t="str">
        <f>NEW!W191</f>
        <v>No added promotions</v>
      </c>
      <c r="V192" t="str">
        <f>NEW!X191</f>
        <v>T&amp;Cs apply</v>
      </c>
    </row>
    <row r="193" spans="4:22">
      <c r="D193" t="str">
        <f>NEW!A192</f>
        <v>Sunseap Energy Pte Ltd</v>
      </c>
      <c r="E193">
        <f>NEW!I192</f>
        <v>50</v>
      </c>
      <c r="F193" s="134">
        <f>NEW!R192</f>
        <v>138</v>
      </c>
      <c r="G193" s="134">
        <f>NEW!Q192</f>
        <v>11.5</v>
      </c>
      <c r="H193" s="134">
        <f>NEW!N192</f>
        <v>138</v>
      </c>
      <c r="I193" s="134">
        <f>NEW!D192</f>
        <v>0</v>
      </c>
      <c r="J193" s="134">
        <f>NEW!P192</f>
        <v>0</v>
      </c>
      <c r="K193" s="200">
        <f>NEW!H192</f>
        <v>6</v>
      </c>
      <c r="L193" t="str">
        <f>NEW!G192</f>
        <v>Discounted</v>
      </c>
      <c r="M193" s="135">
        <f>NEW!F192</f>
        <v>0.23</v>
      </c>
      <c r="N193" s="135" t="str">
        <f t="shared" si="3"/>
        <v>off SP Tariff</v>
      </c>
      <c r="O193" t="str">
        <f>NEW!C192</f>
        <v>Sunseap ONE DOT 6 Months</v>
      </c>
      <c r="P193" t="str">
        <f>NEW!U192</f>
        <v>YES</v>
      </c>
      <c r="Q193" t="str">
        <f>NEW!S192</f>
        <v>NO</v>
      </c>
      <c r="S193" t="str">
        <f>NEW!T192</f>
        <v>None</v>
      </c>
      <c r="T193" t="str">
        <f>NEW!V192</f>
        <v>Retailer Direct Billing</v>
      </c>
      <c r="U193" t="str">
        <f>NEW!W192</f>
        <v>No added promotions</v>
      </c>
      <c r="V193" t="str">
        <f>NEW!X192</f>
        <v>T&amp;Cs apply</v>
      </c>
    </row>
    <row r="194" spans="4:22">
      <c r="D194" t="str">
        <f>NEW!A193</f>
        <v>Sunseap Energy Pte Ltd</v>
      </c>
      <c r="E194">
        <f>NEW!I193</f>
        <v>100</v>
      </c>
      <c r="F194" s="134">
        <f>NEW!R193</f>
        <v>276</v>
      </c>
      <c r="G194" s="134">
        <f>NEW!Q193</f>
        <v>23</v>
      </c>
      <c r="H194" s="134">
        <f>NEW!N193</f>
        <v>276</v>
      </c>
      <c r="I194" s="134">
        <f>NEW!D193</f>
        <v>0</v>
      </c>
      <c r="J194" s="134">
        <f>NEW!P193</f>
        <v>0</v>
      </c>
      <c r="K194" s="200">
        <f>NEW!H193</f>
        <v>6</v>
      </c>
      <c r="L194" t="str">
        <f>NEW!G193</f>
        <v>Discounted</v>
      </c>
      <c r="M194" s="135">
        <f>NEW!F193</f>
        <v>0.23</v>
      </c>
      <c r="N194" s="135" t="str">
        <f t="shared" si="3"/>
        <v>off SP Tariff</v>
      </c>
      <c r="O194" t="str">
        <f>NEW!C193</f>
        <v>Sunseap ONE DOT 6 Months</v>
      </c>
      <c r="P194" t="str">
        <f>NEW!U193</f>
        <v>YES</v>
      </c>
      <c r="Q194" t="str">
        <f>NEW!S193</f>
        <v>NO</v>
      </c>
      <c r="S194" t="str">
        <f>NEW!T193</f>
        <v>None</v>
      </c>
      <c r="T194" t="str">
        <f>NEW!V193</f>
        <v>Retailer Direct Billing</v>
      </c>
      <c r="U194" t="str">
        <f>NEW!W193</f>
        <v>No added promotions</v>
      </c>
      <c r="V194" t="str">
        <f>NEW!X193</f>
        <v>T&amp;Cs apply</v>
      </c>
    </row>
    <row r="195" spans="4:22">
      <c r="D195" t="str">
        <f>NEW!A194</f>
        <v>Sunseap Energy Pte Ltd</v>
      </c>
      <c r="E195">
        <f>NEW!I194</f>
        <v>150</v>
      </c>
      <c r="F195" s="134">
        <f>NEW!R194</f>
        <v>414</v>
      </c>
      <c r="G195" s="134">
        <f>NEW!Q194</f>
        <v>34.5</v>
      </c>
      <c r="H195" s="134">
        <f>NEW!N194</f>
        <v>414</v>
      </c>
      <c r="I195" s="134">
        <f>NEW!D194</f>
        <v>0</v>
      </c>
      <c r="J195" s="134">
        <f>NEW!P194</f>
        <v>0</v>
      </c>
      <c r="K195" s="200">
        <f>NEW!H194</f>
        <v>6</v>
      </c>
      <c r="L195" t="str">
        <f>NEW!G194</f>
        <v>Discounted</v>
      </c>
      <c r="M195" s="135">
        <f>NEW!F194</f>
        <v>0.23</v>
      </c>
      <c r="N195" s="135" t="str">
        <f t="shared" si="3"/>
        <v>off SP Tariff</v>
      </c>
      <c r="O195" t="str">
        <f>NEW!C194</f>
        <v>Sunseap ONE DOT 6 Months</v>
      </c>
      <c r="P195" t="str">
        <f>NEW!U194</f>
        <v>YES</v>
      </c>
      <c r="Q195" t="str">
        <f>NEW!S194</f>
        <v>NO</v>
      </c>
      <c r="S195" t="str">
        <f>NEW!T194</f>
        <v>None</v>
      </c>
      <c r="T195" t="str">
        <f>NEW!V194</f>
        <v>Retailer Direct Billing</v>
      </c>
      <c r="U195" t="str">
        <f>NEW!W194</f>
        <v>No added promotions</v>
      </c>
      <c r="V195" t="str">
        <f>NEW!X194</f>
        <v>T&amp;Cs apply</v>
      </c>
    </row>
    <row r="196" spans="4:22">
      <c r="D196" t="str">
        <f>NEW!A195</f>
        <v>Sunseap Energy Pte Ltd</v>
      </c>
      <c r="E196">
        <f>NEW!I195</f>
        <v>200</v>
      </c>
      <c r="F196" s="134">
        <f>NEW!R195</f>
        <v>552</v>
      </c>
      <c r="G196" s="134">
        <f>NEW!Q195</f>
        <v>46</v>
      </c>
      <c r="H196" s="134">
        <f>NEW!N195</f>
        <v>552</v>
      </c>
      <c r="I196" s="134">
        <f>NEW!D195</f>
        <v>0</v>
      </c>
      <c r="J196" s="134">
        <f>NEW!P195</f>
        <v>0</v>
      </c>
      <c r="K196" s="200">
        <f>NEW!H195</f>
        <v>6</v>
      </c>
      <c r="L196" t="str">
        <f>NEW!G195</f>
        <v>Discounted</v>
      </c>
      <c r="M196" s="135">
        <f>NEW!F195</f>
        <v>0.23</v>
      </c>
      <c r="N196" s="135" t="str">
        <f t="shared" si="3"/>
        <v>off SP Tariff</v>
      </c>
      <c r="O196" t="str">
        <f>NEW!C195</f>
        <v>Sunseap ONE DOT 6 Months</v>
      </c>
      <c r="P196" t="str">
        <f>NEW!U195</f>
        <v>YES</v>
      </c>
      <c r="Q196" t="str">
        <f>NEW!S195</f>
        <v>NO</v>
      </c>
      <c r="S196" t="str">
        <f>NEW!T195</f>
        <v>None</v>
      </c>
      <c r="T196" t="str">
        <f>NEW!V195</f>
        <v>Retailer Direct Billing</v>
      </c>
      <c r="U196" t="str">
        <f>NEW!W195</f>
        <v>No added promotions</v>
      </c>
      <c r="V196" t="str">
        <f>NEW!X195</f>
        <v>T&amp;Cs apply</v>
      </c>
    </row>
    <row r="197" spans="4:22">
      <c r="D197" t="str">
        <f>NEW!A196</f>
        <v>Sunseap Energy Pte Ltd</v>
      </c>
      <c r="E197">
        <f>NEW!I196</f>
        <v>250</v>
      </c>
      <c r="F197" s="134">
        <f>NEW!R196</f>
        <v>690</v>
      </c>
      <c r="G197" s="134">
        <f>NEW!Q196</f>
        <v>57.5</v>
      </c>
      <c r="H197" s="134">
        <f>NEW!N196</f>
        <v>690</v>
      </c>
      <c r="I197" s="134">
        <f>NEW!D196</f>
        <v>0</v>
      </c>
      <c r="J197" s="134">
        <f>NEW!P196</f>
        <v>0</v>
      </c>
      <c r="K197" s="200">
        <f>NEW!H196</f>
        <v>6</v>
      </c>
      <c r="L197" t="str">
        <f>NEW!G196</f>
        <v>Discounted</v>
      </c>
      <c r="M197" s="135">
        <f>NEW!F196</f>
        <v>0.23</v>
      </c>
      <c r="N197" s="135" t="str">
        <f t="shared" si="3"/>
        <v>off SP Tariff</v>
      </c>
      <c r="O197" t="str">
        <f>NEW!C196</f>
        <v>Sunseap ONE DOT 6 Months</v>
      </c>
      <c r="P197" t="str">
        <f>NEW!U196</f>
        <v>YES</v>
      </c>
      <c r="Q197" t="str">
        <f>NEW!S196</f>
        <v>NO</v>
      </c>
      <c r="S197" t="str">
        <f>NEW!T196</f>
        <v>None</v>
      </c>
      <c r="T197" t="str">
        <f>NEW!V196</f>
        <v>Retailer Direct Billing</v>
      </c>
      <c r="U197" t="str">
        <f>NEW!W196</f>
        <v>No added promotions</v>
      </c>
      <c r="V197" t="str">
        <f>NEW!X196</f>
        <v>T&amp;Cs apply</v>
      </c>
    </row>
    <row r="198" spans="4:22">
      <c r="D198" t="str">
        <f>NEW!A197</f>
        <v>Sunseap Energy Pte Ltd</v>
      </c>
      <c r="E198">
        <f>NEW!I197</f>
        <v>300</v>
      </c>
      <c r="F198" s="134">
        <f>NEW!R197</f>
        <v>828</v>
      </c>
      <c r="G198" s="134">
        <f>NEW!Q197</f>
        <v>69</v>
      </c>
      <c r="H198" s="134">
        <f>NEW!N197</f>
        <v>828</v>
      </c>
      <c r="I198" s="134">
        <f>NEW!D197</f>
        <v>0</v>
      </c>
      <c r="J198" s="134">
        <f>NEW!P197</f>
        <v>0</v>
      </c>
      <c r="K198" s="200">
        <f>NEW!H197</f>
        <v>6</v>
      </c>
      <c r="L198" t="str">
        <f>NEW!G197</f>
        <v>Discounted</v>
      </c>
      <c r="M198" s="135">
        <f>NEW!F197</f>
        <v>0.23</v>
      </c>
      <c r="N198" s="135" t="str">
        <f t="shared" si="3"/>
        <v>off SP Tariff</v>
      </c>
      <c r="O198" t="str">
        <f>NEW!C197</f>
        <v>Sunseap ONE DOT 6 Months</v>
      </c>
      <c r="P198" t="str">
        <f>NEW!U197</f>
        <v>YES</v>
      </c>
      <c r="Q198" t="str">
        <f>NEW!S197</f>
        <v>NO</v>
      </c>
      <c r="S198" t="str">
        <f>NEW!T197</f>
        <v>None</v>
      </c>
      <c r="T198" t="str">
        <f>NEW!V197</f>
        <v>Retailer Direct Billing</v>
      </c>
      <c r="U198" t="str">
        <f>NEW!W197</f>
        <v>No added promotions</v>
      </c>
      <c r="V198" t="str">
        <f>NEW!X197</f>
        <v>T&amp;Cs apply</v>
      </c>
    </row>
    <row r="199" spans="4:22">
      <c r="D199" t="str">
        <f>NEW!A198</f>
        <v>Sunseap Energy Pte Ltd</v>
      </c>
      <c r="E199">
        <f>NEW!I198</f>
        <v>350</v>
      </c>
      <c r="F199" s="134">
        <f>NEW!R198</f>
        <v>966</v>
      </c>
      <c r="G199" s="134">
        <f>NEW!Q198</f>
        <v>80.5</v>
      </c>
      <c r="H199" s="134">
        <f>NEW!N198</f>
        <v>966</v>
      </c>
      <c r="I199" s="134">
        <f>NEW!D198</f>
        <v>0</v>
      </c>
      <c r="J199" s="134">
        <f>NEW!P198</f>
        <v>0</v>
      </c>
      <c r="K199" s="200">
        <f>NEW!H198</f>
        <v>6</v>
      </c>
      <c r="L199" t="str">
        <f>NEW!G198</f>
        <v>Discounted</v>
      </c>
      <c r="M199" s="135">
        <f>NEW!F198</f>
        <v>0.23</v>
      </c>
      <c r="N199" s="135" t="str">
        <f t="shared" si="3"/>
        <v>off SP Tariff</v>
      </c>
      <c r="O199" t="str">
        <f>NEW!C198</f>
        <v>Sunseap ONE DOT 6 Months</v>
      </c>
      <c r="P199" t="str">
        <f>NEW!U198</f>
        <v>YES</v>
      </c>
      <c r="Q199" t="str">
        <f>NEW!S198</f>
        <v>NO</v>
      </c>
      <c r="S199" t="str">
        <f>NEW!T198</f>
        <v>None</v>
      </c>
      <c r="T199" t="str">
        <f>NEW!V198</f>
        <v>Retailer Direct Billing</v>
      </c>
      <c r="U199" t="str">
        <f>NEW!W198</f>
        <v>No added promotions</v>
      </c>
      <c r="V199" t="str">
        <f>NEW!X198</f>
        <v>T&amp;Cs apply</v>
      </c>
    </row>
    <row r="200" spans="4:22">
      <c r="D200" t="str">
        <f>NEW!A199</f>
        <v>Sunseap Energy Pte Ltd</v>
      </c>
      <c r="E200">
        <f>NEW!I199</f>
        <v>400</v>
      </c>
      <c r="F200" s="134">
        <f>NEW!R199</f>
        <v>1104</v>
      </c>
      <c r="G200" s="134">
        <f>NEW!Q199</f>
        <v>92</v>
      </c>
      <c r="H200" s="134">
        <f>NEW!N199</f>
        <v>1104</v>
      </c>
      <c r="I200" s="134">
        <f>NEW!D199</f>
        <v>0</v>
      </c>
      <c r="J200" s="134">
        <f>NEW!P199</f>
        <v>0</v>
      </c>
      <c r="K200" s="200">
        <f>NEW!H199</f>
        <v>6</v>
      </c>
      <c r="L200" t="str">
        <f>NEW!G199</f>
        <v>Discounted</v>
      </c>
      <c r="M200" s="135">
        <f>NEW!F199</f>
        <v>0.23</v>
      </c>
      <c r="N200" s="135" t="str">
        <f t="shared" si="3"/>
        <v>off SP Tariff</v>
      </c>
      <c r="O200" t="str">
        <f>NEW!C199</f>
        <v>Sunseap ONE DOT 6 Months</v>
      </c>
      <c r="P200" t="str">
        <f>NEW!U199</f>
        <v>YES</v>
      </c>
      <c r="Q200" t="str">
        <f>NEW!S199</f>
        <v>NO</v>
      </c>
      <c r="S200" t="str">
        <f>NEW!T199</f>
        <v>None</v>
      </c>
      <c r="T200" t="str">
        <f>NEW!V199</f>
        <v>Retailer Direct Billing</v>
      </c>
      <c r="U200" t="str">
        <f>NEW!W199</f>
        <v>No added promotions</v>
      </c>
      <c r="V200" t="str">
        <f>NEW!X199</f>
        <v>T&amp;Cs apply</v>
      </c>
    </row>
    <row r="201" spans="4:22">
      <c r="D201" t="str">
        <f>NEW!A200</f>
        <v>Sunseap Energy Pte Ltd</v>
      </c>
      <c r="E201">
        <f>NEW!I200</f>
        <v>450</v>
      </c>
      <c r="F201" s="134">
        <f>NEW!R200</f>
        <v>1242</v>
      </c>
      <c r="G201" s="134">
        <f>NEW!Q200</f>
        <v>103.5</v>
      </c>
      <c r="H201" s="134">
        <f>NEW!N200</f>
        <v>1242</v>
      </c>
      <c r="I201" s="134">
        <f>NEW!D200</f>
        <v>0</v>
      </c>
      <c r="J201" s="134">
        <f>NEW!P200</f>
        <v>0</v>
      </c>
      <c r="K201" s="200">
        <f>NEW!H200</f>
        <v>6</v>
      </c>
      <c r="L201" t="str">
        <f>NEW!G200</f>
        <v>Discounted</v>
      </c>
      <c r="M201" s="135">
        <f>NEW!F200</f>
        <v>0.23</v>
      </c>
      <c r="N201" s="135" t="str">
        <f t="shared" si="3"/>
        <v>off SP Tariff</v>
      </c>
      <c r="O201" t="str">
        <f>NEW!C200</f>
        <v>Sunseap ONE DOT 6 Months</v>
      </c>
      <c r="P201" t="str">
        <f>NEW!U200</f>
        <v>YES</v>
      </c>
      <c r="Q201" t="str">
        <f>NEW!S200</f>
        <v>NO</v>
      </c>
      <c r="S201" t="str">
        <f>NEW!T200</f>
        <v>None</v>
      </c>
      <c r="T201" t="str">
        <f>NEW!V200</f>
        <v>Retailer Direct Billing</v>
      </c>
      <c r="U201" t="str">
        <f>NEW!W200</f>
        <v>No added promotions</v>
      </c>
      <c r="V201" t="str">
        <f>NEW!X200</f>
        <v>T&amp;Cs apply</v>
      </c>
    </row>
    <row r="202" spans="4:22">
      <c r="D202" t="str">
        <f>NEW!A201</f>
        <v>Sunseap Energy Pte Ltd</v>
      </c>
      <c r="E202">
        <f>NEW!I201</f>
        <v>500</v>
      </c>
      <c r="F202" s="134">
        <f>NEW!R201</f>
        <v>1380</v>
      </c>
      <c r="G202" s="134">
        <f>NEW!Q201</f>
        <v>115</v>
      </c>
      <c r="H202" s="134">
        <f>NEW!N201</f>
        <v>1380</v>
      </c>
      <c r="I202" s="134">
        <f>NEW!D201</f>
        <v>0</v>
      </c>
      <c r="J202" s="134">
        <f>NEW!P201</f>
        <v>0</v>
      </c>
      <c r="K202" s="200">
        <f>NEW!H201</f>
        <v>6</v>
      </c>
      <c r="L202" t="str">
        <f>NEW!G201</f>
        <v>Discounted</v>
      </c>
      <c r="M202" s="135">
        <f>NEW!F201</f>
        <v>0.23</v>
      </c>
      <c r="N202" s="135" t="str">
        <f t="shared" si="3"/>
        <v>off SP Tariff</v>
      </c>
      <c r="O202" t="str">
        <f>NEW!C201</f>
        <v>Sunseap ONE DOT 6 Months</v>
      </c>
      <c r="P202" t="str">
        <f>NEW!U201</f>
        <v>YES</v>
      </c>
      <c r="Q202" t="str">
        <f>NEW!S201</f>
        <v>NO</v>
      </c>
      <c r="S202" t="str">
        <f>NEW!T201</f>
        <v>None</v>
      </c>
      <c r="T202" t="str">
        <f>NEW!V201</f>
        <v>Retailer Direct Billing</v>
      </c>
      <c r="U202" t="str">
        <f>NEW!W201</f>
        <v>No added promotions</v>
      </c>
      <c r="V202" t="str">
        <f>NEW!X201</f>
        <v>T&amp;Cs apply</v>
      </c>
    </row>
    <row r="203" spans="4:22">
      <c r="D203" t="str">
        <f>NEW!A202</f>
        <v>Sunseap Energy Pte Ltd</v>
      </c>
      <c r="E203">
        <f>NEW!I202</f>
        <v>50</v>
      </c>
      <c r="F203" s="134">
        <f>NEW!R202</f>
        <v>138</v>
      </c>
      <c r="G203" s="134">
        <f>NEW!Q202</f>
        <v>11.5</v>
      </c>
      <c r="H203" s="134">
        <f>NEW!N202</f>
        <v>138</v>
      </c>
      <c r="I203" s="134">
        <f>NEW!D202</f>
        <v>0</v>
      </c>
      <c r="J203" s="134">
        <f>NEW!P202</f>
        <v>0</v>
      </c>
      <c r="K203" s="200">
        <f>NEW!H202</f>
        <v>12</v>
      </c>
      <c r="L203" t="str">
        <f>NEW!G202</f>
        <v>Discounted</v>
      </c>
      <c r="M203" s="135">
        <f>NEW!F202</f>
        <v>0.23</v>
      </c>
      <c r="N203" s="135" t="str">
        <f t="shared" si="3"/>
        <v>off SP Tariff</v>
      </c>
      <c r="O203" t="str">
        <f>NEW!C202</f>
        <v>Sunseap ONE DOT 12 Months</v>
      </c>
      <c r="P203" t="str">
        <f>NEW!U202</f>
        <v>YES</v>
      </c>
      <c r="Q203" t="str">
        <f>NEW!S202</f>
        <v>NO</v>
      </c>
      <c r="S203" t="str">
        <f>NEW!T202</f>
        <v>None</v>
      </c>
      <c r="T203" t="str">
        <f>NEW!V202</f>
        <v>Retailer Direct Billing</v>
      </c>
      <c r="U203" t="str">
        <f>NEW!W202</f>
        <v>No added promotions</v>
      </c>
      <c r="V203" t="str">
        <f>NEW!X202</f>
        <v>T&amp;Cs apply</v>
      </c>
    </row>
    <row r="204" spans="4:22">
      <c r="D204" t="str">
        <f>NEW!A203</f>
        <v>Sunseap Energy Pte Ltd</v>
      </c>
      <c r="E204">
        <f>NEW!I203</f>
        <v>100</v>
      </c>
      <c r="F204" s="134">
        <f>NEW!R203</f>
        <v>276</v>
      </c>
      <c r="G204" s="134">
        <f>NEW!Q203</f>
        <v>23</v>
      </c>
      <c r="H204" s="134">
        <f>NEW!N203</f>
        <v>276</v>
      </c>
      <c r="I204" s="134">
        <f>NEW!D203</f>
        <v>0</v>
      </c>
      <c r="J204" s="134">
        <f>NEW!P203</f>
        <v>0</v>
      </c>
      <c r="K204" s="200">
        <f>NEW!H203</f>
        <v>12</v>
      </c>
      <c r="L204" t="str">
        <f>NEW!G203</f>
        <v>Discounted</v>
      </c>
      <c r="M204" s="135">
        <f>NEW!F203</f>
        <v>0.23</v>
      </c>
      <c r="N204" s="135" t="str">
        <f t="shared" si="3"/>
        <v>off SP Tariff</v>
      </c>
      <c r="O204" t="str">
        <f>NEW!C203</f>
        <v>Sunseap ONE DOT 12 Months</v>
      </c>
      <c r="P204" t="str">
        <f>NEW!U203</f>
        <v>YES</v>
      </c>
      <c r="Q204" t="str">
        <f>NEW!S203</f>
        <v>NO</v>
      </c>
      <c r="S204" t="str">
        <f>NEW!T203</f>
        <v>None</v>
      </c>
      <c r="T204" t="str">
        <f>NEW!V203</f>
        <v>Retailer Direct Billing</v>
      </c>
      <c r="U204" t="str">
        <f>NEW!W203</f>
        <v>No added promotions</v>
      </c>
      <c r="V204" t="str">
        <f>NEW!X203</f>
        <v>T&amp;Cs apply</v>
      </c>
    </row>
    <row r="205" spans="4:22">
      <c r="D205" t="str">
        <f>NEW!A204</f>
        <v>Sunseap Energy Pte Ltd</v>
      </c>
      <c r="E205">
        <f>NEW!I204</f>
        <v>150</v>
      </c>
      <c r="F205" s="134">
        <f>NEW!R204</f>
        <v>414</v>
      </c>
      <c r="G205" s="134">
        <f>NEW!Q204</f>
        <v>34.5</v>
      </c>
      <c r="H205" s="134">
        <f>NEW!N204</f>
        <v>414</v>
      </c>
      <c r="I205" s="134">
        <f>NEW!D204</f>
        <v>0</v>
      </c>
      <c r="J205" s="134">
        <f>NEW!P204</f>
        <v>0</v>
      </c>
      <c r="K205" s="200">
        <f>NEW!H204</f>
        <v>12</v>
      </c>
      <c r="L205" t="str">
        <f>NEW!G204</f>
        <v>Discounted</v>
      </c>
      <c r="M205" s="135">
        <f>NEW!F204</f>
        <v>0.23</v>
      </c>
      <c r="N205" s="135" t="str">
        <f t="shared" si="3"/>
        <v>off SP Tariff</v>
      </c>
      <c r="O205" t="str">
        <f>NEW!C204</f>
        <v>Sunseap ONE DOT 12 Months</v>
      </c>
      <c r="P205" t="str">
        <f>NEW!U204</f>
        <v>YES</v>
      </c>
      <c r="Q205" t="str">
        <f>NEW!S204</f>
        <v>NO</v>
      </c>
      <c r="S205" t="str">
        <f>NEW!T204</f>
        <v>None</v>
      </c>
      <c r="T205" t="str">
        <f>NEW!V204</f>
        <v>Retailer Direct Billing</v>
      </c>
      <c r="U205" t="str">
        <f>NEW!W204</f>
        <v>No added promotions</v>
      </c>
      <c r="V205" t="str">
        <f>NEW!X204</f>
        <v>T&amp;Cs apply</v>
      </c>
    </row>
    <row r="206" spans="4:22">
      <c r="D206" t="str">
        <f>NEW!A205</f>
        <v>Sunseap Energy Pte Ltd</v>
      </c>
      <c r="E206">
        <f>NEW!I205</f>
        <v>200</v>
      </c>
      <c r="F206" s="134">
        <f>NEW!R205</f>
        <v>552</v>
      </c>
      <c r="G206" s="134">
        <f>NEW!Q205</f>
        <v>46</v>
      </c>
      <c r="H206" s="134">
        <f>NEW!N205</f>
        <v>552</v>
      </c>
      <c r="I206" s="134">
        <f>NEW!D205</f>
        <v>0</v>
      </c>
      <c r="J206" s="134">
        <f>NEW!P205</f>
        <v>0</v>
      </c>
      <c r="K206" s="200">
        <f>NEW!H205</f>
        <v>12</v>
      </c>
      <c r="L206" t="str">
        <f>NEW!G205</f>
        <v>Discounted</v>
      </c>
      <c r="M206" s="135">
        <f>NEW!F205</f>
        <v>0.23</v>
      </c>
      <c r="N206" s="135" t="str">
        <f t="shared" ref="N206:N269" si="4">IF(L206="Discounted","off SP Tariff","cents/kWh")</f>
        <v>off SP Tariff</v>
      </c>
      <c r="O206" t="str">
        <f>NEW!C205</f>
        <v>Sunseap ONE DOT 12 Months</v>
      </c>
      <c r="P206" t="str">
        <f>NEW!U205</f>
        <v>YES</v>
      </c>
      <c r="Q206" t="str">
        <f>NEW!S205</f>
        <v>NO</v>
      </c>
      <c r="S206" t="str">
        <f>NEW!T205</f>
        <v>None</v>
      </c>
      <c r="T206" t="str">
        <f>NEW!V205</f>
        <v>Retailer Direct Billing</v>
      </c>
      <c r="U206" t="str">
        <f>NEW!W205</f>
        <v>No added promotions</v>
      </c>
      <c r="V206" t="str">
        <f>NEW!X205</f>
        <v>T&amp;Cs apply</v>
      </c>
    </row>
    <row r="207" spans="4:22">
      <c r="D207" t="str">
        <f>NEW!A206</f>
        <v>Sunseap Energy Pte Ltd</v>
      </c>
      <c r="E207">
        <f>NEW!I206</f>
        <v>250</v>
      </c>
      <c r="F207" s="134">
        <f>NEW!R206</f>
        <v>690</v>
      </c>
      <c r="G207" s="134">
        <f>NEW!Q206</f>
        <v>57.5</v>
      </c>
      <c r="H207" s="134">
        <f>NEW!N206</f>
        <v>690</v>
      </c>
      <c r="I207" s="134">
        <f>NEW!D206</f>
        <v>0</v>
      </c>
      <c r="J207" s="134">
        <f>NEW!P206</f>
        <v>0</v>
      </c>
      <c r="K207" s="200">
        <f>NEW!H206</f>
        <v>12</v>
      </c>
      <c r="L207" t="str">
        <f>NEW!G206</f>
        <v>Discounted</v>
      </c>
      <c r="M207" s="135">
        <f>NEW!F206</f>
        <v>0.23</v>
      </c>
      <c r="N207" s="135" t="str">
        <f t="shared" si="4"/>
        <v>off SP Tariff</v>
      </c>
      <c r="O207" t="str">
        <f>NEW!C206</f>
        <v>Sunseap ONE DOT 12 Months</v>
      </c>
      <c r="P207" t="str">
        <f>NEW!U206</f>
        <v>YES</v>
      </c>
      <c r="Q207" t="str">
        <f>NEW!S206</f>
        <v>NO</v>
      </c>
      <c r="S207" t="str">
        <f>NEW!T206</f>
        <v>None</v>
      </c>
      <c r="T207" t="str">
        <f>NEW!V206</f>
        <v>Retailer Direct Billing</v>
      </c>
      <c r="U207" t="str">
        <f>NEW!W206</f>
        <v>No added promotions</v>
      </c>
      <c r="V207" t="str">
        <f>NEW!X206</f>
        <v>T&amp;Cs apply</v>
      </c>
    </row>
    <row r="208" spans="4:22">
      <c r="D208" t="str">
        <f>NEW!A207</f>
        <v>Sunseap Energy Pte Ltd</v>
      </c>
      <c r="E208">
        <f>NEW!I207</f>
        <v>300</v>
      </c>
      <c r="F208" s="134">
        <f>NEW!R207</f>
        <v>828</v>
      </c>
      <c r="G208" s="134">
        <f>NEW!Q207</f>
        <v>69</v>
      </c>
      <c r="H208" s="134">
        <f>NEW!N207</f>
        <v>828</v>
      </c>
      <c r="I208" s="134">
        <f>NEW!D207</f>
        <v>0</v>
      </c>
      <c r="J208" s="134">
        <f>NEW!P207</f>
        <v>0</v>
      </c>
      <c r="K208" s="200">
        <f>NEW!H207</f>
        <v>12</v>
      </c>
      <c r="L208" t="str">
        <f>NEW!G207</f>
        <v>Discounted</v>
      </c>
      <c r="M208" s="135">
        <f>NEW!F207</f>
        <v>0.23</v>
      </c>
      <c r="N208" s="135" t="str">
        <f t="shared" si="4"/>
        <v>off SP Tariff</v>
      </c>
      <c r="O208" t="str">
        <f>NEW!C207</f>
        <v>Sunseap ONE DOT 12 Months</v>
      </c>
      <c r="P208" t="str">
        <f>NEW!U207</f>
        <v>YES</v>
      </c>
      <c r="Q208" t="str">
        <f>NEW!S207</f>
        <v>NO</v>
      </c>
      <c r="S208" t="str">
        <f>NEW!T207</f>
        <v>None</v>
      </c>
      <c r="T208" t="str">
        <f>NEW!V207</f>
        <v>Retailer Direct Billing</v>
      </c>
      <c r="U208" t="str">
        <f>NEW!W207</f>
        <v>No added promotions</v>
      </c>
      <c r="V208" t="str">
        <f>NEW!X207</f>
        <v>T&amp;Cs apply</v>
      </c>
    </row>
    <row r="209" spans="4:22">
      <c r="D209" t="str">
        <f>NEW!A208</f>
        <v>Sunseap Energy Pte Ltd</v>
      </c>
      <c r="E209">
        <f>NEW!I208</f>
        <v>350</v>
      </c>
      <c r="F209" s="134">
        <f>NEW!R208</f>
        <v>966</v>
      </c>
      <c r="G209" s="134">
        <f>NEW!Q208</f>
        <v>80.5</v>
      </c>
      <c r="H209" s="134">
        <f>NEW!N208</f>
        <v>966</v>
      </c>
      <c r="I209" s="134">
        <f>NEW!D208</f>
        <v>0</v>
      </c>
      <c r="J209" s="134">
        <f>NEW!P208</f>
        <v>0</v>
      </c>
      <c r="K209" s="200">
        <f>NEW!H208</f>
        <v>12</v>
      </c>
      <c r="L209" t="str">
        <f>NEW!G208</f>
        <v>Discounted</v>
      </c>
      <c r="M209" s="135">
        <f>NEW!F208</f>
        <v>0.23</v>
      </c>
      <c r="N209" s="135" t="str">
        <f t="shared" si="4"/>
        <v>off SP Tariff</v>
      </c>
      <c r="O209" t="str">
        <f>NEW!C208</f>
        <v>Sunseap ONE DOT 12 Months</v>
      </c>
      <c r="P209" t="str">
        <f>NEW!U208</f>
        <v>YES</v>
      </c>
      <c r="Q209" t="str">
        <f>NEW!S208</f>
        <v>NO</v>
      </c>
      <c r="S209" t="str">
        <f>NEW!T208</f>
        <v>None</v>
      </c>
      <c r="T209" t="str">
        <f>NEW!V208</f>
        <v>Retailer Direct Billing</v>
      </c>
      <c r="U209" t="str">
        <f>NEW!W208</f>
        <v>No added promotions</v>
      </c>
      <c r="V209" t="str">
        <f>NEW!X208</f>
        <v>T&amp;Cs apply</v>
      </c>
    </row>
    <row r="210" spans="4:22">
      <c r="D210" t="str">
        <f>NEW!A209</f>
        <v>Sunseap Energy Pte Ltd</v>
      </c>
      <c r="E210">
        <f>NEW!I209</f>
        <v>400</v>
      </c>
      <c r="F210" s="134">
        <f>NEW!R209</f>
        <v>1104</v>
      </c>
      <c r="G210" s="134">
        <f>NEW!Q209</f>
        <v>92</v>
      </c>
      <c r="H210" s="134">
        <f>NEW!N209</f>
        <v>1104</v>
      </c>
      <c r="I210" s="134">
        <f>NEW!D209</f>
        <v>0</v>
      </c>
      <c r="J210" s="134">
        <f>NEW!P209</f>
        <v>0</v>
      </c>
      <c r="K210" s="200">
        <f>NEW!H209</f>
        <v>12</v>
      </c>
      <c r="L210" t="str">
        <f>NEW!G209</f>
        <v>Discounted</v>
      </c>
      <c r="M210" s="135">
        <f>NEW!F209</f>
        <v>0.23</v>
      </c>
      <c r="N210" s="135" t="str">
        <f t="shared" si="4"/>
        <v>off SP Tariff</v>
      </c>
      <c r="O210" t="str">
        <f>NEW!C209</f>
        <v>Sunseap ONE DOT 12 Months</v>
      </c>
      <c r="P210" t="str">
        <f>NEW!U209</f>
        <v>YES</v>
      </c>
      <c r="Q210" t="str">
        <f>NEW!S209</f>
        <v>NO</v>
      </c>
      <c r="S210" t="str">
        <f>NEW!T209</f>
        <v>None</v>
      </c>
      <c r="T210" t="str">
        <f>NEW!V209</f>
        <v>Retailer Direct Billing</v>
      </c>
      <c r="U210" t="str">
        <f>NEW!W209</f>
        <v>No added promotions</v>
      </c>
      <c r="V210" t="str">
        <f>NEW!X209</f>
        <v>T&amp;Cs apply</v>
      </c>
    </row>
    <row r="211" spans="4:22">
      <c r="D211" t="str">
        <f>NEW!A210</f>
        <v>Sunseap Energy Pte Ltd</v>
      </c>
      <c r="E211">
        <f>NEW!I210</f>
        <v>450</v>
      </c>
      <c r="F211" s="134">
        <f>NEW!R210</f>
        <v>1242</v>
      </c>
      <c r="G211" s="134">
        <f>NEW!Q210</f>
        <v>103.5</v>
      </c>
      <c r="H211" s="134">
        <f>NEW!N210</f>
        <v>1242</v>
      </c>
      <c r="I211" s="134">
        <f>NEW!D210</f>
        <v>0</v>
      </c>
      <c r="J211" s="134">
        <f>NEW!P210</f>
        <v>0</v>
      </c>
      <c r="K211" s="200">
        <f>NEW!H210</f>
        <v>12</v>
      </c>
      <c r="L211" t="str">
        <f>NEW!G210</f>
        <v>Discounted</v>
      </c>
      <c r="M211" s="135">
        <f>NEW!F210</f>
        <v>0.23</v>
      </c>
      <c r="N211" s="135" t="str">
        <f t="shared" si="4"/>
        <v>off SP Tariff</v>
      </c>
      <c r="O211" t="str">
        <f>NEW!C210</f>
        <v>Sunseap ONE DOT 12 Months</v>
      </c>
      <c r="P211" t="str">
        <f>NEW!U210</f>
        <v>YES</v>
      </c>
      <c r="Q211" t="str">
        <f>NEW!S210</f>
        <v>NO</v>
      </c>
      <c r="S211" t="str">
        <f>NEW!T210</f>
        <v>None</v>
      </c>
      <c r="T211" t="str">
        <f>NEW!V210</f>
        <v>Retailer Direct Billing</v>
      </c>
      <c r="U211" t="str">
        <f>NEW!W210</f>
        <v>No added promotions</v>
      </c>
      <c r="V211" t="str">
        <f>NEW!X210</f>
        <v>T&amp;Cs apply</v>
      </c>
    </row>
    <row r="212" spans="4:22">
      <c r="D212" t="str">
        <f>NEW!A211</f>
        <v>Sunseap Energy Pte Ltd</v>
      </c>
      <c r="E212">
        <f>NEW!I211</f>
        <v>500</v>
      </c>
      <c r="F212" s="134">
        <f>NEW!R211</f>
        <v>1380</v>
      </c>
      <c r="G212" s="134">
        <f>NEW!Q211</f>
        <v>115</v>
      </c>
      <c r="H212" s="134">
        <f>NEW!N211</f>
        <v>1380</v>
      </c>
      <c r="I212" s="134">
        <f>NEW!D211</f>
        <v>0</v>
      </c>
      <c r="J212" s="134">
        <f>NEW!P211</f>
        <v>0</v>
      </c>
      <c r="K212" s="200">
        <f>NEW!H211</f>
        <v>12</v>
      </c>
      <c r="L212" t="str">
        <f>NEW!G211</f>
        <v>Discounted</v>
      </c>
      <c r="M212" s="135">
        <f>NEW!F211</f>
        <v>0.23</v>
      </c>
      <c r="N212" s="135" t="str">
        <f t="shared" si="4"/>
        <v>off SP Tariff</v>
      </c>
      <c r="O212" t="str">
        <f>NEW!C211</f>
        <v>Sunseap ONE DOT 12 Months</v>
      </c>
      <c r="P212" t="str">
        <f>NEW!U211</f>
        <v>YES</v>
      </c>
      <c r="Q212" t="str">
        <f>NEW!S211</f>
        <v>NO</v>
      </c>
      <c r="S212" t="str">
        <f>NEW!T211</f>
        <v>None</v>
      </c>
      <c r="T212" t="str">
        <f>NEW!V211</f>
        <v>Retailer Direct Billing</v>
      </c>
      <c r="U212" t="str">
        <f>NEW!W211</f>
        <v>No added promotions</v>
      </c>
      <c r="V212" t="str">
        <f>NEW!X211</f>
        <v>T&amp;Cs apply</v>
      </c>
    </row>
    <row r="213" spans="4:22">
      <c r="D213" t="str">
        <f>NEW!A212</f>
        <v>Sunseap Energy Pte Ltd</v>
      </c>
      <c r="E213">
        <f>NEW!I212</f>
        <v>50</v>
      </c>
      <c r="F213" s="134">
        <f>NEW!R212</f>
        <v>138</v>
      </c>
      <c r="G213" s="134">
        <f>NEW!Q212</f>
        <v>11.5</v>
      </c>
      <c r="H213" s="134">
        <f>NEW!N212</f>
        <v>138</v>
      </c>
      <c r="I213" s="134">
        <f>NEW!D212</f>
        <v>0</v>
      </c>
      <c r="J213" s="134">
        <f>NEW!P212</f>
        <v>0</v>
      </c>
      <c r="K213" s="200">
        <f>NEW!H212</f>
        <v>24</v>
      </c>
      <c r="L213" t="str">
        <f>NEW!G212</f>
        <v>Discounted</v>
      </c>
      <c r="M213" s="135">
        <f>NEW!F212</f>
        <v>0.23</v>
      </c>
      <c r="N213" s="135" t="str">
        <f t="shared" si="4"/>
        <v>off SP Tariff</v>
      </c>
      <c r="O213" t="str">
        <f>NEW!C212</f>
        <v>Sunseap ONE DOT 24 Months</v>
      </c>
      <c r="P213" t="str">
        <f>NEW!U212</f>
        <v>YES</v>
      </c>
      <c r="Q213" t="str">
        <f>NEW!S212</f>
        <v>NO</v>
      </c>
      <c r="S213" t="str">
        <f>NEW!T212</f>
        <v>None</v>
      </c>
      <c r="T213" t="str">
        <f>NEW!V212</f>
        <v>Retailer Direct Billing</v>
      </c>
      <c r="U213" t="str">
        <f>NEW!W212</f>
        <v>No added promotions</v>
      </c>
      <c r="V213" t="str">
        <f>NEW!X212</f>
        <v>T&amp;Cs apply</v>
      </c>
    </row>
    <row r="214" spans="4:22">
      <c r="D214" t="str">
        <f>NEW!A213</f>
        <v>Sunseap Energy Pte Ltd</v>
      </c>
      <c r="E214">
        <f>NEW!I213</f>
        <v>100</v>
      </c>
      <c r="F214" s="134">
        <f>NEW!R213</f>
        <v>276</v>
      </c>
      <c r="G214" s="134">
        <f>NEW!Q213</f>
        <v>23</v>
      </c>
      <c r="H214" s="134">
        <f>NEW!N213</f>
        <v>276</v>
      </c>
      <c r="I214" s="134">
        <f>NEW!D213</f>
        <v>0</v>
      </c>
      <c r="J214" s="134">
        <f>NEW!P213</f>
        <v>0</v>
      </c>
      <c r="K214" s="200">
        <f>NEW!H213</f>
        <v>24</v>
      </c>
      <c r="L214" t="str">
        <f>NEW!G213</f>
        <v>Discounted</v>
      </c>
      <c r="M214" s="135">
        <f>NEW!F213</f>
        <v>0.23</v>
      </c>
      <c r="N214" s="135" t="str">
        <f t="shared" si="4"/>
        <v>off SP Tariff</v>
      </c>
      <c r="O214" t="str">
        <f>NEW!C213</f>
        <v>Sunseap ONE DOT 24 Months</v>
      </c>
      <c r="P214" t="str">
        <f>NEW!U213</f>
        <v>YES</v>
      </c>
      <c r="Q214" t="str">
        <f>NEW!S213</f>
        <v>NO</v>
      </c>
      <c r="S214" t="str">
        <f>NEW!T213</f>
        <v>None</v>
      </c>
      <c r="T214" t="str">
        <f>NEW!V213</f>
        <v>Retailer Direct Billing</v>
      </c>
      <c r="U214" t="str">
        <f>NEW!W213</f>
        <v>No added promotions</v>
      </c>
      <c r="V214" t="str">
        <f>NEW!X213</f>
        <v>T&amp;Cs apply</v>
      </c>
    </row>
    <row r="215" spans="4:22">
      <c r="D215" t="str">
        <f>NEW!A214</f>
        <v>Sunseap Energy Pte Ltd</v>
      </c>
      <c r="E215">
        <f>NEW!I214</f>
        <v>150</v>
      </c>
      <c r="F215" s="134">
        <f>NEW!R214</f>
        <v>414</v>
      </c>
      <c r="G215" s="134">
        <f>NEW!Q214</f>
        <v>34.5</v>
      </c>
      <c r="H215" s="134">
        <f>NEW!N214</f>
        <v>414</v>
      </c>
      <c r="I215" s="134">
        <f>NEW!D214</f>
        <v>0</v>
      </c>
      <c r="J215" s="134">
        <f>NEW!P214</f>
        <v>0</v>
      </c>
      <c r="K215" s="200">
        <f>NEW!H214</f>
        <v>24</v>
      </c>
      <c r="L215" t="str">
        <f>NEW!G214</f>
        <v>Discounted</v>
      </c>
      <c r="M215" s="135">
        <f>NEW!F214</f>
        <v>0.23</v>
      </c>
      <c r="N215" s="135" t="str">
        <f t="shared" si="4"/>
        <v>off SP Tariff</v>
      </c>
      <c r="O215" t="str">
        <f>NEW!C214</f>
        <v>Sunseap ONE DOT 24 Months</v>
      </c>
      <c r="P215" t="str">
        <f>NEW!U214</f>
        <v>YES</v>
      </c>
      <c r="Q215" t="str">
        <f>NEW!S214</f>
        <v>NO</v>
      </c>
      <c r="S215" t="str">
        <f>NEW!T214</f>
        <v>None</v>
      </c>
      <c r="T215" t="str">
        <f>NEW!V214</f>
        <v>Retailer Direct Billing</v>
      </c>
      <c r="U215" t="str">
        <f>NEW!W214</f>
        <v>No added promotions</v>
      </c>
      <c r="V215" t="str">
        <f>NEW!X214</f>
        <v>T&amp;Cs apply</v>
      </c>
    </row>
    <row r="216" spans="4:22">
      <c r="D216" t="str">
        <f>NEW!A215</f>
        <v>Sunseap Energy Pte Ltd</v>
      </c>
      <c r="E216">
        <f>NEW!I215</f>
        <v>200</v>
      </c>
      <c r="F216" s="134">
        <f>NEW!R215</f>
        <v>552</v>
      </c>
      <c r="G216" s="134">
        <f>NEW!Q215</f>
        <v>46</v>
      </c>
      <c r="H216" s="134">
        <f>NEW!N215</f>
        <v>552</v>
      </c>
      <c r="I216" s="134">
        <f>NEW!D215</f>
        <v>0</v>
      </c>
      <c r="J216" s="134">
        <f>NEW!P215</f>
        <v>0</v>
      </c>
      <c r="K216" s="200">
        <f>NEW!H215</f>
        <v>24</v>
      </c>
      <c r="L216" t="str">
        <f>NEW!G215</f>
        <v>Discounted</v>
      </c>
      <c r="M216" s="135">
        <f>NEW!F215</f>
        <v>0.23</v>
      </c>
      <c r="N216" s="135" t="str">
        <f t="shared" si="4"/>
        <v>off SP Tariff</v>
      </c>
      <c r="O216" t="str">
        <f>NEW!C215</f>
        <v>Sunseap ONE DOT 24 Months</v>
      </c>
      <c r="P216" t="str">
        <f>NEW!U215</f>
        <v>YES</v>
      </c>
      <c r="Q216" t="str">
        <f>NEW!S215</f>
        <v>NO</v>
      </c>
      <c r="S216" t="str">
        <f>NEW!T215</f>
        <v>None</v>
      </c>
      <c r="T216" t="str">
        <f>NEW!V215</f>
        <v>Retailer Direct Billing</v>
      </c>
      <c r="U216" t="str">
        <f>NEW!W215</f>
        <v>No added promotions</v>
      </c>
      <c r="V216" t="str">
        <f>NEW!X215</f>
        <v>T&amp;Cs apply</v>
      </c>
    </row>
    <row r="217" spans="4:22">
      <c r="D217" t="str">
        <f>NEW!A216</f>
        <v>Sunseap Energy Pte Ltd</v>
      </c>
      <c r="E217">
        <f>NEW!I216</f>
        <v>250</v>
      </c>
      <c r="F217" s="134">
        <f>NEW!R216</f>
        <v>690</v>
      </c>
      <c r="G217" s="134">
        <f>NEW!Q216</f>
        <v>57.5</v>
      </c>
      <c r="H217" s="134">
        <f>NEW!N216</f>
        <v>690</v>
      </c>
      <c r="I217" s="134">
        <f>NEW!D216</f>
        <v>0</v>
      </c>
      <c r="J217" s="134">
        <f>NEW!P216</f>
        <v>0</v>
      </c>
      <c r="K217" s="200">
        <f>NEW!H216</f>
        <v>24</v>
      </c>
      <c r="L217" t="str">
        <f>NEW!G216</f>
        <v>Discounted</v>
      </c>
      <c r="M217" s="135">
        <f>NEW!F216</f>
        <v>0.23</v>
      </c>
      <c r="N217" s="135" t="str">
        <f t="shared" si="4"/>
        <v>off SP Tariff</v>
      </c>
      <c r="O217" t="str">
        <f>NEW!C216</f>
        <v>Sunseap ONE DOT 24 Months</v>
      </c>
      <c r="P217" t="str">
        <f>NEW!U216</f>
        <v>YES</v>
      </c>
      <c r="Q217" t="str">
        <f>NEW!S216</f>
        <v>NO</v>
      </c>
      <c r="S217" t="str">
        <f>NEW!T216</f>
        <v>None</v>
      </c>
      <c r="T217" t="str">
        <f>NEW!V216</f>
        <v>Retailer Direct Billing</v>
      </c>
      <c r="U217" t="str">
        <f>NEW!W216</f>
        <v>No added promotions</v>
      </c>
      <c r="V217" t="str">
        <f>NEW!X216</f>
        <v>T&amp;Cs apply</v>
      </c>
    </row>
    <row r="218" spans="4:22">
      <c r="D218" t="str">
        <f>NEW!A217</f>
        <v>Sunseap Energy Pte Ltd</v>
      </c>
      <c r="E218">
        <f>NEW!I217</f>
        <v>300</v>
      </c>
      <c r="F218" s="134">
        <f>NEW!R217</f>
        <v>828</v>
      </c>
      <c r="G218" s="134">
        <f>NEW!Q217</f>
        <v>69</v>
      </c>
      <c r="H218" s="134">
        <f>NEW!N217</f>
        <v>828</v>
      </c>
      <c r="I218" s="134">
        <f>NEW!D217</f>
        <v>0</v>
      </c>
      <c r="J218" s="134">
        <f>NEW!P217</f>
        <v>0</v>
      </c>
      <c r="K218" s="200">
        <f>NEW!H217</f>
        <v>24</v>
      </c>
      <c r="L218" t="str">
        <f>NEW!G217</f>
        <v>Discounted</v>
      </c>
      <c r="M218" s="135">
        <f>NEW!F217</f>
        <v>0.23</v>
      </c>
      <c r="N218" s="135" t="str">
        <f t="shared" si="4"/>
        <v>off SP Tariff</v>
      </c>
      <c r="O218" t="str">
        <f>NEW!C217</f>
        <v>Sunseap ONE DOT 24 Months</v>
      </c>
      <c r="P218" t="str">
        <f>NEW!U217</f>
        <v>YES</v>
      </c>
      <c r="Q218" t="str">
        <f>NEW!S217</f>
        <v>NO</v>
      </c>
      <c r="S218" t="str">
        <f>NEW!T217</f>
        <v>None</v>
      </c>
      <c r="T218" t="str">
        <f>NEW!V217</f>
        <v>Retailer Direct Billing</v>
      </c>
      <c r="U218" t="str">
        <f>NEW!W217</f>
        <v>No added promotions</v>
      </c>
      <c r="V218" t="str">
        <f>NEW!X217</f>
        <v>T&amp;Cs apply</v>
      </c>
    </row>
    <row r="219" spans="4:22">
      <c r="D219" t="str">
        <f>NEW!A218</f>
        <v>Sunseap Energy Pte Ltd</v>
      </c>
      <c r="E219">
        <f>NEW!I218</f>
        <v>350</v>
      </c>
      <c r="F219" s="134">
        <f>NEW!R218</f>
        <v>966</v>
      </c>
      <c r="G219" s="134">
        <f>NEW!Q218</f>
        <v>80.5</v>
      </c>
      <c r="H219" s="134">
        <f>NEW!N218</f>
        <v>966</v>
      </c>
      <c r="I219" s="134">
        <f>NEW!D218</f>
        <v>0</v>
      </c>
      <c r="J219" s="134">
        <f>NEW!P218</f>
        <v>0</v>
      </c>
      <c r="K219" s="200">
        <f>NEW!H218</f>
        <v>24</v>
      </c>
      <c r="L219" t="str">
        <f>NEW!G218</f>
        <v>Discounted</v>
      </c>
      <c r="M219" s="135">
        <f>NEW!F218</f>
        <v>0.23</v>
      </c>
      <c r="N219" s="135" t="str">
        <f t="shared" si="4"/>
        <v>off SP Tariff</v>
      </c>
      <c r="O219" t="str">
        <f>NEW!C218</f>
        <v>Sunseap ONE DOT 24 Months</v>
      </c>
      <c r="P219" t="str">
        <f>NEW!U218</f>
        <v>YES</v>
      </c>
      <c r="Q219" t="str">
        <f>NEW!S218</f>
        <v>NO</v>
      </c>
      <c r="S219" t="str">
        <f>NEW!T218</f>
        <v>None</v>
      </c>
      <c r="T219" t="str">
        <f>NEW!V218</f>
        <v>Retailer Direct Billing</v>
      </c>
      <c r="U219" t="str">
        <f>NEW!W218</f>
        <v>No added promotions</v>
      </c>
      <c r="V219" t="str">
        <f>NEW!X218</f>
        <v>T&amp;Cs apply</v>
      </c>
    </row>
    <row r="220" spans="4:22">
      <c r="D220" t="str">
        <f>NEW!A219</f>
        <v>Sunseap Energy Pte Ltd</v>
      </c>
      <c r="E220">
        <f>NEW!I219</f>
        <v>400</v>
      </c>
      <c r="F220" s="134">
        <f>NEW!R219</f>
        <v>1104</v>
      </c>
      <c r="G220" s="134">
        <f>NEW!Q219</f>
        <v>92</v>
      </c>
      <c r="H220" s="134">
        <f>NEW!N219</f>
        <v>1104</v>
      </c>
      <c r="I220" s="134">
        <f>NEW!D219</f>
        <v>0</v>
      </c>
      <c r="J220" s="134">
        <f>NEW!P219</f>
        <v>0</v>
      </c>
      <c r="K220" s="200">
        <f>NEW!H219</f>
        <v>24</v>
      </c>
      <c r="L220" t="str">
        <f>NEW!G219</f>
        <v>Discounted</v>
      </c>
      <c r="M220" s="135">
        <f>NEW!F219</f>
        <v>0.23</v>
      </c>
      <c r="N220" s="135" t="str">
        <f t="shared" si="4"/>
        <v>off SP Tariff</v>
      </c>
      <c r="O220" t="str">
        <f>NEW!C219</f>
        <v>Sunseap ONE DOT 24 Months</v>
      </c>
      <c r="P220" t="str">
        <f>NEW!U219</f>
        <v>YES</v>
      </c>
      <c r="Q220" t="str">
        <f>NEW!S219</f>
        <v>NO</v>
      </c>
      <c r="S220" t="str">
        <f>NEW!T219</f>
        <v>None</v>
      </c>
      <c r="T220" t="str">
        <f>NEW!V219</f>
        <v>Retailer Direct Billing</v>
      </c>
      <c r="U220" t="str">
        <f>NEW!W219</f>
        <v>No added promotions</v>
      </c>
      <c r="V220" t="str">
        <f>NEW!X219</f>
        <v>T&amp;Cs apply</v>
      </c>
    </row>
    <row r="221" spans="4:22">
      <c r="D221" t="str">
        <f>NEW!A220</f>
        <v>Sunseap Energy Pte Ltd</v>
      </c>
      <c r="E221">
        <f>NEW!I220</f>
        <v>450</v>
      </c>
      <c r="F221" s="134">
        <f>NEW!R220</f>
        <v>1242</v>
      </c>
      <c r="G221" s="134">
        <f>NEW!Q220</f>
        <v>103.5</v>
      </c>
      <c r="H221" s="134">
        <f>NEW!N220</f>
        <v>1242</v>
      </c>
      <c r="I221" s="134">
        <f>NEW!D220</f>
        <v>0</v>
      </c>
      <c r="J221" s="134">
        <f>NEW!P220</f>
        <v>0</v>
      </c>
      <c r="K221" s="200">
        <f>NEW!H220</f>
        <v>24</v>
      </c>
      <c r="L221" t="str">
        <f>NEW!G220</f>
        <v>Discounted</v>
      </c>
      <c r="M221" s="135">
        <f>NEW!F220</f>
        <v>0.23</v>
      </c>
      <c r="N221" s="135" t="str">
        <f t="shared" si="4"/>
        <v>off SP Tariff</v>
      </c>
      <c r="O221" t="str">
        <f>NEW!C220</f>
        <v>Sunseap ONE DOT 24 Months</v>
      </c>
      <c r="P221" t="str">
        <f>NEW!U220</f>
        <v>YES</v>
      </c>
      <c r="Q221" t="str">
        <f>NEW!S220</f>
        <v>NO</v>
      </c>
      <c r="S221" t="str">
        <f>NEW!T220</f>
        <v>None</v>
      </c>
      <c r="T221" t="str">
        <f>NEW!V220</f>
        <v>Retailer Direct Billing</v>
      </c>
      <c r="U221" t="str">
        <f>NEW!W220</f>
        <v>No added promotions</v>
      </c>
      <c r="V221" t="str">
        <f>NEW!X220</f>
        <v>T&amp;Cs apply</v>
      </c>
    </row>
    <row r="222" spans="4:22">
      <c r="D222" t="str">
        <f>NEW!A221</f>
        <v>Sunseap Energy Pte Ltd</v>
      </c>
      <c r="E222">
        <f>NEW!I221</f>
        <v>500</v>
      </c>
      <c r="F222" s="134">
        <f>NEW!R221</f>
        <v>1380</v>
      </c>
      <c r="G222" s="134">
        <f>NEW!Q221</f>
        <v>115</v>
      </c>
      <c r="H222" s="134">
        <f>NEW!N221</f>
        <v>1380</v>
      </c>
      <c r="I222" s="134">
        <f>NEW!D221</f>
        <v>0</v>
      </c>
      <c r="J222" s="134">
        <f>NEW!P221</f>
        <v>0</v>
      </c>
      <c r="K222" s="200">
        <f>NEW!H221</f>
        <v>24</v>
      </c>
      <c r="L222" t="str">
        <f>NEW!G221</f>
        <v>Discounted</v>
      </c>
      <c r="M222" s="135">
        <f>NEW!F221</f>
        <v>0.23</v>
      </c>
      <c r="N222" s="135" t="str">
        <f t="shared" si="4"/>
        <v>off SP Tariff</v>
      </c>
      <c r="O222" t="str">
        <f>NEW!C221</f>
        <v>Sunseap ONE DOT 24 Months</v>
      </c>
      <c r="P222" t="str">
        <f>NEW!U221</f>
        <v>YES</v>
      </c>
      <c r="Q222" t="str">
        <f>NEW!S221</f>
        <v>NO</v>
      </c>
      <c r="S222" t="str">
        <f>NEW!T221</f>
        <v>None</v>
      </c>
      <c r="T222" t="str">
        <f>NEW!V221</f>
        <v>Retailer Direct Billing</v>
      </c>
      <c r="U222" t="str">
        <f>NEW!W221</f>
        <v>No added promotions</v>
      </c>
      <c r="V222" t="str">
        <f>NEW!X221</f>
        <v>T&amp;Cs apply</v>
      </c>
    </row>
    <row r="223" spans="4:22">
      <c r="D223" t="str">
        <f>NEW!A222</f>
        <v>Sunseap Energy Pte Ltd</v>
      </c>
      <c r="E223">
        <f>NEW!I222</f>
        <v>50</v>
      </c>
      <c r="F223" s="134">
        <f>NEW!R222</f>
        <v>90</v>
      </c>
      <c r="G223" s="134">
        <f>NEW!Q222</f>
        <v>7.5</v>
      </c>
      <c r="H223" s="134">
        <f>NEW!N222</f>
        <v>90</v>
      </c>
      <c r="I223" s="134">
        <f>NEW!D222</f>
        <v>0</v>
      </c>
      <c r="J223" s="134">
        <f>NEW!P222</f>
        <v>0</v>
      </c>
      <c r="K223" s="200">
        <f>NEW!H222</f>
        <v>24</v>
      </c>
      <c r="L223" t="str">
        <f>NEW!G222</f>
        <v>Discounted</v>
      </c>
      <c r="M223" s="135">
        <f>NEW!F222</f>
        <v>0.15</v>
      </c>
      <c r="N223" s="135" t="str">
        <f t="shared" si="4"/>
        <v>off SP Tariff</v>
      </c>
      <c r="O223" t="str">
        <f>NEW!C222</f>
        <v>Sunseap 50 DOT</v>
      </c>
      <c r="P223" t="str">
        <f>NEW!U222</f>
        <v>YES</v>
      </c>
      <c r="Q223" t="str">
        <f>NEW!S222</f>
        <v>NO</v>
      </c>
      <c r="S223" t="str">
        <f>NEW!T222</f>
        <v>None</v>
      </c>
      <c r="T223" t="str">
        <f>NEW!V222</f>
        <v>Retailer Direct Billing</v>
      </c>
      <c r="U223" t="str">
        <f>NEW!W222</f>
        <v>No added promotions</v>
      </c>
      <c r="V223" t="str">
        <f>NEW!X222</f>
        <v>T&amp;Cs apply</v>
      </c>
    </row>
    <row r="224" spans="4:22">
      <c r="D224" t="str">
        <f>NEW!A223</f>
        <v>Sunseap Energy Pte Ltd</v>
      </c>
      <c r="E224">
        <f>NEW!I223</f>
        <v>100</v>
      </c>
      <c r="F224" s="134">
        <f>NEW!R223</f>
        <v>180</v>
      </c>
      <c r="G224" s="134">
        <f>NEW!Q223</f>
        <v>15</v>
      </c>
      <c r="H224" s="134">
        <f>NEW!N223</f>
        <v>180</v>
      </c>
      <c r="I224" s="134">
        <f>NEW!D223</f>
        <v>0</v>
      </c>
      <c r="J224" s="134">
        <f>NEW!P223</f>
        <v>0</v>
      </c>
      <c r="K224" s="200">
        <f>NEW!H223</f>
        <v>24</v>
      </c>
      <c r="L224" t="str">
        <f>NEW!G223</f>
        <v>Discounted</v>
      </c>
      <c r="M224" s="135">
        <f>NEW!F223</f>
        <v>0.15</v>
      </c>
      <c r="N224" s="135" t="str">
        <f t="shared" si="4"/>
        <v>off SP Tariff</v>
      </c>
      <c r="O224" t="str">
        <f>NEW!C223</f>
        <v>Sunseap 50 DOT</v>
      </c>
      <c r="P224" t="str">
        <f>NEW!U223</f>
        <v>YES</v>
      </c>
      <c r="Q224" t="str">
        <f>NEW!S223</f>
        <v>NO</v>
      </c>
      <c r="S224" t="str">
        <f>NEW!T223</f>
        <v>None</v>
      </c>
      <c r="T224" t="str">
        <f>NEW!V223</f>
        <v>Retailer Direct Billing</v>
      </c>
      <c r="U224" t="str">
        <f>NEW!W223</f>
        <v>No added promotions</v>
      </c>
      <c r="V224" t="str">
        <f>NEW!X223</f>
        <v>T&amp;Cs apply</v>
      </c>
    </row>
    <row r="225" spans="4:22">
      <c r="D225" t="str">
        <f>NEW!A224</f>
        <v>Sunseap Energy Pte Ltd</v>
      </c>
      <c r="E225">
        <f>NEW!I224</f>
        <v>150</v>
      </c>
      <c r="F225" s="134">
        <f>NEW!R224</f>
        <v>270</v>
      </c>
      <c r="G225" s="134">
        <f>NEW!Q224</f>
        <v>22.5</v>
      </c>
      <c r="H225" s="134">
        <f>NEW!N224</f>
        <v>270</v>
      </c>
      <c r="I225" s="134">
        <f>NEW!D224</f>
        <v>0</v>
      </c>
      <c r="J225" s="134">
        <f>NEW!P224</f>
        <v>0</v>
      </c>
      <c r="K225" s="200">
        <f>NEW!H224</f>
        <v>24</v>
      </c>
      <c r="L225" t="str">
        <f>NEW!G224</f>
        <v>Discounted</v>
      </c>
      <c r="M225" s="135">
        <f>NEW!F224</f>
        <v>0.15</v>
      </c>
      <c r="N225" s="135" t="str">
        <f t="shared" si="4"/>
        <v>off SP Tariff</v>
      </c>
      <c r="O225" t="str">
        <f>NEW!C224</f>
        <v>Sunseap 50 DOT</v>
      </c>
      <c r="P225" t="str">
        <f>NEW!U224</f>
        <v>YES</v>
      </c>
      <c r="Q225" t="str">
        <f>NEW!S224</f>
        <v>NO</v>
      </c>
      <c r="S225" t="str">
        <f>NEW!T224</f>
        <v>None</v>
      </c>
      <c r="T225" t="str">
        <f>NEW!V224</f>
        <v>Retailer Direct Billing</v>
      </c>
      <c r="U225" t="str">
        <f>NEW!W224</f>
        <v>No added promotions</v>
      </c>
      <c r="V225" t="str">
        <f>NEW!X224</f>
        <v>T&amp;Cs apply</v>
      </c>
    </row>
    <row r="226" spans="4:22">
      <c r="D226" t="str">
        <f>NEW!A225</f>
        <v>Sunseap Energy Pte Ltd</v>
      </c>
      <c r="E226">
        <f>NEW!I225</f>
        <v>200</v>
      </c>
      <c r="F226" s="134">
        <f>NEW!R225</f>
        <v>360</v>
      </c>
      <c r="G226" s="134">
        <f>NEW!Q225</f>
        <v>30</v>
      </c>
      <c r="H226" s="134">
        <f>NEW!N225</f>
        <v>360</v>
      </c>
      <c r="I226" s="134">
        <f>NEW!D225</f>
        <v>0</v>
      </c>
      <c r="J226" s="134">
        <f>NEW!P225</f>
        <v>0</v>
      </c>
      <c r="K226" s="200">
        <f>NEW!H225</f>
        <v>24</v>
      </c>
      <c r="L226" t="str">
        <f>NEW!G225</f>
        <v>Discounted</v>
      </c>
      <c r="M226" s="135">
        <f>NEW!F225</f>
        <v>0.15</v>
      </c>
      <c r="N226" s="135" t="str">
        <f t="shared" si="4"/>
        <v>off SP Tariff</v>
      </c>
      <c r="O226" t="str">
        <f>NEW!C225</f>
        <v>Sunseap 50 DOT</v>
      </c>
      <c r="P226" t="str">
        <f>NEW!U225</f>
        <v>YES</v>
      </c>
      <c r="Q226" t="str">
        <f>NEW!S225</f>
        <v>NO</v>
      </c>
      <c r="S226" t="str">
        <f>NEW!T225</f>
        <v>None</v>
      </c>
      <c r="T226" t="str">
        <f>NEW!V225</f>
        <v>Retailer Direct Billing</v>
      </c>
      <c r="U226" t="str">
        <f>NEW!W225</f>
        <v>No added promotions</v>
      </c>
      <c r="V226" t="str">
        <f>NEW!X225</f>
        <v>T&amp;Cs apply</v>
      </c>
    </row>
    <row r="227" spans="4:22">
      <c r="D227" t="str">
        <f>NEW!A226</f>
        <v>Sunseap Energy Pte Ltd</v>
      </c>
      <c r="E227">
        <f>NEW!I226</f>
        <v>250</v>
      </c>
      <c r="F227" s="134">
        <f>NEW!R226</f>
        <v>450</v>
      </c>
      <c r="G227" s="134">
        <f>NEW!Q226</f>
        <v>37.5</v>
      </c>
      <c r="H227" s="134">
        <f>NEW!N226</f>
        <v>450</v>
      </c>
      <c r="I227" s="134">
        <f>NEW!D226</f>
        <v>0</v>
      </c>
      <c r="J227" s="134">
        <f>NEW!P226</f>
        <v>0</v>
      </c>
      <c r="K227" s="200">
        <f>NEW!H226</f>
        <v>24</v>
      </c>
      <c r="L227" t="str">
        <f>NEW!G226</f>
        <v>Discounted</v>
      </c>
      <c r="M227" s="135">
        <f>NEW!F226</f>
        <v>0.15</v>
      </c>
      <c r="N227" s="135" t="str">
        <f t="shared" si="4"/>
        <v>off SP Tariff</v>
      </c>
      <c r="O227" t="str">
        <f>NEW!C226</f>
        <v>Sunseap 50 DOT</v>
      </c>
      <c r="P227" t="str">
        <f>NEW!U226</f>
        <v>YES</v>
      </c>
      <c r="Q227" t="str">
        <f>NEW!S226</f>
        <v>NO</v>
      </c>
      <c r="S227" t="str">
        <f>NEW!T226</f>
        <v>None</v>
      </c>
      <c r="T227" t="str">
        <f>NEW!V226</f>
        <v>Retailer Direct Billing</v>
      </c>
      <c r="U227" t="str">
        <f>NEW!W226</f>
        <v>No added promotions</v>
      </c>
      <c r="V227" t="str">
        <f>NEW!X226</f>
        <v>T&amp;Cs apply</v>
      </c>
    </row>
    <row r="228" spans="4:22">
      <c r="D228" t="str">
        <f>NEW!A227</f>
        <v>Sunseap Energy Pte Ltd</v>
      </c>
      <c r="E228">
        <f>NEW!I227</f>
        <v>300</v>
      </c>
      <c r="F228" s="134">
        <f>NEW!R227</f>
        <v>540</v>
      </c>
      <c r="G228" s="134">
        <f>NEW!Q227</f>
        <v>45</v>
      </c>
      <c r="H228" s="134">
        <f>NEW!N227</f>
        <v>540</v>
      </c>
      <c r="I228" s="134">
        <f>NEW!D227</f>
        <v>0</v>
      </c>
      <c r="J228" s="134">
        <f>NEW!P227</f>
        <v>0</v>
      </c>
      <c r="K228" s="200">
        <f>NEW!H227</f>
        <v>24</v>
      </c>
      <c r="L228" t="str">
        <f>NEW!G227</f>
        <v>Discounted</v>
      </c>
      <c r="M228" s="135">
        <f>NEW!F227</f>
        <v>0.15</v>
      </c>
      <c r="N228" s="135" t="str">
        <f t="shared" si="4"/>
        <v>off SP Tariff</v>
      </c>
      <c r="O228" t="str">
        <f>NEW!C227</f>
        <v>Sunseap 50 DOT</v>
      </c>
      <c r="P228" t="str">
        <f>NEW!U227</f>
        <v>YES</v>
      </c>
      <c r="Q228" t="str">
        <f>NEW!S227</f>
        <v>NO</v>
      </c>
      <c r="S228" t="str">
        <f>NEW!T227</f>
        <v>None</v>
      </c>
      <c r="T228" t="str">
        <f>NEW!V227</f>
        <v>Retailer Direct Billing</v>
      </c>
      <c r="U228" t="str">
        <f>NEW!W227</f>
        <v>No added promotions</v>
      </c>
      <c r="V228" t="str">
        <f>NEW!X227</f>
        <v>T&amp;Cs apply</v>
      </c>
    </row>
    <row r="229" spans="4:22">
      <c r="D229" t="str">
        <f>NEW!A228</f>
        <v>Sunseap Energy Pte Ltd</v>
      </c>
      <c r="E229">
        <f>NEW!I228</f>
        <v>350</v>
      </c>
      <c r="F229" s="134">
        <f>NEW!R228</f>
        <v>630</v>
      </c>
      <c r="G229" s="134">
        <f>NEW!Q228</f>
        <v>52.5</v>
      </c>
      <c r="H229" s="134">
        <f>NEW!N228</f>
        <v>630</v>
      </c>
      <c r="I229" s="134">
        <f>NEW!D228</f>
        <v>0</v>
      </c>
      <c r="J229" s="134">
        <f>NEW!P228</f>
        <v>0</v>
      </c>
      <c r="K229" s="200">
        <f>NEW!H228</f>
        <v>24</v>
      </c>
      <c r="L229" t="str">
        <f>NEW!G228</f>
        <v>Discounted</v>
      </c>
      <c r="M229" s="135">
        <f>NEW!F228</f>
        <v>0.15</v>
      </c>
      <c r="N229" s="135" t="str">
        <f t="shared" si="4"/>
        <v>off SP Tariff</v>
      </c>
      <c r="O229" t="str">
        <f>NEW!C228</f>
        <v>Sunseap 50 DOT</v>
      </c>
      <c r="P229" t="str">
        <f>NEW!U228</f>
        <v>YES</v>
      </c>
      <c r="Q229" t="str">
        <f>NEW!S228</f>
        <v>NO</v>
      </c>
      <c r="S229" t="str">
        <f>NEW!T228</f>
        <v>None</v>
      </c>
      <c r="T229" t="str">
        <f>NEW!V228</f>
        <v>Retailer Direct Billing</v>
      </c>
      <c r="U229" t="str">
        <f>NEW!W228</f>
        <v>No added promotions</v>
      </c>
      <c r="V229" t="str">
        <f>NEW!X228</f>
        <v>T&amp;Cs apply</v>
      </c>
    </row>
    <row r="230" spans="4:22">
      <c r="D230" t="str">
        <f>NEW!A229</f>
        <v>Sunseap Energy Pte Ltd</v>
      </c>
      <c r="E230">
        <f>NEW!I229</f>
        <v>400</v>
      </c>
      <c r="F230" s="134">
        <f>NEW!R229</f>
        <v>720</v>
      </c>
      <c r="G230" s="134">
        <f>NEW!Q229</f>
        <v>60</v>
      </c>
      <c r="H230" s="134">
        <f>NEW!N229</f>
        <v>720</v>
      </c>
      <c r="I230" s="134">
        <f>NEW!D229</f>
        <v>0</v>
      </c>
      <c r="J230" s="134">
        <f>NEW!P229</f>
        <v>0</v>
      </c>
      <c r="K230" s="200">
        <f>NEW!H229</f>
        <v>24</v>
      </c>
      <c r="L230" t="str">
        <f>NEW!G229</f>
        <v>Discounted</v>
      </c>
      <c r="M230" s="135">
        <f>NEW!F229</f>
        <v>0.15</v>
      </c>
      <c r="N230" s="135" t="str">
        <f t="shared" si="4"/>
        <v>off SP Tariff</v>
      </c>
      <c r="O230" t="str">
        <f>NEW!C229</f>
        <v>Sunseap 50 DOT</v>
      </c>
      <c r="P230" t="str">
        <f>NEW!U229</f>
        <v>YES</v>
      </c>
      <c r="Q230" t="str">
        <f>NEW!S229</f>
        <v>NO</v>
      </c>
      <c r="S230" t="str">
        <f>NEW!T229</f>
        <v>None</v>
      </c>
      <c r="T230" t="str">
        <f>NEW!V229</f>
        <v>Retailer Direct Billing</v>
      </c>
      <c r="U230" t="str">
        <f>NEW!W229</f>
        <v>No added promotions</v>
      </c>
      <c r="V230" t="str">
        <f>NEW!X229</f>
        <v>T&amp;Cs apply</v>
      </c>
    </row>
    <row r="231" spans="4:22">
      <c r="D231" t="str">
        <f>NEW!A230</f>
        <v>Sunseap Energy Pte Ltd</v>
      </c>
      <c r="E231">
        <f>NEW!I230</f>
        <v>450</v>
      </c>
      <c r="F231" s="134">
        <f>NEW!R230</f>
        <v>810</v>
      </c>
      <c r="G231" s="134">
        <f>NEW!Q230</f>
        <v>67.5</v>
      </c>
      <c r="H231" s="134">
        <f>NEW!N230</f>
        <v>810</v>
      </c>
      <c r="I231" s="134">
        <f>NEW!D230</f>
        <v>0</v>
      </c>
      <c r="J231" s="134">
        <f>NEW!P230</f>
        <v>0</v>
      </c>
      <c r="K231" s="200">
        <f>NEW!H230</f>
        <v>24</v>
      </c>
      <c r="L231" t="str">
        <f>NEW!G230</f>
        <v>Discounted</v>
      </c>
      <c r="M231" s="135">
        <f>NEW!F230</f>
        <v>0.15</v>
      </c>
      <c r="N231" s="135" t="str">
        <f t="shared" si="4"/>
        <v>off SP Tariff</v>
      </c>
      <c r="O231" t="str">
        <f>NEW!C230</f>
        <v>Sunseap 50 DOT</v>
      </c>
      <c r="P231" t="str">
        <f>NEW!U230</f>
        <v>YES</v>
      </c>
      <c r="Q231" t="str">
        <f>NEW!S230</f>
        <v>NO</v>
      </c>
      <c r="S231" t="str">
        <f>NEW!T230</f>
        <v>None</v>
      </c>
      <c r="T231" t="str">
        <f>NEW!V230</f>
        <v>Retailer Direct Billing</v>
      </c>
      <c r="U231" t="str">
        <f>NEW!W230</f>
        <v>No added promotions</v>
      </c>
      <c r="V231" t="str">
        <f>NEW!X230</f>
        <v>T&amp;Cs apply</v>
      </c>
    </row>
    <row r="232" spans="4:22">
      <c r="D232" t="str">
        <f>NEW!A231</f>
        <v>Sunseap Energy Pte Ltd</v>
      </c>
      <c r="E232">
        <f>NEW!I231</f>
        <v>500</v>
      </c>
      <c r="F232" s="134">
        <f>NEW!R231</f>
        <v>900</v>
      </c>
      <c r="G232" s="134">
        <f>NEW!Q231</f>
        <v>75</v>
      </c>
      <c r="H232" s="134">
        <f>NEW!N231</f>
        <v>900</v>
      </c>
      <c r="I232" s="134">
        <f>NEW!D231</f>
        <v>0</v>
      </c>
      <c r="J232" s="134">
        <f>NEW!P231</f>
        <v>0</v>
      </c>
      <c r="K232" s="200">
        <f>NEW!H231</f>
        <v>24</v>
      </c>
      <c r="L232" t="str">
        <f>NEW!G231</f>
        <v>Discounted</v>
      </c>
      <c r="M232" s="135">
        <f>NEW!F231</f>
        <v>0.15</v>
      </c>
      <c r="N232" s="135" t="str">
        <f t="shared" si="4"/>
        <v>off SP Tariff</v>
      </c>
      <c r="O232" t="str">
        <f>NEW!C231</f>
        <v>Sunseap 50 DOT</v>
      </c>
      <c r="P232" t="str">
        <f>NEW!U231</f>
        <v>YES</v>
      </c>
      <c r="Q232" t="str">
        <f>NEW!S231</f>
        <v>NO</v>
      </c>
      <c r="S232" t="str">
        <f>NEW!T231</f>
        <v>None</v>
      </c>
      <c r="T232" t="str">
        <f>NEW!V231</f>
        <v>Retailer Direct Billing</v>
      </c>
      <c r="U232" t="str">
        <f>NEW!W231</f>
        <v>No added promotions</v>
      </c>
      <c r="V232" t="str">
        <f>NEW!X231</f>
        <v>T&amp;Cs apply</v>
      </c>
    </row>
    <row r="233" spans="4:22">
      <c r="D233" t="str">
        <f>NEW!A232</f>
        <v>Sunseap Energy Pte Ltd</v>
      </c>
      <c r="E233">
        <f>NEW!I232</f>
        <v>50</v>
      </c>
      <c r="F233" s="134">
        <f>NEW!R232</f>
        <v>60</v>
      </c>
      <c r="G233" s="134">
        <f>NEW!Q232</f>
        <v>5</v>
      </c>
      <c r="H233" s="134">
        <f>NEW!N232</f>
        <v>60</v>
      </c>
      <c r="I233" s="134">
        <f>NEW!D232</f>
        <v>0</v>
      </c>
      <c r="J233" s="134">
        <f>NEW!P232</f>
        <v>0</v>
      </c>
      <c r="K233" s="200">
        <f>NEW!H232</f>
        <v>24</v>
      </c>
      <c r="L233" t="str">
        <f>NEW!G232</f>
        <v>Discounted</v>
      </c>
      <c r="M233" s="135">
        <f>NEW!F232</f>
        <v>0.1</v>
      </c>
      <c r="N233" s="135" t="str">
        <f t="shared" si="4"/>
        <v>off SP Tariff</v>
      </c>
      <c r="O233" t="str">
        <f>NEW!C232</f>
        <v>Sunseap 100 DOT</v>
      </c>
      <c r="P233" t="str">
        <f>NEW!U232</f>
        <v>YES</v>
      </c>
      <c r="Q233" t="str">
        <f>NEW!S232</f>
        <v>NO</v>
      </c>
      <c r="S233" t="str">
        <f>NEW!T232</f>
        <v>None</v>
      </c>
      <c r="T233" t="str">
        <f>NEW!V232</f>
        <v>Retailer Direct Billing</v>
      </c>
      <c r="U233" t="str">
        <f>NEW!W232</f>
        <v>No added promotions</v>
      </c>
      <c r="V233" t="str">
        <f>NEW!X232</f>
        <v>T&amp;Cs apply</v>
      </c>
    </row>
    <row r="234" spans="4:22">
      <c r="D234" t="str">
        <f>NEW!A233</f>
        <v>Sunseap Energy Pte Ltd</v>
      </c>
      <c r="E234">
        <f>NEW!I233</f>
        <v>100</v>
      </c>
      <c r="F234" s="134">
        <f>NEW!R233</f>
        <v>120</v>
      </c>
      <c r="G234" s="134">
        <f>NEW!Q233</f>
        <v>10</v>
      </c>
      <c r="H234" s="134">
        <f>NEW!N233</f>
        <v>120</v>
      </c>
      <c r="I234" s="134">
        <f>NEW!D233</f>
        <v>0</v>
      </c>
      <c r="J234" s="134">
        <f>NEW!P233</f>
        <v>0</v>
      </c>
      <c r="K234" s="200">
        <f>NEW!H233</f>
        <v>24</v>
      </c>
      <c r="L234" t="str">
        <f>NEW!G233</f>
        <v>Discounted</v>
      </c>
      <c r="M234" s="135">
        <f>NEW!F233</f>
        <v>0.1</v>
      </c>
      <c r="N234" s="135" t="str">
        <f t="shared" si="4"/>
        <v>off SP Tariff</v>
      </c>
      <c r="O234" t="str">
        <f>NEW!C233</f>
        <v>Sunseap 100 DOT</v>
      </c>
      <c r="P234" t="str">
        <f>NEW!U233</f>
        <v>YES</v>
      </c>
      <c r="Q234" t="str">
        <f>NEW!S233</f>
        <v>NO</v>
      </c>
      <c r="S234" t="str">
        <f>NEW!T233</f>
        <v>None</v>
      </c>
      <c r="T234" t="str">
        <f>NEW!V233</f>
        <v>Retailer Direct Billing</v>
      </c>
      <c r="U234" t="str">
        <f>NEW!W233</f>
        <v>No added promotions</v>
      </c>
      <c r="V234" t="str">
        <f>NEW!X233</f>
        <v>T&amp;Cs apply</v>
      </c>
    </row>
    <row r="235" spans="4:22">
      <c r="D235" t="str">
        <f>NEW!A234</f>
        <v>Sunseap Energy Pte Ltd</v>
      </c>
      <c r="E235">
        <f>NEW!I234</f>
        <v>150</v>
      </c>
      <c r="F235" s="134">
        <f>NEW!R234</f>
        <v>180</v>
      </c>
      <c r="G235" s="134">
        <f>NEW!Q234</f>
        <v>15</v>
      </c>
      <c r="H235" s="134">
        <f>NEW!N234</f>
        <v>180</v>
      </c>
      <c r="I235" s="134">
        <f>NEW!D234</f>
        <v>0</v>
      </c>
      <c r="J235" s="134">
        <f>NEW!P234</f>
        <v>0</v>
      </c>
      <c r="K235" s="200">
        <f>NEW!H234</f>
        <v>24</v>
      </c>
      <c r="L235" t="str">
        <f>NEW!G234</f>
        <v>Discounted</v>
      </c>
      <c r="M235" s="135">
        <f>NEW!F234</f>
        <v>0.1</v>
      </c>
      <c r="N235" s="135" t="str">
        <f t="shared" si="4"/>
        <v>off SP Tariff</v>
      </c>
      <c r="O235" t="str">
        <f>NEW!C234</f>
        <v>Sunseap 100 DOT</v>
      </c>
      <c r="P235" t="str">
        <f>NEW!U234</f>
        <v>YES</v>
      </c>
      <c r="Q235" t="str">
        <f>NEW!S234</f>
        <v>NO</v>
      </c>
      <c r="S235" t="str">
        <f>NEW!T234</f>
        <v>None</v>
      </c>
      <c r="T235" t="str">
        <f>NEW!V234</f>
        <v>Retailer Direct Billing</v>
      </c>
      <c r="U235" t="str">
        <f>NEW!W234</f>
        <v>No added promotions</v>
      </c>
      <c r="V235" t="str">
        <f>NEW!X234</f>
        <v>T&amp;Cs apply</v>
      </c>
    </row>
    <row r="236" spans="4:22">
      <c r="D236" t="str">
        <f>NEW!A235</f>
        <v>Sunseap Energy Pte Ltd</v>
      </c>
      <c r="E236">
        <f>NEW!I235</f>
        <v>200</v>
      </c>
      <c r="F236" s="134">
        <f>NEW!R235</f>
        <v>240</v>
      </c>
      <c r="G236" s="134">
        <f>NEW!Q235</f>
        <v>20</v>
      </c>
      <c r="H236" s="134">
        <f>NEW!N235</f>
        <v>240</v>
      </c>
      <c r="I236" s="134">
        <f>NEW!D235</f>
        <v>0</v>
      </c>
      <c r="J236" s="134">
        <f>NEW!P235</f>
        <v>0</v>
      </c>
      <c r="K236" s="200">
        <f>NEW!H235</f>
        <v>24</v>
      </c>
      <c r="L236" t="str">
        <f>NEW!G235</f>
        <v>Discounted</v>
      </c>
      <c r="M236" s="135">
        <f>NEW!F235</f>
        <v>0.1</v>
      </c>
      <c r="N236" s="135" t="str">
        <f t="shared" si="4"/>
        <v>off SP Tariff</v>
      </c>
      <c r="O236" t="str">
        <f>NEW!C235</f>
        <v>Sunseap 100 DOT</v>
      </c>
      <c r="P236" t="str">
        <f>NEW!U235</f>
        <v>YES</v>
      </c>
      <c r="Q236" t="str">
        <f>NEW!S235</f>
        <v>NO</v>
      </c>
      <c r="S236" t="str">
        <f>NEW!T235</f>
        <v>None</v>
      </c>
      <c r="T236" t="str">
        <f>NEW!V235</f>
        <v>Retailer Direct Billing</v>
      </c>
      <c r="U236" t="str">
        <f>NEW!W235</f>
        <v>No added promotions</v>
      </c>
      <c r="V236" t="str">
        <f>NEW!X235</f>
        <v>T&amp;Cs apply</v>
      </c>
    </row>
    <row r="237" spans="4:22">
      <c r="D237" t="str">
        <f>NEW!A236</f>
        <v>Sunseap Energy Pte Ltd</v>
      </c>
      <c r="E237">
        <f>NEW!I236</f>
        <v>250</v>
      </c>
      <c r="F237" s="134">
        <f>NEW!R236</f>
        <v>300</v>
      </c>
      <c r="G237" s="134">
        <f>NEW!Q236</f>
        <v>25</v>
      </c>
      <c r="H237" s="134">
        <f>NEW!N236</f>
        <v>300</v>
      </c>
      <c r="I237" s="134">
        <f>NEW!D236</f>
        <v>0</v>
      </c>
      <c r="J237" s="134">
        <f>NEW!P236</f>
        <v>0</v>
      </c>
      <c r="K237" s="200">
        <f>NEW!H236</f>
        <v>24</v>
      </c>
      <c r="L237" t="str">
        <f>NEW!G236</f>
        <v>Discounted</v>
      </c>
      <c r="M237" s="135">
        <f>NEW!F236</f>
        <v>0.1</v>
      </c>
      <c r="N237" s="135" t="str">
        <f t="shared" si="4"/>
        <v>off SP Tariff</v>
      </c>
      <c r="O237" t="str">
        <f>NEW!C236</f>
        <v>Sunseap 100 DOT</v>
      </c>
      <c r="P237" t="str">
        <f>NEW!U236</f>
        <v>YES</v>
      </c>
      <c r="Q237" t="str">
        <f>NEW!S236</f>
        <v>NO</v>
      </c>
      <c r="S237" t="str">
        <f>NEW!T236</f>
        <v>None</v>
      </c>
      <c r="T237" t="str">
        <f>NEW!V236</f>
        <v>Retailer Direct Billing</v>
      </c>
      <c r="U237" t="str">
        <f>NEW!W236</f>
        <v>No added promotions</v>
      </c>
      <c r="V237" t="str">
        <f>NEW!X236</f>
        <v>T&amp;Cs apply</v>
      </c>
    </row>
    <row r="238" spans="4:22">
      <c r="D238" t="str">
        <f>NEW!A237</f>
        <v>Sunseap Energy Pte Ltd</v>
      </c>
      <c r="E238">
        <f>NEW!I237</f>
        <v>300</v>
      </c>
      <c r="F238" s="134">
        <f>NEW!R237</f>
        <v>360</v>
      </c>
      <c r="G238" s="134">
        <f>NEW!Q237</f>
        <v>30</v>
      </c>
      <c r="H238" s="134">
        <f>NEW!N237</f>
        <v>360</v>
      </c>
      <c r="I238" s="134">
        <f>NEW!D237</f>
        <v>0</v>
      </c>
      <c r="J238" s="134">
        <f>NEW!P237</f>
        <v>0</v>
      </c>
      <c r="K238" s="200">
        <f>NEW!H237</f>
        <v>24</v>
      </c>
      <c r="L238" t="str">
        <f>NEW!G237</f>
        <v>Discounted</v>
      </c>
      <c r="M238" s="135">
        <f>NEW!F237</f>
        <v>0.1</v>
      </c>
      <c r="N238" s="135" t="str">
        <f t="shared" si="4"/>
        <v>off SP Tariff</v>
      </c>
      <c r="O238" t="str">
        <f>NEW!C237</f>
        <v>Sunseap 100 DOT</v>
      </c>
      <c r="P238" t="str">
        <f>NEW!U237</f>
        <v>YES</v>
      </c>
      <c r="Q238" t="str">
        <f>NEW!S237</f>
        <v>NO</v>
      </c>
      <c r="S238" t="str">
        <f>NEW!T237</f>
        <v>None</v>
      </c>
      <c r="T238" t="str">
        <f>NEW!V237</f>
        <v>Retailer Direct Billing</v>
      </c>
      <c r="U238" t="str">
        <f>NEW!W237</f>
        <v>No added promotions</v>
      </c>
      <c r="V238" t="str">
        <f>NEW!X237</f>
        <v>T&amp;Cs apply</v>
      </c>
    </row>
    <row r="239" spans="4:22">
      <c r="D239" t="str">
        <f>NEW!A238</f>
        <v>Sunseap Energy Pte Ltd</v>
      </c>
      <c r="E239">
        <f>NEW!I238</f>
        <v>350</v>
      </c>
      <c r="F239" s="134">
        <f>NEW!R238</f>
        <v>420</v>
      </c>
      <c r="G239" s="134">
        <f>NEW!Q238</f>
        <v>35</v>
      </c>
      <c r="H239" s="134">
        <f>NEW!N238</f>
        <v>420</v>
      </c>
      <c r="I239" s="134">
        <f>NEW!D238</f>
        <v>0</v>
      </c>
      <c r="J239" s="134">
        <f>NEW!P238</f>
        <v>0</v>
      </c>
      <c r="K239" s="200">
        <f>NEW!H238</f>
        <v>24</v>
      </c>
      <c r="L239" t="str">
        <f>NEW!G238</f>
        <v>Discounted</v>
      </c>
      <c r="M239" s="135">
        <f>NEW!F238</f>
        <v>0.1</v>
      </c>
      <c r="N239" s="135" t="str">
        <f t="shared" si="4"/>
        <v>off SP Tariff</v>
      </c>
      <c r="O239" t="str">
        <f>NEW!C238</f>
        <v>Sunseap 100 DOT</v>
      </c>
      <c r="P239" t="str">
        <f>NEW!U238</f>
        <v>YES</v>
      </c>
      <c r="Q239" t="str">
        <f>NEW!S238</f>
        <v>NO</v>
      </c>
      <c r="S239" t="str">
        <f>NEW!T238</f>
        <v>None</v>
      </c>
      <c r="T239" t="str">
        <f>NEW!V238</f>
        <v>Retailer Direct Billing</v>
      </c>
      <c r="U239" t="str">
        <f>NEW!W238</f>
        <v>No added promotions</v>
      </c>
      <c r="V239" t="str">
        <f>NEW!X238</f>
        <v>T&amp;Cs apply</v>
      </c>
    </row>
    <row r="240" spans="4:22">
      <c r="D240" t="str">
        <f>NEW!A239</f>
        <v>Sunseap Energy Pte Ltd</v>
      </c>
      <c r="E240">
        <f>NEW!I239</f>
        <v>400</v>
      </c>
      <c r="F240" s="134">
        <f>NEW!R239</f>
        <v>480</v>
      </c>
      <c r="G240" s="134">
        <f>NEW!Q239</f>
        <v>40</v>
      </c>
      <c r="H240" s="134">
        <f>NEW!N239</f>
        <v>480</v>
      </c>
      <c r="I240" s="134">
        <f>NEW!D239</f>
        <v>0</v>
      </c>
      <c r="J240" s="134">
        <f>NEW!P239</f>
        <v>0</v>
      </c>
      <c r="K240" s="200">
        <f>NEW!H239</f>
        <v>24</v>
      </c>
      <c r="L240" t="str">
        <f>NEW!G239</f>
        <v>Discounted</v>
      </c>
      <c r="M240" s="135">
        <f>NEW!F239</f>
        <v>0.1</v>
      </c>
      <c r="N240" s="135" t="str">
        <f t="shared" si="4"/>
        <v>off SP Tariff</v>
      </c>
      <c r="O240" t="str">
        <f>NEW!C239</f>
        <v>Sunseap 100 DOT</v>
      </c>
      <c r="P240" t="str">
        <f>NEW!U239</f>
        <v>YES</v>
      </c>
      <c r="Q240" t="str">
        <f>NEW!S239</f>
        <v>NO</v>
      </c>
      <c r="S240" t="str">
        <f>NEW!T239</f>
        <v>None</v>
      </c>
      <c r="T240" t="str">
        <f>NEW!V239</f>
        <v>Retailer Direct Billing</v>
      </c>
      <c r="U240" t="str">
        <f>NEW!W239</f>
        <v>No added promotions</v>
      </c>
      <c r="V240" t="str">
        <f>NEW!X239</f>
        <v>T&amp;Cs apply</v>
      </c>
    </row>
    <row r="241" spans="4:22">
      <c r="D241" t="str">
        <f>NEW!A240</f>
        <v>Sunseap Energy Pte Ltd</v>
      </c>
      <c r="E241">
        <f>NEW!I240</f>
        <v>450</v>
      </c>
      <c r="F241" s="134">
        <f>NEW!R240</f>
        <v>540</v>
      </c>
      <c r="G241" s="134">
        <f>NEW!Q240</f>
        <v>45</v>
      </c>
      <c r="H241" s="134">
        <f>NEW!N240</f>
        <v>540</v>
      </c>
      <c r="I241" s="134">
        <f>NEW!D240</f>
        <v>0</v>
      </c>
      <c r="J241" s="134">
        <f>NEW!P240</f>
        <v>0</v>
      </c>
      <c r="K241" s="200">
        <f>NEW!H240</f>
        <v>24</v>
      </c>
      <c r="L241" t="str">
        <f>NEW!G240</f>
        <v>Discounted</v>
      </c>
      <c r="M241" s="135">
        <f>NEW!F240</f>
        <v>0.1</v>
      </c>
      <c r="N241" s="135" t="str">
        <f t="shared" si="4"/>
        <v>off SP Tariff</v>
      </c>
      <c r="O241" t="str">
        <f>NEW!C240</f>
        <v>Sunseap 100 DOT</v>
      </c>
      <c r="P241" t="str">
        <f>NEW!U240</f>
        <v>YES</v>
      </c>
      <c r="Q241" t="str">
        <f>NEW!S240</f>
        <v>NO</v>
      </c>
      <c r="S241" t="str">
        <f>NEW!T240</f>
        <v>None</v>
      </c>
      <c r="T241" t="str">
        <f>NEW!V240</f>
        <v>Retailer Direct Billing</v>
      </c>
      <c r="U241" t="str">
        <f>NEW!W240</f>
        <v>No added promotions</v>
      </c>
      <c r="V241" t="str">
        <f>NEW!X240</f>
        <v>T&amp;Cs apply</v>
      </c>
    </row>
    <row r="242" spans="4:22">
      <c r="D242" t="str">
        <f>NEW!A241</f>
        <v>Sunseap Energy Pte Ltd</v>
      </c>
      <c r="E242">
        <f>NEW!I241</f>
        <v>500</v>
      </c>
      <c r="F242" s="134">
        <f>NEW!R241</f>
        <v>600</v>
      </c>
      <c r="G242" s="134">
        <f>NEW!Q241</f>
        <v>50</v>
      </c>
      <c r="H242" s="134">
        <f>NEW!N241</f>
        <v>600</v>
      </c>
      <c r="I242" s="134">
        <f>NEW!D241</f>
        <v>0</v>
      </c>
      <c r="J242" s="134">
        <f>NEW!P241</f>
        <v>0</v>
      </c>
      <c r="K242" s="200">
        <f>NEW!H241</f>
        <v>24</v>
      </c>
      <c r="L242" t="str">
        <f>NEW!G241</f>
        <v>Discounted</v>
      </c>
      <c r="M242" s="135">
        <f>NEW!F241</f>
        <v>0.1</v>
      </c>
      <c r="N242" s="135" t="str">
        <f t="shared" si="4"/>
        <v>off SP Tariff</v>
      </c>
      <c r="O242" t="str">
        <f>NEW!C241</f>
        <v>Sunseap 100 DOT</v>
      </c>
      <c r="P242" t="str">
        <f>NEW!U241</f>
        <v>YES</v>
      </c>
      <c r="Q242" t="str">
        <f>NEW!S241</f>
        <v>NO</v>
      </c>
      <c r="S242" t="str">
        <f>NEW!T241</f>
        <v>None</v>
      </c>
      <c r="T242" t="str">
        <f>NEW!V241</f>
        <v>Retailer Direct Billing</v>
      </c>
      <c r="U242" t="str">
        <f>NEW!W241</f>
        <v>No added promotions</v>
      </c>
      <c r="V242" t="str">
        <f>NEW!X241</f>
        <v>T&amp;Cs apply</v>
      </c>
    </row>
    <row r="243" spans="4:22">
      <c r="D243" t="str">
        <f>NEW!A242</f>
        <v>Tuas Power</v>
      </c>
      <c r="E243">
        <f>NEW!I242</f>
        <v>50</v>
      </c>
      <c r="F243" s="134">
        <f>NEW!R242</f>
        <v>112.92</v>
      </c>
      <c r="G243" s="134">
        <f>NEW!Q242</f>
        <v>9.41</v>
      </c>
      <c r="H243" s="134">
        <f>NEW!N242</f>
        <v>108</v>
      </c>
      <c r="I243" s="134">
        <f>NEW!D242</f>
        <v>0</v>
      </c>
      <c r="J243" s="134">
        <f>NEW!P242</f>
        <v>4.92</v>
      </c>
      <c r="K243" s="200">
        <f>NEW!H242</f>
        <v>6</v>
      </c>
      <c r="L243" t="str">
        <f>NEW!G242</f>
        <v>Discounted</v>
      </c>
      <c r="M243" s="135">
        <f>NEW!F242</f>
        <v>0.18</v>
      </c>
      <c r="N243" s="135" t="str">
        <f t="shared" si="4"/>
        <v>off SP Tariff</v>
      </c>
      <c r="O243" t="str">
        <f>NEW!C242</f>
        <v>Trial Promotion PowerDO 6</v>
      </c>
      <c r="P243" t="str">
        <f>NEW!U242</f>
        <v>NO</v>
      </c>
      <c r="Q243" t="str">
        <f>NEW!S242</f>
        <v>NO</v>
      </c>
      <c r="S243" t="str">
        <f>NEW!T242</f>
        <v>None</v>
      </c>
      <c r="T243" t="str">
        <f>NEW!V242</f>
        <v>SP Services Consolidated Billing</v>
      </c>
      <c r="U243" t="str">
        <f>NEW!W242</f>
        <v>NTUC members can earn Link Points</v>
      </c>
      <c r="V243" t="str">
        <f>NEW!X242</f>
        <v>T&amp;Cs apply</v>
      </c>
    </row>
    <row r="244" spans="4:22">
      <c r="D244" t="str">
        <f>NEW!A243</f>
        <v>Tuas Power</v>
      </c>
      <c r="E244">
        <f>NEW!I243</f>
        <v>100</v>
      </c>
      <c r="F244" s="134">
        <f>NEW!R243</f>
        <v>225.84</v>
      </c>
      <c r="G244" s="134">
        <f>NEW!Q243</f>
        <v>18.82</v>
      </c>
      <c r="H244" s="134">
        <f>NEW!N243</f>
        <v>216</v>
      </c>
      <c r="I244" s="134">
        <f>NEW!D243</f>
        <v>0</v>
      </c>
      <c r="J244" s="134">
        <f>NEW!P243</f>
        <v>9.84</v>
      </c>
      <c r="K244" s="200">
        <f>NEW!H243</f>
        <v>6</v>
      </c>
      <c r="L244" t="str">
        <f>NEW!G243</f>
        <v>Discounted</v>
      </c>
      <c r="M244" s="135">
        <f>NEW!F243</f>
        <v>0.18</v>
      </c>
      <c r="N244" s="135" t="str">
        <f t="shared" si="4"/>
        <v>off SP Tariff</v>
      </c>
      <c r="O244" t="str">
        <f>NEW!C243</f>
        <v>Trial Promotion PowerDO 6</v>
      </c>
      <c r="P244" t="str">
        <f>NEW!U243</f>
        <v>NO</v>
      </c>
      <c r="Q244" t="str">
        <f>NEW!S243</f>
        <v>NO</v>
      </c>
      <c r="S244" t="str">
        <f>NEW!T243</f>
        <v>None</v>
      </c>
      <c r="T244" t="str">
        <f>NEW!V243</f>
        <v>SP Services Consolidated Billing</v>
      </c>
      <c r="U244" t="str">
        <f>NEW!W243</f>
        <v>NTUC members can earn Link Points</v>
      </c>
      <c r="V244" t="str">
        <f>NEW!X243</f>
        <v>T&amp;Cs apply</v>
      </c>
    </row>
    <row r="245" spans="4:22">
      <c r="D245" t="str">
        <f>NEW!A244</f>
        <v>Tuas Power</v>
      </c>
      <c r="E245">
        <f>NEW!I244</f>
        <v>150</v>
      </c>
      <c r="F245" s="134">
        <f>NEW!R244</f>
        <v>338.75999999999982</v>
      </c>
      <c r="G245" s="134">
        <f>NEW!Q244</f>
        <v>28.229999999999986</v>
      </c>
      <c r="H245" s="134">
        <f>NEW!N244</f>
        <v>323.99999999999983</v>
      </c>
      <c r="I245" s="134">
        <f>NEW!D244</f>
        <v>0</v>
      </c>
      <c r="J245" s="134">
        <f>NEW!P244</f>
        <v>14.760000000000002</v>
      </c>
      <c r="K245" s="200">
        <f>NEW!H244</f>
        <v>6</v>
      </c>
      <c r="L245" t="str">
        <f>NEW!G244</f>
        <v>Discounted</v>
      </c>
      <c r="M245" s="135">
        <f>NEW!F244</f>
        <v>0.18</v>
      </c>
      <c r="N245" s="135" t="str">
        <f t="shared" si="4"/>
        <v>off SP Tariff</v>
      </c>
      <c r="O245" t="str">
        <f>NEW!C244</f>
        <v>Trial Promotion PowerDO 6</v>
      </c>
      <c r="P245" t="str">
        <f>NEW!U244</f>
        <v>NO</v>
      </c>
      <c r="Q245" t="str">
        <f>NEW!S244</f>
        <v>NO</v>
      </c>
      <c r="S245" t="str">
        <f>NEW!T244</f>
        <v>None</v>
      </c>
      <c r="T245" t="str">
        <f>NEW!V244</f>
        <v>SP Services Consolidated Billing</v>
      </c>
      <c r="U245" t="str">
        <f>NEW!W244</f>
        <v>NTUC members can earn Link Points</v>
      </c>
      <c r="V245" t="str">
        <f>NEW!X244</f>
        <v>T&amp;Cs apply</v>
      </c>
    </row>
    <row r="246" spans="4:22">
      <c r="D246" t="str">
        <f>NEW!A245</f>
        <v>Tuas Power</v>
      </c>
      <c r="E246">
        <f>NEW!I245</f>
        <v>200</v>
      </c>
      <c r="F246" s="134">
        <f>NEW!R245</f>
        <v>451.68</v>
      </c>
      <c r="G246" s="134">
        <f>NEW!Q245</f>
        <v>37.64</v>
      </c>
      <c r="H246" s="134">
        <f>NEW!N245</f>
        <v>432</v>
      </c>
      <c r="I246" s="134">
        <f>NEW!D245</f>
        <v>0</v>
      </c>
      <c r="J246" s="134">
        <f>NEW!P245</f>
        <v>19.68</v>
      </c>
      <c r="K246" s="200">
        <f>NEW!H245</f>
        <v>6</v>
      </c>
      <c r="L246" t="str">
        <f>NEW!G245</f>
        <v>Discounted</v>
      </c>
      <c r="M246" s="135">
        <f>NEW!F245</f>
        <v>0.18</v>
      </c>
      <c r="N246" s="135" t="str">
        <f t="shared" si="4"/>
        <v>off SP Tariff</v>
      </c>
      <c r="O246" t="str">
        <f>NEW!C245</f>
        <v>Trial Promotion PowerDO 6</v>
      </c>
      <c r="P246" t="str">
        <f>NEW!U245</f>
        <v>NO</v>
      </c>
      <c r="Q246" t="str">
        <f>NEW!S245</f>
        <v>NO</v>
      </c>
      <c r="S246" t="str">
        <f>NEW!T245</f>
        <v>None</v>
      </c>
      <c r="T246" t="str">
        <f>NEW!V245</f>
        <v>SP Services Consolidated Billing</v>
      </c>
      <c r="U246" t="str">
        <f>NEW!W245</f>
        <v>NTUC members can earn Link Points</v>
      </c>
      <c r="V246" t="str">
        <f>NEW!X245</f>
        <v>T&amp;Cs apply</v>
      </c>
    </row>
    <row r="247" spans="4:22">
      <c r="D247" t="str">
        <f>NEW!A246</f>
        <v>Tuas Power</v>
      </c>
      <c r="E247">
        <f>NEW!I246</f>
        <v>250</v>
      </c>
      <c r="F247" s="134">
        <f>NEW!R246</f>
        <v>564.59999999999968</v>
      </c>
      <c r="G247" s="134">
        <f>NEW!Q246</f>
        <v>47.049999999999969</v>
      </c>
      <c r="H247" s="134">
        <f>NEW!N246</f>
        <v>539.99999999999966</v>
      </c>
      <c r="I247" s="134">
        <f>NEW!D246</f>
        <v>0</v>
      </c>
      <c r="J247" s="134">
        <f>NEW!P246</f>
        <v>24.6</v>
      </c>
      <c r="K247" s="200">
        <f>NEW!H246</f>
        <v>6</v>
      </c>
      <c r="L247" t="str">
        <f>NEW!G246</f>
        <v>Discounted</v>
      </c>
      <c r="M247" s="135">
        <f>NEW!F246</f>
        <v>0.18</v>
      </c>
      <c r="N247" s="135" t="str">
        <f t="shared" si="4"/>
        <v>off SP Tariff</v>
      </c>
      <c r="O247" t="str">
        <f>NEW!C246</f>
        <v>Trial Promotion PowerDO 6</v>
      </c>
      <c r="P247" t="str">
        <f>NEW!U246</f>
        <v>NO</v>
      </c>
      <c r="Q247" t="str">
        <f>NEW!S246</f>
        <v>NO</v>
      </c>
      <c r="S247" t="str">
        <f>NEW!T246</f>
        <v>None</v>
      </c>
      <c r="T247" t="str">
        <f>NEW!V246</f>
        <v>SP Services Consolidated Billing</v>
      </c>
      <c r="U247" t="str">
        <f>NEW!W246</f>
        <v>NTUC members can earn Link Points</v>
      </c>
      <c r="V247" t="str">
        <f>NEW!X246</f>
        <v>T&amp;Cs apply</v>
      </c>
    </row>
    <row r="248" spans="4:22">
      <c r="D248" t="str">
        <f>NEW!A247</f>
        <v>Tuas Power</v>
      </c>
      <c r="E248">
        <f>NEW!I247</f>
        <v>300</v>
      </c>
      <c r="F248" s="134">
        <f>NEW!R247</f>
        <v>677.51999999999964</v>
      </c>
      <c r="G248" s="134">
        <f>NEW!Q247</f>
        <v>56.459999999999972</v>
      </c>
      <c r="H248" s="134">
        <f>NEW!N247</f>
        <v>647.99999999999966</v>
      </c>
      <c r="I248" s="134">
        <f>NEW!D247</f>
        <v>0</v>
      </c>
      <c r="J248" s="134">
        <f>NEW!P247</f>
        <v>29.520000000000003</v>
      </c>
      <c r="K248" s="200">
        <f>NEW!H247</f>
        <v>6</v>
      </c>
      <c r="L248" t="str">
        <f>NEW!G247</f>
        <v>Discounted</v>
      </c>
      <c r="M248" s="135">
        <f>NEW!F247</f>
        <v>0.18</v>
      </c>
      <c r="N248" s="135" t="str">
        <f t="shared" si="4"/>
        <v>off SP Tariff</v>
      </c>
      <c r="O248" t="str">
        <f>NEW!C247</f>
        <v>Trial Promotion PowerDO 6</v>
      </c>
      <c r="P248" t="str">
        <f>NEW!U247</f>
        <v>NO</v>
      </c>
      <c r="Q248" t="str">
        <f>NEW!S247</f>
        <v>NO</v>
      </c>
      <c r="S248" t="str">
        <f>NEW!T247</f>
        <v>None</v>
      </c>
      <c r="T248" t="str">
        <f>NEW!V247</f>
        <v>SP Services Consolidated Billing</v>
      </c>
      <c r="U248" t="str">
        <f>NEW!W247</f>
        <v>NTUC members can earn Link Points</v>
      </c>
      <c r="V248" t="str">
        <f>NEW!X247</f>
        <v>T&amp;Cs apply</v>
      </c>
    </row>
    <row r="249" spans="4:22">
      <c r="D249" t="str">
        <f>NEW!A248</f>
        <v>Tuas Power</v>
      </c>
      <c r="E249">
        <f>NEW!I248</f>
        <v>350</v>
      </c>
      <c r="F249" s="134">
        <f>NEW!R248</f>
        <v>790.44</v>
      </c>
      <c r="G249" s="134">
        <f>NEW!Q248</f>
        <v>65.87</v>
      </c>
      <c r="H249" s="134">
        <f>NEW!N248</f>
        <v>756</v>
      </c>
      <c r="I249" s="134">
        <f>NEW!D248</f>
        <v>0</v>
      </c>
      <c r="J249" s="134">
        <f>NEW!P248</f>
        <v>34.44</v>
      </c>
      <c r="K249" s="200">
        <f>NEW!H248</f>
        <v>6</v>
      </c>
      <c r="L249" t="str">
        <f>NEW!G248</f>
        <v>Discounted</v>
      </c>
      <c r="M249" s="135">
        <f>NEW!F248</f>
        <v>0.18</v>
      </c>
      <c r="N249" s="135" t="str">
        <f t="shared" si="4"/>
        <v>off SP Tariff</v>
      </c>
      <c r="O249" t="str">
        <f>NEW!C248</f>
        <v>Trial Promotion PowerDO 6</v>
      </c>
      <c r="P249" t="str">
        <f>NEW!U248</f>
        <v>NO</v>
      </c>
      <c r="Q249" t="str">
        <f>NEW!S248</f>
        <v>NO</v>
      </c>
      <c r="S249" t="str">
        <f>NEW!T248</f>
        <v>None</v>
      </c>
      <c r="T249" t="str">
        <f>NEW!V248</f>
        <v>SP Services Consolidated Billing</v>
      </c>
      <c r="U249" t="str">
        <f>NEW!W248</f>
        <v>NTUC members can earn Link Points</v>
      </c>
      <c r="V249" t="str">
        <f>NEW!X248</f>
        <v>T&amp;Cs apply</v>
      </c>
    </row>
    <row r="250" spans="4:22">
      <c r="D250" t="str">
        <f>NEW!A249</f>
        <v>Tuas Power</v>
      </c>
      <c r="E250">
        <f>NEW!I249</f>
        <v>400</v>
      </c>
      <c r="F250" s="134">
        <f>NEW!R249</f>
        <v>903.36</v>
      </c>
      <c r="G250" s="134">
        <f>NEW!Q249</f>
        <v>75.28</v>
      </c>
      <c r="H250" s="134">
        <f>NEW!N249</f>
        <v>864</v>
      </c>
      <c r="I250" s="134">
        <f>NEW!D249</f>
        <v>0</v>
      </c>
      <c r="J250" s="134">
        <f>NEW!P249</f>
        <v>39.36</v>
      </c>
      <c r="K250" s="200">
        <f>NEW!H249</f>
        <v>6</v>
      </c>
      <c r="L250" t="str">
        <f>NEW!G249</f>
        <v>Discounted</v>
      </c>
      <c r="M250" s="135">
        <f>NEW!F249</f>
        <v>0.18</v>
      </c>
      <c r="N250" s="135" t="str">
        <f t="shared" si="4"/>
        <v>off SP Tariff</v>
      </c>
      <c r="O250" t="str">
        <f>NEW!C249</f>
        <v>Trial Promotion PowerDO 6</v>
      </c>
      <c r="P250" t="str">
        <f>NEW!U249</f>
        <v>NO</v>
      </c>
      <c r="Q250" t="str">
        <f>NEW!S249</f>
        <v>NO</v>
      </c>
      <c r="S250" t="str">
        <f>NEW!T249</f>
        <v>None</v>
      </c>
      <c r="T250" t="str">
        <f>NEW!V249</f>
        <v>SP Services Consolidated Billing</v>
      </c>
      <c r="U250" t="str">
        <f>NEW!W249</f>
        <v>NTUC members can earn Link Points</v>
      </c>
      <c r="V250" t="str">
        <f>NEW!X249</f>
        <v>T&amp;Cs apply</v>
      </c>
    </row>
    <row r="251" spans="4:22">
      <c r="D251" t="str">
        <f>NEW!A250</f>
        <v>Tuas Power</v>
      </c>
      <c r="E251">
        <f>NEW!I250</f>
        <v>450</v>
      </c>
      <c r="F251" s="134">
        <f>NEW!R250</f>
        <v>1016.28</v>
      </c>
      <c r="G251" s="134">
        <f>NEW!Q250</f>
        <v>84.69</v>
      </c>
      <c r="H251" s="134">
        <f>NEW!N250</f>
        <v>972</v>
      </c>
      <c r="I251" s="134">
        <f>NEW!D250</f>
        <v>0</v>
      </c>
      <c r="J251" s="134">
        <f>NEW!P250</f>
        <v>44.28</v>
      </c>
      <c r="K251" s="200">
        <f>NEW!H250</f>
        <v>6</v>
      </c>
      <c r="L251" t="str">
        <f>NEW!G250</f>
        <v>Discounted</v>
      </c>
      <c r="M251" s="135">
        <f>NEW!F250</f>
        <v>0.18</v>
      </c>
      <c r="N251" s="135" t="str">
        <f t="shared" si="4"/>
        <v>off SP Tariff</v>
      </c>
      <c r="O251" t="str">
        <f>NEW!C250</f>
        <v>Trial Promotion PowerDO 6</v>
      </c>
      <c r="P251" t="str">
        <f>NEW!U250</f>
        <v>NO</v>
      </c>
      <c r="Q251" t="str">
        <f>NEW!S250</f>
        <v>NO</v>
      </c>
      <c r="S251" t="str">
        <f>NEW!T250</f>
        <v>None</v>
      </c>
      <c r="T251" t="str">
        <f>NEW!V250</f>
        <v>SP Services Consolidated Billing</v>
      </c>
      <c r="U251" t="str">
        <f>NEW!W250</f>
        <v>NTUC members can earn Link Points</v>
      </c>
      <c r="V251" t="str">
        <f>NEW!X250</f>
        <v>T&amp;Cs apply</v>
      </c>
    </row>
    <row r="252" spans="4:22">
      <c r="D252" t="str">
        <f>NEW!A251</f>
        <v>Tuas Power</v>
      </c>
      <c r="E252">
        <f>NEW!I251</f>
        <v>500</v>
      </c>
      <c r="F252" s="134">
        <f>NEW!R251</f>
        <v>1129.1999999999994</v>
      </c>
      <c r="G252" s="134">
        <f>NEW!Q251</f>
        <v>94.099999999999937</v>
      </c>
      <c r="H252" s="134">
        <f>NEW!N251</f>
        <v>1079.9999999999993</v>
      </c>
      <c r="I252" s="134">
        <f>NEW!D251</f>
        <v>0</v>
      </c>
      <c r="J252" s="134">
        <f>NEW!P251</f>
        <v>49.2</v>
      </c>
      <c r="K252" s="200">
        <f>NEW!H251</f>
        <v>6</v>
      </c>
      <c r="L252" t="str">
        <f>NEW!G251</f>
        <v>Discounted</v>
      </c>
      <c r="M252" s="135">
        <f>NEW!F251</f>
        <v>0.18</v>
      </c>
      <c r="N252" s="135" t="str">
        <f t="shared" si="4"/>
        <v>off SP Tariff</v>
      </c>
      <c r="O252" t="str">
        <f>NEW!C251</f>
        <v>Trial Promotion PowerDO 6</v>
      </c>
      <c r="P252" t="str">
        <f>NEW!U251</f>
        <v>NO</v>
      </c>
      <c r="Q252" t="str">
        <f>NEW!S251</f>
        <v>NO</v>
      </c>
      <c r="S252" t="str">
        <f>NEW!T251</f>
        <v>None</v>
      </c>
      <c r="T252" t="str">
        <f>NEW!V251</f>
        <v>SP Services Consolidated Billing</v>
      </c>
      <c r="U252" t="str">
        <f>NEW!W251</f>
        <v>NTUC members can earn Link Points</v>
      </c>
      <c r="V252" t="str">
        <f>NEW!X251</f>
        <v>T&amp;Cs apply</v>
      </c>
    </row>
    <row r="253" spans="4:22">
      <c r="D253" t="str">
        <f>NEW!A252</f>
        <v>Tuas Power</v>
      </c>
      <c r="E253">
        <f>NEW!I252</f>
        <v>50</v>
      </c>
      <c r="F253" s="134">
        <f>NEW!R252</f>
        <v>196.68</v>
      </c>
      <c r="G253" s="134">
        <f>NEW!Q252</f>
        <v>16.39</v>
      </c>
      <c r="H253" s="134">
        <f>NEW!N252</f>
        <v>132</v>
      </c>
      <c r="I253" s="134">
        <f>NEW!D252</f>
        <v>60</v>
      </c>
      <c r="J253" s="134">
        <f>NEW!P252</f>
        <v>4.68</v>
      </c>
      <c r="K253" s="200">
        <f>NEW!H252</f>
        <v>24</v>
      </c>
      <c r="L253" t="str">
        <f>NEW!G252</f>
        <v>Discounted</v>
      </c>
      <c r="M253" s="135">
        <f>NEW!F252</f>
        <v>0.22</v>
      </c>
      <c r="N253" s="135" t="str">
        <f t="shared" si="4"/>
        <v>off SP Tariff</v>
      </c>
      <c r="O253" t="str">
        <f>NEW!C252</f>
        <v>PowerDO 24</v>
      </c>
      <c r="P253" t="str">
        <f>NEW!U252</f>
        <v>NO</v>
      </c>
      <c r="Q253" t="str">
        <f>NEW!S252</f>
        <v>S$60 Bill Rebate off first month bill</v>
      </c>
      <c r="S253" t="str">
        <f>NEW!T252</f>
        <v>None</v>
      </c>
      <c r="T253" t="str">
        <f>NEW!V252</f>
        <v>SP Services Consolidated Billing</v>
      </c>
      <c r="U253" t="str">
        <f>NEW!W252</f>
        <v>NTUC members can earn Link Points</v>
      </c>
      <c r="V253" t="str">
        <f>NEW!X252</f>
        <v>T&amp;Cs apply</v>
      </c>
    </row>
    <row r="254" spans="4:22">
      <c r="D254" t="str">
        <f>NEW!A253</f>
        <v>Tuas Power</v>
      </c>
      <c r="E254">
        <f>NEW!I253</f>
        <v>100</v>
      </c>
      <c r="F254" s="134">
        <f>NEW!R253</f>
        <v>333.36</v>
      </c>
      <c r="G254" s="134">
        <f>NEW!Q253</f>
        <v>27.78</v>
      </c>
      <c r="H254" s="134">
        <f>NEW!N253</f>
        <v>264</v>
      </c>
      <c r="I254" s="134">
        <f>NEW!D253</f>
        <v>60</v>
      </c>
      <c r="J254" s="134">
        <f>NEW!P253</f>
        <v>9.36</v>
      </c>
      <c r="K254" s="200">
        <f>NEW!H253</f>
        <v>24</v>
      </c>
      <c r="L254" t="str">
        <f>NEW!G253</f>
        <v>Discounted</v>
      </c>
      <c r="M254" s="135">
        <f>NEW!F253</f>
        <v>0.22</v>
      </c>
      <c r="N254" s="135" t="str">
        <f t="shared" si="4"/>
        <v>off SP Tariff</v>
      </c>
      <c r="O254" t="str">
        <f>NEW!C253</f>
        <v>PowerDO 24</v>
      </c>
      <c r="P254" t="str">
        <f>NEW!U253</f>
        <v>NO</v>
      </c>
      <c r="Q254" t="str">
        <f>NEW!S253</f>
        <v>S$60 Bill Rebate off first month bill</v>
      </c>
      <c r="S254" t="str">
        <f>NEW!T253</f>
        <v>None</v>
      </c>
      <c r="T254" t="str">
        <f>NEW!V253</f>
        <v>SP Services Consolidated Billing</v>
      </c>
      <c r="U254" t="str">
        <f>NEW!W253</f>
        <v>NTUC members can earn Link Points</v>
      </c>
      <c r="V254" t="str">
        <f>NEW!X253</f>
        <v>T&amp;Cs apply</v>
      </c>
    </row>
    <row r="255" spans="4:22">
      <c r="D255" t="str">
        <f>NEW!A254</f>
        <v>Tuas Power</v>
      </c>
      <c r="E255">
        <f>NEW!I254</f>
        <v>150</v>
      </c>
      <c r="F255" s="134">
        <f>NEW!R254</f>
        <v>470.04</v>
      </c>
      <c r="G255" s="134">
        <f>NEW!Q254</f>
        <v>39.17</v>
      </c>
      <c r="H255" s="134">
        <f>NEW!N254</f>
        <v>396</v>
      </c>
      <c r="I255" s="134">
        <f>NEW!D254</f>
        <v>60</v>
      </c>
      <c r="J255" s="134">
        <f>NEW!P254</f>
        <v>14.04</v>
      </c>
      <c r="K255" s="200">
        <f>NEW!H254</f>
        <v>24</v>
      </c>
      <c r="L255" t="str">
        <f>NEW!G254</f>
        <v>Discounted</v>
      </c>
      <c r="M255" s="135">
        <f>NEW!F254</f>
        <v>0.22</v>
      </c>
      <c r="N255" s="135" t="str">
        <f t="shared" si="4"/>
        <v>off SP Tariff</v>
      </c>
      <c r="O255" t="str">
        <f>NEW!C254</f>
        <v>PowerDO 24</v>
      </c>
      <c r="P255" t="str">
        <f>NEW!U254</f>
        <v>NO</v>
      </c>
      <c r="Q255" t="str">
        <f>NEW!S254</f>
        <v>S$60 Bill Rebate off first month bill</v>
      </c>
      <c r="S255" t="str">
        <f>NEW!T254</f>
        <v>None</v>
      </c>
      <c r="T255" t="str">
        <f>NEW!V254</f>
        <v>SP Services Consolidated Billing</v>
      </c>
      <c r="U255" t="str">
        <f>NEW!W254</f>
        <v>NTUC members can earn Link Points</v>
      </c>
      <c r="V255" t="str">
        <f>NEW!X254</f>
        <v>T&amp;Cs apply</v>
      </c>
    </row>
    <row r="256" spans="4:22">
      <c r="D256" t="str">
        <f>NEW!A255</f>
        <v>Tuas Power</v>
      </c>
      <c r="E256">
        <f>NEW!I255</f>
        <v>200</v>
      </c>
      <c r="F256" s="134">
        <f>NEW!R255</f>
        <v>606.72</v>
      </c>
      <c r="G256" s="134">
        <f>NEW!Q255</f>
        <v>50.56</v>
      </c>
      <c r="H256" s="134">
        <f>NEW!N255</f>
        <v>528</v>
      </c>
      <c r="I256" s="134">
        <f>NEW!D255</f>
        <v>60</v>
      </c>
      <c r="J256" s="134">
        <f>NEW!P255</f>
        <v>18.72</v>
      </c>
      <c r="K256" s="200">
        <f>NEW!H255</f>
        <v>24</v>
      </c>
      <c r="L256" t="str">
        <f>NEW!G255</f>
        <v>Discounted</v>
      </c>
      <c r="M256" s="135">
        <f>NEW!F255</f>
        <v>0.22</v>
      </c>
      <c r="N256" s="135" t="str">
        <f t="shared" si="4"/>
        <v>off SP Tariff</v>
      </c>
      <c r="O256" t="str">
        <f>NEW!C255</f>
        <v>PowerDO 24</v>
      </c>
      <c r="P256" t="str">
        <f>NEW!U255</f>
        <v>NO</v>
      </c>
      <c r="Q256" t="str">
        <f>NEW!S255</f>
        <v>S$60 Bill Rebate off first month bill</v>
      </c>
      <c r="S256" t="str">
        <f>NEW!T255</f>
        <v>None</v>
      </c>
      <c r="T256" t="str">
        <f>NEW!V255</f>
        <v>SP Services Consolidated Billing</v>
      </c>
      <c r="U256" t="str">
        <f>NEW!W255</f>
        <v>NTUC members can earn Link Points</v>
      </c>
      <c r="V256" t="str">
        <f>NEW!X255</f>
        <v>T&amp;Cs apply</v>
      </c>
    </row>
    <row r="257" spans="4:22">
      <c r="D257" t="str">
        <f>NEW!A256</f>
        <v>Tuas Power</v>
      </c>
      <c r="E257">
        <f>NEW!I256</f>
        <v>250</v>
      </c>
      <c r="F257" s="134">
        <f>NEW!R256</f>
        <v>743.40000000000009</v>
      </c>
      <c r="G257" s="134">
        <f>NEW!Q256</f>
        <v>61.95</v>
      </c>
      <c r="H257" s="134">
        <f>NEW!N256</f>
        <v>660</v>
      </c>
      <c r="I257" s="134">
        <f>NEW!D256</f>
        <v>60</v>
      </c>
      <c r="J257" s="134">
        <f>NEW!P256</f>
        <v>23.4</v>
      </c>
      <c r="K257" s="200">
        <f>NEW!H256</f>
        <v>24</v>
      </c>
      <c r="L257" t="str">
        <f>NEW!G256</f>
        <v>Discounted</v>
      </c>
      <c r="M257" s="135">
        <f>NEW!F256</f>
        <v>0.22</v>
      </c>
      <c r="N257" s="135" t="str">
        <f t="shared" si="4"/>
        <v>off SP Tariff</v>
      </c>
      <c r="O257" t="str">
        <f>NEW!C256</f>
        <v>PowerDO 24</v>
      </c>
      <c r="P257" t="str">
        <f>NEW!U256</f>
        <v>NO</v>
      </c>
      <c r="Q257" t="str">
        <f>NEW!S256</f>
        <v>S$60 Bill Rebate off first month bill</v>
      </c>
      <c r="S257" t="str">
        <f>NEW!T256</f>
        <v>None</v>
      </c>
      <c r="T257" t="str">
        <f>NEW!V256</f>
        <v>SP Services Consolidated Billing</v>
      </c>
      <c r="U257" t="str">
        <f>NEW!W256</f>
        <v>NTUC members can earn Link Points</v>
      </c>
      <c r="V257" t="str">
        <f>NEW!X256</f>
        <v>T&amp;Cs apply</v>
      </c>
    </row>
    <row r="258" spans="4:22">
      <c r="D258" t="str">
        <f>NEW!A257</f>
        <v>Tuas Power</v>
      </c>
      <c r="E258">
        <f>NEW!I257</f>
        <v>300</v>
      </c>
      <c r="F258" s="134">
        <f>NEW!R257</f>
        <v>880.08</v>
      </c>
      <c r="G258" s="134">
        <f>NEW!Q257</f>
        <v>73.34</v>
      </c>
      <c r="H258" s="134">
        <f>NEW!N257</f>
        <v>792</v>
      </c>
      <c r="I258" s="134">
        <f>NEW!D257</f>
        <v>60</v>
      </c>
      <c r="J258" s="134">
        <f>NEW!P257</f>
        <v>28.08</v>
      </c>
      <c r="K258" s="200">
        <f>NEW!H257</f>
        <v>24</v>
      </c>
      <c r="L258" t="str">
        <f>NEW!G257</f>
        <v>Discounted</v>
      </c>
      <c r="M258" s="135">
        <f>NEW!F257</f>
        <v>0.22</v>
      </c>
      <c r="N258" s="135" t="str">
        <f t="shared" si="4"/>
        <v>off SP Tariff</v>
      </c>
      <c r="O258" t="str">
        <f>NEW!C257</f>
        <v>PowerDO 24</v>
      </c>
      <c r="P258" t="str">
        <f>NEW!U257</f>
        <v>NO</v>
      </c>
      <c r="Q258" t="str">
        <f>NEW!S257</f>
        <v>S$60 Bill Rebate off first month bill</v>
      </c>
      <c r="S258" t="str">
        <f>NEW!T257</f>
        <v>None</v>
      </c>
      <c r="T258" t="str">
        <f>NEW!V257</f>
        <v>SP Services Consolidated Billing</v>
      </c>
      <c r="U258" t="str">
        <f>NEW!W257</f>
        <v>NTUC members can earn Link Points</v>
      </c>
      <c r="V258" t="str">
        <f>NEW!X257</f>
        <v>T&amp;Cs apply</v>
      </c>
    </row>
    <row r="259" spans="4:22">
      <c r="D259" t="str">
        <f>NEW!A258</f>
        <v>Tuas Power</v>
      </c>
      <c r="E259">
        <f>NEW!I258</f>
        <v>350</v>
      </c>
      <c r="F259" s="134">
        <f>NEW!R258</f>
        <v>1016.76</v>
      </c>
      <c r="G259" s="134">
        <f>NEW!Q258</f>
        <v>84.73</v>
      </c>
      <c r="H259" s="134">
        <f>NEW!N258</f>
        <v>924</v>
      </c>
      <c r="I259" s="134">
        <f>NEW!D258</f>
        <v>60</v>
      </c>
      <c r="J259" s="134">
        <f>NEW!P258</f>
        <v>32.76</v>
      </c>
      <c r="K259" s="200">
        <f>NEW!H258</f>
        <v>24</v>
      </c>
      <c r="L259" t="str">
        <f>NEW!G258</f>
        <v>Discounted</v>
      </c>
      <c r="M259" s="135">
        <f>NEW!F258</f>
        <v>0.22</v>
      </c>
      <c r="N259" s="135" t="str">
        <f t="shared" si="4"/>
        <v>off SP Tariff</v>
      </c>
      <c r="O259" t="str">
        <f>NEW!C258</f>
        <v>PowerDO 24</v>
      </c>
      <c r="P259" t="str">
        <f>NEW!U258</f>
        <v>NO</v>
      </c>
      <c r="Q259" t="str">
        <f>NEW!S258</f>
        <v>S$60 Bill Rebate off first month bill</v>
      </c>
      <c r="S259" t="str">
        <f>NEW!T258</f>
        <v>None</v>
      </c>
      <c r="T259" t="str">
        <f>NEW!V258</f>
        <v>SP Services Consolidated Billing</v>
      </c>
      <c r="U259" t="str">
        <f>NEW!W258</f>
        <v>NTUC members can earn Link Points</v>
      </c>
      <c r="V259" t="str">
        <f>NEW!X258</f>
        <v>T&amp;Cs apply</v>
      </c>
    </row>
    <row r="260" spans="4:22">
      <c r="D260" t="str">
        <f>NEW!A259</f>
        <v>Tuas Power</v>
      </c>
      <c r="E260">
        <f>NEW!I259</f>
        <v>400</v>
      </c>
      <c r="F260" s="134">
        <f>NEW!R259</f>
        <v>1153.44</v>
      </c>
      <c r="G260" s="134">
        <f>NEW!Q259</f>
        <v>96.12</v>
      </c>
      <c r="H260" s="134">
        <f>NEW!N259</f>
        <v>1056</v>
      </c>
      <c r="I260" s="134">
        <f>NEW!D259</f>
        <v>60</v>
      </c>
      <c r="J260" s="134">
        <f>NEW!P259</f>
        <v>37.44</v>
      </c>
      <c r="K260" s="200">
        <f>NEW!H259</f>
        <v>24</v>
      </c>
      <c r="L260" t="str">
        <f>NEW!G259</f>
        <v>Discounted</v>
      </c>
      <c r="M260" s="135">
        <f>NEW!F259</f>
        <v>0.22</v>
      </c>
      <c r="N260" s="135" t="str">
        <f t="shared" si="4"/>
        <v>off SP Tariff</v>
      </c>
      <c r="O260" t="str">
        <f>NEW!C259</f>
        <v>PowerDO 24</v>
      </c>
      <c r="P260" t="str">
        <f>NEW!U259</f>
        <v>NO</v>
      </c>
      <c r="Q260" t="str">
        <f>NEW!S259</f>
        <v>S$60 Bill Rebate off first month bill</v>
      </c>
      <c r="S260" t="str">
        <f>NEW!T259</f>
        <v>None</v>
      </c>
      <c r="T260" t="str">
        <f>NEW!V259</f>
        <v>SP Services Consolidated Billing</v>
      </c>
      <c r="U260" t="str">
        <f>NEW!W259</f>
        <v>NTUC members can earn Link Points</v>
      </c>
      <c r="V260" t="str">
        <f>NEW!X259</f>
        <v>T&amp;Cs apply</v>
      </c>
    </row>
    <row r="261" spans="4:22">
      <c r="D261" t="str">
        <f>NEW!A260</f>
        <v>Tuas Power</v>
      </c>
      <c r="E261">
        <f>NEW!I260</f>
        <v>450</v>
      </c>
      <c r="F261" s="134">
        <f>NEW!R260</f>
        <v>1290.1200000000001</v>
      </c>
      <c r="G261" s="134">
        <f>NEW!Q260</f>
        <v>107.51</v>
      </c>
      <c r="H261" s="134">
        <f>NEW!N260</f>
        <v>1188</v>
      </c>
      <c r="I261" s="134">
        <f>NEW!D260</f>
        <v>60</v>
      </c>
      <c r="J261" s="134">
        <f>NEW!P260</f>
        <v>42.120000000000005</v>
      </c>
      <c r="K261" s="200">
        <f>NEW!H260</f>
        <v>24</v>
      </c>
      <c r="L261" t="str">
        <f>NEW!G260</f>
        <v>Discounted</v>
      </c>
      <c r="M261" s="135">
        <f>NEW!F260</f>
        <v>0.22</v>
      </c>
      <c r="N261" s="135" t="str">
        <f t="shared" si="4"/>
        <v>off SP Tariff</v>
      </c>
      <c r="O261" t="str">
        <f>NEW!C260</f>
        <v>PowerDO 24</v>
      </c>
      <c r="P261" t="str">
        <f>NEW!U260</f>
        <v>NO</v>
      </c>
      <c r="Q261" t="str">
        <f>NEW!S260</f>
        <v>S$60 Bill Rebate off first month bill</v>
      </c>
      <c r="S261" t="str">
        <f>NEW!T260</f>
        <v>None</v>
      </c>
      <c r="T261" t="str">
        <f>NEW!V260</f>
        <v>SP Services Consolidated Billing</v>
      </c>
      <c r="U261" t="str">
        <f>NEW!W260</f>
        <v>NTUC members can earn Link Points</v>
      </c>
      <c r="V261" t="str">
        <f>NEW!X260</f>
        <v>T&amp;Cs apply</v>
      </c>
    </row>
    <row r="262" spans="4:22">
      <c r="D262" t="str">
        <f>NEW!A261</f>
        <v>Tuas Power</v>
      </c>
      <c r="E262">
        <f>NEW!I261</f>
        <v>500</v>
      </c>
      <c r="F262" s="134">
        <f>NEW!R261</f>
        <v>1426.8000000000002</v>
      </c>
      <c r="G262" s="134">
        <f>NEW!Q261</f>
        <v>118.9</v>
      </c>
      <c r="H262" s="134">
        <f>NEW!N261</f>
        <v>1320</v>
      </c>
      <c r="I262" s="134">
        <f>NEW!D261</f>
        <v>60</v>
      </c>
      <c r="J262" s="134">
        <f>NEW!P261</f>
        <v>46.8</v>
      </c>
      <c r="K262" s="200">
        <f>NEW!H261</f>
        <v>24</v>
      </c>
      <c r="L262" t="str">
        <f>NEW!G261</f>
        <v>Discounted</v>
      </c>
      <c r="M262" s="135">
        <f>NEW!F261</f>
        <v>0.22</v>
      </c>
      <c r="N262" s="135" t="str">
        <f t="shared" si="4"/>
        <v>off SP Tariff</v>
      </c>
      <c r="O262" t="str">
        <f>NEW!C261</f>
        <v>PowerDO 24</v>
      </c>
      <c r="P262" t="str">
        <f>NEW!U261</f>
        <v>NO</v>
      </c>
      <c r="Q262" t="str">
        <f>NEW!S261</f>
        <v>S$60 Bill Rebate off first month bill</v>
      </c>
      <c r="S262" t="str">
        <f>NEW!T261</f>
        <v>None</v>
      </c>
      <c r="T262" t="str">
        <f>NEW!V261</f>
        <v>SP Services Consolidated Billing</v>
      </c>
      <c r="U262" t="str">
        <f>NEW!W261</f>
        <v>NTUC members can earn Link Points</v>
      </c>
      <c r="V262" t="str">
        <f>NEW!X261</f>
        <v>T&amp;Cs apply</v>
      </c>
    </row>
    <row r="263" spans="4:22">
      <c r="D263" t="str">
        <f>NEW!A262</f>
        <v>Tuas Power</v>
      </c>
      <c r="E263">
        <f>NEW!I262</f>
        <v>50</v>
      </c>
      <c r="F263" s="134">
        <f>NEW!R262</f>
        <v>233.98803350618269</v>
      </c>
      <c r="G263" s="134">
        <f>NEW!Q262</f>
        <v>19.499002792181891</v>
      </c>
      <c r="H263" s="134">
        <f>NEW!N262</f>
        <v>169.68488232947746</v>
      </c>
      <c r="I263" s="134">
        <f>NEW!D262</f>
        <v>60</v>
      </c>
      <c r="J263" s="134">
        <f>NEW!P262</f>
        <v>4.3031511767052253</v>
      </c>
      <c r="K263" s="200">
        <f>NEW!H262</f>
        <v>18</v>
      </c>
      <c r="L263" t="str">
        <f>NEW!G262</f>
        <v>Fixed</v>
      </c>
      <c r="M263" s="199">
        <f>NEW!F262*100</f>
        <v>17.98</v>
      </c>
      <c r="N263" s="135" t="str">
        <f t="shared" si="4"/>
        <v>cents/kWh</v>
      </c>
      <c r="O263" t="str">
        <f>NEW!C262</f>
        <v>PowerFIX 18</v>
      </c>
      <c r="P263" t="str">
        <f>NEW!U262</f>
        <v>NO</v>
      </c>
      <c r="Q263" t="str">
        <f>NEW!S262</f>
        <v>S$60 Bill Rebate off first month bill</v>
      </c>
      <c r="S263" t="str">
        <f>NEW!T262</f>
        <v>None</v>
      </c>
      <c r="T263" t="str">
        <f>NEW!V262</f>
        <v>SP Services Consolidated Billing</v>
      </c>
      <c r="U263" t="str">
        <f>NEW!W262</f>
        <v>NTUC members can earn Link Points</v>
      </c>
      <c r="V263" t="str">
        <f>NEW!X262</f>
        <v>T&amp;Cs apply</v>
      </c>
    </row>
    <row r="264" spans="4:22">
      <c r="D264" t="str">
        <f>NEW!A263</f>
        <v>Tuas Power</v>
      </c>
      <c r="E264">
        <f>NEW!I263</f>
        <v>100</v>
      </c>
      <c r="F264" s="134">
        <f>NEW!R263</f>
        <v>407.97606701236538</v>
      </c>
      <c r="G264" s="134">
        <f>NEW!Q263</f>
        <v>33.998005584363781</v>
      </c>
      <c r="H264" s="134">
        <f>NEW!N263</f>
        <v>339.36976465895492</v>
      </c>
      <c r="I264" s="134">
        <f>NEW!D263</f>
        <v>60</v>
      </c>
      <c r="J264" s="134">
        <f>NEW!P263</f>
        <v>8.6063023534104506</v>
      </c>
      <c r="K264" s="200">
        <f>NEW!H263</f>
        <v>18</v>
      </c>
      <c r="L264" t="str">
        <f>NEW!G263</f>
        <v>Fixed</v>
      </c>
      <c r="M264" s="199">
        <f>NEW!F263*100</f>
        <v>17.98</v>
      </c>
      <c r="N264" s="135" t="str">
        <f t="shared" si="4"/>
        <v>cents/kWh</v>
      </c>
      <c r="O264" t="str">
        <f>NEW!C263</f>
        <v>PowerFIX 18</v>
      </c>
      <c r="P264" t="str">
        <f>NEW!U263</f>
        <v>NO</v>
      </c>
      <c r="Q264" t="str">
        <f>NEW!S263</f>
        <v>S$60 Bill Rebate off first month bill</v>
      </c>
      <c r="S264" t="str">
        <f>NEW!T263</f>
        <v>None</v>
      </c>
      <c r="T264" t="str">
        <f>NEW!V263</f>
        <v>SP Services Consolidated Billing</v>
      </c>
      <c r="U264" t="str">
        <f>NEW!W263</f>
        <v>NTUC members can earn Link Points</v>
      </c>
      <c r="V264" t="str">
        <f>NEW!X263</f>
        <v>T&amp;Cs apply</v>
      </c>
    </row>
    <row r="265" spans="4:22">
      <c r="D265" t="str">
        <f>NEW!A264</f>
        <v>Tuas Power</v>
      </c>
      <c r="E265">
        <f>NEW!I264</f>
        <v>150</v>
      </c>
      <c r="F265" s="134">
        <f>NEW!R264</f>
        <v>581.96410051854798</v>
      </c>
      <c r="G265" s="134">
        <f>NEW!Q264</f>
        <v>48.497008376545665</v>
      </c>
      <c r="H265" s="134">
        <f>NEW!N264</f>
        <v>509.0546469884323</v>
      </c>
      <c r="I265" s="134">
        <f>NEW!D264</f>
        <v>60</v>
      </c>
      <c r="J265" s="134">
        <f>NEW!P264</f>
        <v>12.909453530115679</v>
      </c>
      <c r="K265" s="200">
        <f>NEW!H264</f>
        <v>18</v>
      </c>
      <c r="L265" t="str">
        <f>NEW!G264</f>
        <v>Fixed</v>
      </c>
      <c r="M265" s="199">
        <f>NEW!F264*100</f>
        <v>17.98</v>
      </c>
      <c r="N265" s="135" t="str">
        <f t="shared" si="4"/>
        <v>cents/kWh</v>
      </c>
      <c r="O265" t="str">
        <f>NEW!C264</f>
        <v>PowerFIX 18</v>
      </c>
      <c r="P265" t="str">
        <f>NEW!U264</f>
        <v>NO</v>
      </c>
      <c r="Q265" t="str">
        <f>NEW!S264</f>
        <v>S$60 Bill Rebate off first month bill</v>
      </c>
      <c r="S265" t="str">
        <f>NEW!T264</f>
        <v>None</v>
      </c>
      <c r="T265" t="str">
        <f>NEW!V264</f>
        <v>SP Services Consolidated Billing</v>
      </c>
      <c r="U265" t="str">
        <f>NEW!W264</f>
        <v>NTUC members can earn Link Points</v>
      </c>
      <c r="V265" t="str">
        <f>NEW!X264</f>
        <v>T&amp;Cs apply</v>
      </c>
    </row>
    <row r="266" spans="4:22">
      <c r="D266" t="str">
        <f>NEW!A265</f>
        <v>Tuas Power</v>
      </c>
      <c r="E266">
        <f>NEW!I265</f>
        <v>200</v>
      </c>
      <c r="F266" s="134">
        <f>NEW!R265</f>
        <v>755.95213402473075</v>
      </c>
      <c r="G266" s="134">
        <f>NEW!Q265</f>
        <v>62.996011168727563</v>
      </c>
      <c r="H266" s="134">
        <f>NEW!N265</f>
        <v>678.73952931790984</v>
      </c>
      <c r="I266" s="134">
        <f>NEW!D265</f>
        <v>60</v>
      </c>
      <c r="J266" s="134">
        <f>NEW!P265</f>
        <v>17.212604706820901</v>
      </c>
      <c r="K266" s="200">
        <f>NEW!H265</f>
        <v>18</v>
      </c>
      <c r="L266" t="str">
        <f>NEW!G265</f>
        <v>Fixed</v>
      </c>
      <c r="M266" s="199">
        <f>NEW!F265*100</f>
        <v>17.98</v>
      </c>
      <c r="N266" s="135" t="str">
        <f t="shared" si="4"/>
        <v>cents/kWh</v>
      </c>
      <c r="O266" t="str">
        <f>NEW!C265</f>
        <v>PowerFIX 18</v>
      </c>
      <c r="P266" t="str">
        <f>NEW!U265</f>
        <v>NO</v>
      </c>
      <c r="Q266" t="str">
        <f>NEW!S265</f>
        <v>S$60 Bill Rebate off first month bill</v>
      </c>
      <c r="S266" t="str">
        <f>NEW!T265</f>
        <v>None</v>
      </c>
      <c r="T266" t="str">
        <f>NEW!V265</f>
        <v>SP Services Consolidated Billing</v>
      </c>
      <c r="U266" t="str">
        <f>NEW!W265</f>
        <v>NTUC members can earn Link Points</v>
      </c>
      <c r="V266" t="str">
        <f>NEW!X265</f>
        <v>T&amp;Cs apply</v>
      </c>
    </row>
    <row r="267" spans="4:22">
      <c r="D267" t="str">
        <f>NEW!A266</f>
        <v>Tuas Power</v>
      </c>
      <c r="E267">
        <f>NEW!I266</f>
        <v>250</v>
      </c>
      <c r="F267" s="134">
        <f>NEW!R266</f>
        <v>929.94016753091353</v>
      </c>
      <c r="G267" s="134">
        <f>NEW!Q266</f>
        <v>77.495013960909461</v>
      </c>
      <c r="H267" s="134">
        <f>NEW!N266</f>
        <v>848.42441164738739</v>
      </c>
      <c r="I267" s="134">
        <f>NEW!D266</f>
        <v>60</v>
      </c>
      <c r="J267" s="134">
        <f>NEW!P266</f>
        <v>21.515755883526126</v>
      </c>
      <c r="K267" s="200">
        <f>NEW!H266</f>
        <v>18</v>
      </c>
      <c r="L267" t="str">
        <f>NEW!G266</f>
        <v>Fixed</v>
      </c>
      <c r="M267" s="199">
        <f>NEW!F266*100</f>
        <v>17.98</v>
      </c>
      <c r="N267" s="135" t="str">
        <f t="shared" si="4"/>
        <v>cents/kWh</v>
      </c>
      <c r="O267" t="str">
        <f>NEW!C266</f>
        <v>PowerFIX 18</v>
      </c>
      <c r="P267" t="str">
        <f>NEW!U266</f>
        <v>NO</v>
      </c>
      <c r="Q267" t="str">
        <f>NEW!S266</f>
        <v>S$60 Bill Rebate off first month bill</v>
      </c>
      <c r="S267" t="str">
        <f>NEW!T266</f>
        <v>None</v>
      </c>
      <c r="T267" t="str">
        <f>NEW!V266</f>
        <v>SP Services Consolidated Billing</v>
      </c>
      <c r="U267" t="str">
        <f>NEW!W266</f>
        <v>NTUC members can earn Link Points</v>
      </c>
      <c r="V267" t="str">
        <f>NEW!X266</f>
        <v>T&amp;Cs apply</v>
      </c>
    </row>
    <row r="268" spans="4:22">
      <c r="D268" t="str">
        <f>NEW!A267</f>
        <v>Tuas Power</v>
      </c>
      <c r="E268">
        <f>NEW!I267</f>
        <v>300</v>
      </c>
      <c r="F268" s="134">
        <f>NEW!R267</f>
        <v>1103.928201037096</v>
      </c>
      <c r="G268" s="134">
        <f>NEW!Q267</f>
        <v>91.99401675309133</v>
      </c>
      <c r="H268" s="134">
        <f>NEW!N267</f>
        <v>1018.1092939768646</v>
      </c>
      <c r="I268" s="134">
        <f>NEW!D267</f>
        <v>60</v>
      </c>
      <c r="J268" s="134">
        <f>NEW!P267</f>
        <v>25.818907060231357</v>
      </c>
      <c r="K268" s="200">
        <f>NEW!H267</f>
        <v>18</v>
      </c>
      <c r="L268" t="str">
        <f>NEW!G267</f>
        <v>Fixed</v>
      </c>
      <c r="M268" s="199">
        <f>NEW!F267*100</f>
        <v>17.98</v>
      </c>
      <c r="N268" s="135" t="str">
        <f t="shared" si="4"/>
        <v>cents/kWh</v>
      </c>
      <c r="O268" t="str">
        <f>NEW!C267</f>
        <v>PowerFIX 18</v>
      </c>
      <c r="P268" t="str">
        <f>NEW!U267</f>
        <v>NO</v>
      </c>
      <c r="Q268" t="str">
        <f>NEW!S267</f>
        <v>S$60 Bill Rebate off first month bill</v>
      </c>
      <c r="S268" t="str">
        <f>NEW!T267</f>
        <v>None</v>
      </c>
      <c r="T268" t="str">
        <f>NEW!V267</f>
        <v>SP Services Consolidated Billing</v>
      </c>
      <c r="U268" t="str">
        <f>NEW!W267</f>
        <v>NTUC members can earn Link Points</v>
      </c>
      <c r="V268" t="str">
        <f>NEW!X267</f>
        <v>T&amp;Cs apply</v>
      </c>
    </row>
    <row r="269" spans="4:22">
      <c r="D269" t="str">
        <f>NEW!A268</f>
        <v>Tuas Power</v>
      </c>
      <c r="E269">
        <f>NEW!I268</f>
        <v>350</v>
      </c>
      <c r="F269" s="134">
        <f>NEW!R268</f>
        <v>1277.9162345432787</v>
      </c>
      <c r="G269" s="134">
        <f>NEW!Q268</f>
        <v>106.49301954527323</v>
      </c>
      <c r="H269" s="134">
        <f>NEW!N268</f>
        <v>1187.7941763063423</v>
      </c>
      <c r="I269" s="134">
        <f>NEW!D268</f>
        <v>60</v>
      </c>
      <c r="J269" s="134">
        <f>NEW!P268</f>
        <v>30.122058236936581</v>
      </c>
      <c r="K269" s="200">
        <f>NEW!H268</f>
        <v>18</v>
      </c>
      <c r="L269" t="str">
        <f>NEW!G268</f>
        <v>Fixed</v>
      </c>
      <c r="M269" s="199">
        <f>NEW!F268*100</f>
        <v>17.98</v>
      </c>
      <c r="N269" s="135" t="str">
        <f t="shared" si="4"/>
        <v>cents/kWh</v>
      </c>
      <c r="O269" t="str">
        <f>NEW!C268</f>
        <v>PowerFIX 18</v>
      </c>
      <c r="P269" t="str">
        <f>NEW!U268</f>
        <v>NO</v>
      </c>
      <c r="Q269" t="str">
        <f>NEW!S268</f>
        <v>S$60 Bill Rebate off first month bill</v>
      </c>
      <c r="S269" t="str">
        <f>NEW!T268</f>
        <v>None</v>
      </c>
      <c r="T269" t="str">
        <f>NEW!V268</f>
        <v>SP Services Consolidated Billing</v>
      </c>
      <c r="U269" t="str">
        <f>NEW!W268</f>
        <v>NTUC members can earn Link Points</v>
      </c>
      <c r="V269" t="str">
        <f>NEW!X268</f>
        <v>T&amp;Cs apply</v>
      </c>
    </row>
    <row r="270" spans="4:22">
      <c r="D270" t="str">
        <f>NEW!A269</f>
        <v>Tuas Power</v>
      </c>
      <c r="E270">
        <f>NEW!I269</f>
        <v>400</v>
      </c>
      <c r="F270" s="134">
        <f>NEW!R269</f>
        <v>1451.9042680494615</v>
      </c>
      <c r="G270" s="134">
        <f>NEW!Q269</f>
        <v>120.99202233745513</v>
      </c>
      <c r="H270" s="134">
        <f>NEW!N269</f>
        <v>1357.4790586358197</v>
      </c>
      <c r="I270" s="134">
        <f>NEW!D269</f>
        <v>60</v>
      </c>
      <c r="J270" s="134">
        <f>NEW!P269</f>
        <v>34.425209413641802</v>
      </c>
      <c r="K270" s="200">
        <f>NEW!H269</f>
        <v>18</v>
      </c>
      <c r="L270" t="str">
        <f>NEW!G269</f>
        <v>Fixed</v>
      </c>
      <c r="M270" s="199">
        <f>NEW!F269*100</f>
        <v>17.98</v>
      </c>
      <c r="N270" s="135" t="str">
        <f t="shared" ref="N270:N333" si="5">IF(L270="Discounted","off SP Tariff","cents/kWh")</f>
        <v>cents/kWh</v>
      </c>
      <c r="O270" t="str">
        <f>NEW!C269</f>
        <v>PowerFIX 18</v>
      </c>
      <c r="P270" t="str">
        <f>NEW!U269</f>
        <v>NO</v>
      </c>
      <c r="Q270" t="str">
        <f>NEW!S269</f>
        <v>S$60 Bill Rebate off first month bill</v>
      </c>
      <c r="S270" t="str">
        <f>NEW!T269</f>
        <v>None</v>
      </c>
      <c r="T270" t="str">
        <f>NEW!V269</f>
        <v>SP Services Consolidated Billing</v>
      </c>
      <c r="U270" t="str">
        <f>NEW!W269</f>
        <v>NTUC members can earn Link Points</v>
      </c>
      <c r="V270" t="str">
        <f>NEW!X269</f>
        <v>T&amp;Cs apply</v>
      </c>
    </row>
    <row r="271" spans="4:22">
      <c r="D271" t="str">
        <f>NEW!A270</f>
        <v>Tuas Power</v>
      </c>
      <c r="E271">
        <f>NEW!I270</f>
        <v>450</v>
      </c>
      <c r="F271" s="134">
        <f>NEW!R270</f>
        <v>1625.8923015556447</v>
      </c>
      <c r="G271" s="134">
        <f>NEW!Q270</f>
        <v>135.49102512963705</v>
      </c>
      <c r="H271" s="134">
        <f>NEW!N270</f>
        <v>1527.1639409652976</v>
      </c>
      <c r="I271" s="134">
        <f>NEW!D270</f>
        <v>60</v>
      </c>
      <c r="J271" s="134">
        <f>NEW!P270</f>
        <v>38.728360590347023</v>
      </c>
      <c r="K271" s="200">
        <f>NEW!H270</f>
        <v>18</v>
      </c>
      <c r="L271" t="str">
        <f>NEW!G270</f>
        <v>Fixed</v>
      </c>
      <c r="M271" s="199">
        <f>NEW!F270*100</f>
        <v>17.98</v>
      </c>
      <c r="N271" s="135" t="str">
        <f t="shared" si="5"/>
        <v>cents/kWh</v>
      </c>
      <c r="O271" t="str">
        <f>NEW!C270</f>
        <v>PowerFIX 18</v>
      </c>
      <c r="P271" t="str">
        <f>NEW!U270</f>
        <v>NO</v>
      </c>
      <c r="Q271" t="str">
        <f>NEW!S270</f>
        <v>S$60 Bill Rebate off first month bill</v>
      </c>
      <c r="S271" t="str">
        <f>NEW!T270</f>
        <v>None</v>
      </c>
      <c r="T271" t="str">
        <f>NEW!V270</f>
        <v>SP Services Consolidated Billing</v>
      </c>
      <c r="U271" t="str">
        <f>NEW!W270</f>
        <v>NTUC members can earn Link Points</v>
      </c>
      <c r="V271" t="str">
        <f>NEW!X270</f>
        <v>T&amp;Cs apply</v>
      </c>
    </row>
    <row r="272" spans="4:22">
      <c r="D272" t="str">
        <f>NEW!A271</f>
        <v>Tuas Power</v>
      </c>
      <c r="E272">
        <f>NEW!I271</f>
        <v>500</v>
      </c>
      <c r="F272" s="134">
        <f>NEW!R271</f>
        <v>1799.8803350618271</v>
      </c>
      <c r="G272" s="134">
        <f>NEW!Q271</f>
        <v>149.99002792181892</v>
      </c>
      <c r="H272" s="134">
        <f>NEW!N271</f>
        <v>1696.8488232947748</v>
      </c>
      <c r="I272" s="134">
        <f>NEW!D271</f>
        <v>60</v>
      </c>
      <c r="J272" s="134">
        <f>NEW!P271</f>
        <v>43.031511767052251</v>
      </c>
      <c r="K272" s="200">
        <f>NEW!H271</f>
        <v>18</v>
      </c>
      <c r="L272" t="str">
        <f>NEW!G271</f>
        <v>Fixed</v>
      </c>
      <c r="M272" s="199">
        <f>NEW!F271*100</f>
        <v>17.98</v>
      </c>
      <c r="N272" s="135" t="str">
        <f t="shared" si="5"/>
        <v>cents/kWh</v>
      </c>
      <c r="O272" t="str">
        <f>NEW!C271</f>
        <v>PowerFIX 18</v>
      </c>
      <c r="P272" t="str">
        <f>NEW!U271</f>
        <v>NO</v>
      </c>
      <c r="Q272" t="str">
        <f>NEW!S271</f>
        <v>S$60 Bill Rebate off first month bill</v>
      </c>
      <c r="S272" t="str">
        <f>NEW!T271</f>
        <v>None</v>
      </c>
      <c r="T272" t="str">
        <f>NEW!V271</f>
        <v>SP Services Consolidated Billing</v>
      </c>
      <c r="U272" t="str">
        <f>NEW!W271</f>
        <v>NTUC members can earn Link Points</v>
      </c>
      <c r="V272" t="str">
        <f>NEW!X271</f>
        <v>T&amp;Cs apply</v>
      </c>
    </row>
    <row r="273" spans="4:22">
      <c r="D273" t="str">
        <f>NEW!A272</f>
        <v>Tuas Power</v>
      </c>
      <c r="E273">
        <f>NEW!I272</f>
        <v>50</v>
      </c>
      <c r="F273" s="134">
        <f>NEW!R272</f>
        <v>233.98803350618269</v>
      </c>
      <c r="G273" s="134">
        <f>NEW!Q272</f>
        <v>19.499002792181891</v>
      </c>
      <c r="H273" s="134">
        <f>NEW!N272</f>
        <v>169.68488232947746</v>
      </c>
      <c r="I273" s="134">
        <f>NEW!D272</f>
        <v>60</v>
      </c>
      <c r="J273" s="134">
        <f>NEW!P272</f>
        <v>4.3031511767052253</v>
      </c>
      <c r="K273" s="200">
        <f>NEW!H272</f>
        <v>24</v>
      </c>
      <c r="L273" t="str">
        <f>NEW!G272</f>
        <v>Fixed</v>
      </c>
      <c r="M273" s="199">
        <f>NEW!F272*100</f>
        <v>17.98</v>
      </c>
      <c r="N273" s="135" t="str">
        <f t="shared" si="5"/>
        <v>cents/kWh</v>
      </c>
      <c r="O273" t="str">
        <f>NEW!C272</f>
        <v>PowerFIX 24</v>
      </c>
      <c r="P273" t="str">
        <f>NEW!U272</f>
        <v>NO</v>
      </c>
      <c r="Q273" t="str">
        <f>NEW!S272</f>
        <v>S$60 Bill Rebate off first month bill</v>
      </c>
      <c r="S273" t="str">
        <f>NEW!T272</f>
        <v>None</v>
      </c>
      <c r="T273" t="str">
        <f>NEW!V272</f>
        <v>SP Services Consolidated Billing</v>
      </c>
      <c r="U273" t="str">
        <f>NEW!W272</f>
        <v>NTUC members can earn Link Points</v>
      </c>
      <c r="V273" t="str">
        <f>NEW!X272</f>
        <v>T&amp;Cs apply</v>
      </c>
    </row>
    <row r="274" spans="4:22">
      <c r="D274" t="str">
        <f>NEW!A273</f>
        <v>Tuas Power</v>
      </c>
      <c r="E274">
        <f>NEW!I273</f>
        <v>100</v>
      </c>
      <c r="F274" s="134">
        <f>NEW!R273</f>
        <v>407.97606701236538</v>
      </c>
      <c r="G274" s="134">
        <f>NEW!Q273</f>
        <v>33.998005584363781</v>
      </c>
      <c r="H274" s="134">
        <f>NEW!N273</f>
        <v>339.36976465895492</v>
      </c>
      <c r="I274" s="134">
        <f>NEW!D273</f>
        <v>60</v>
      </c>
      <c r="J274" s="134">
        <f>NEW!P273</f>
        <v>8.6063023534104506</v>
      </c>
      <c r="K274" s="200">
        <f>NEW!H273</f>
        <v>24</v>
      </c>
      <c r="L274" t="str">
        <f>NEW!G273</f>
        <v>Fixed</v>
      </c>
      <c r="M274" s="199">
        <f>NEW!F273*100</f>
        <v>17.98</v>
      </c>
      <c r="N274" s="135" t="str">
        <f t="shared" si="5"/>
        <v>cents/kWh</v>
      </c>
      <c r="O274" t="str">
        <f>NEW!C273</f>
        <v>PowerFIX 24</v>
      </c>
      <c r="P274" t="str">
        <f>NEW!U273</f>
        <v>NO</v>
      </c>
      <c r="Q274" t="str">
        <f>NEW!S273</f>
        <v>S$60 Bill Rebate off first month bill</v>
      </c>
      <c r="S274" t="str">
        <f>NEW!T273</f>
        <v>None</v>
      </c>
      <c r="T274" t="str">
        <f>NEW!V273</f>
        <v>SP Services Consolidated Billing</v>
      </c>
      <c r="U274" t="str">
        <f>NEW!W273</f>
        <v>NTUC members can earn Link Points</v>
      </c>
      <c r="V274" t="str">
        <f>NEW!X273</f>
        <v>T&amp;Cs apply</v>
      </c>
    </row>
    <row r="275" spans="4:22">
      <c r="D275" t="str">
        <f>NEW!A274</f>
        <v>Tuas Power</v>
      </c>
      <c r="E275">
        <f>NEW!I274</f>
        <v>150</v>
      </c>
      <c r="F275" s="134">
        <f>NEW!R274</f>
        <v>581.96410051854798</v>
      </c>
      <c r="G275" s="134">
        <f>NEW!Q274</f>
        <v>48.497008376545665</v>
      </c>
      <c r="H275" s="134">
        <f>NEW!N274</f>
        <v>509.0546469884323</v>
      </c>
      <c r="I275" s="134">
        <f>NEW!D274</f>
        <v>60</v>
      </c>
      <c r="J275" s="134">
        <f>NEW!P274</f>
        <v>12.909453530115679</v>
      </c>
      <c r="K275" s="200">
        <f>NEW!H274</f>
        <v>24</v>
      </c>
      <c r="L275" t="str">
        <f>NEW!G274</f>
        <v>Fixed</v>
      </c>
      <c r="M275" s="199">
        <f>NEW!F274*100</f>
        <v>17.98</v>
      </c>
      <c r="N275" s="135" t="str">
        <f t="shared" si="5"/>
        <v>cents/kWh</v>
      </c>
      <c r="O275" t="str">
        <f>NEW!C274</f>
        <v>PowerFIX 24</v>
      </c>
      <c r="P275" t="str">
        <f>NEW!U274</f>
        <v>NO</v>
      </c>
      <c r="Q275" t="str">
        <f>NEW!S274</f>
        <v>S$60 Bill Rebate off first month bill</v>
      </c>
      <c r="S275" t="str">
        <f>NEW!T274</f>
        <v>None</v>
      </c>
      <c r="T275" t="str">
        <f>NEW!V274</f>
        <v>SP Services Consolidated Billing</v>
      </c>
      <c r="U275" t="str">
        <f>NEW!W274</f>
        <v>NTUC members can earn Link Points</v>
      </c>
      <c r="V275" t="str">
        <f>NEW!X274</f>
        <v>T&amp;Cs apply</v>
      </c>
    </row>
    <row r="276" spans="4:22">
      <c r="D276" t="str">
        <f>NEW!A275</f>
        <v>Tuas Power</v>
      </c>
      <c r="E276">
        <f>NEW!I275</f>
        <v>200</v>
      </c>
      <c r="F276" s="134">
        <f>NEW!R275</f>
        <v>755.95213402473075</v>
      </c>
      <c r="G276" s="134">
        <f>NEW!Q275</f>
        <v>62.996011168727563</v>
      </c>
      <c r="H276" s="134">
        <f>NEW!N275</f>
        <v>678.73952931790984</v>
      </c>
      <c r="I276" s="134">
        <f>NEW!D275</f>
        <v>60</v>
      </c>
      <c r="J276" s="134">
        <f>NEW!P275</f>
        <v>17.212604706820901</v>
      </c>
      <c r="K276" s="200">
        <f>NEW!H275</f>
        <v>24</v>
      </c>
      <c r="L276" t="str">
        <f>NEW!G275</f>
        <v>Fixed</v>
      </c>
      <c r="M276" s="199">
        <f>NEW!F275*100</f>
        <v>17.98</v>
      </c>
      <c r="N276" s="135" t="str">
        <f t="shared" si="5"/>
        <v>cents/kWh</v>
      </c>
      <c r="O276" t="str">
        <f>NEW!C275</f>
        <v>PowerFIX 24</v>
      </c>
      <c r="P276" t="str">
        <f>NEW!U275</f>
        <v>NO</v>
      </c>
      <c r="Q276" t="str">
        <f>NEW!S275</f>
        <v>S$60 Bill Rebate off first month bill</v>
      </c>
      <c r="S276" t="str">
        <f>NEW!T275</f>
        <v>None</v>
      </c>
      <c r="T276" t="str">
        <f>NEW!V275</f>
        <v>SP Services Consolidated Billing</v>
      </c>
      <c r="U276" t="str">
        <f>NEW!W275</f>
        <v>NTUC members can earn Link Points</v>
      </c>
      <c r="V276" t="str">
        <f>NEW!X275</f>
        <v>T&amp;Cs apply</v>
      </c>
    </row>
    <row r="277" spans="4:22">
      <c r="D277" t="str">
        <f>NEW!A276</f>
        <v>Tuas Power</v>
      </c>
      <c r="E277">
        <f>NEW!I276</f>
        <v>250</v>
      </c>
      <c r="F277" s="134">
        <f>NEW!R276</f>
        <v>929.94016753091353</v>
      </c>
      <c r="G277" s="134">
        <f>NEW!Q276</f>
        <v>77.495013960909461</v>
      </c>
      <c r="H277" s="134">
        <f>NEW!N276</f>
        <v>848.42441164738739</v>
      </c>
      <c r="I277" s="134">
        <f>NEW!D276</f>
        <v>60</v>
      </c>
      <c r="J277" s="134">
        <f>NEW!P276</f>
        <v>21.515755883526126</v>
      </c>
      <c r="K277" s="200">
        <f>NEW!H276</f>
        <v>24</v>
      </c>
      <c r="L277" t="str">
        <f>NEW!G276</f>
        <v>Fixed</v>
      </c>
      <c r="M277" s="199">
        <f>NEW!F276*100</f>
        <v>17.98</v>
      </c>
      <c r="N277" s="135" t="str">
        <f t="shared" si="5"/>
        <v>cents/kWh</v>
      </c>
      <c r="O277" t="str">
        <f>NEW!C276</f>
        <v>PowerFIX 24</v>
      </c>
      <c r="P277" t="str">
        <f>NEW!U276</f>
        <v>NO</v>
      </c>
      <c r="Q277" t="str">
        <f>NEW!S276</f>
        <v>S$60 Bill Rebate off first month bill</v>
      </c>
      <c r="S277" t="str">
        <f>NEW!T276</f>
        <v>None</v>
      </c>
      <c r="T277" t="str">
        <f>NEW!V276</f>
        <v>SP Services Consolidated Billing</v>
      </c>
      <c r="U277" t="str">
        <f>NEW!W276</f>
        <v>NTUC members can earn Link Points</v>
      </c>
      <c r="V277" t="str">
        <f>NEW!X276</f>
        <v>T&amp;Cs apply</v>
      </c>
    </row>
    <row r="278" spans="4:22">
      <c r="D278" t="str">
        <f>NEW!A277</f>
        <v>Tuas Power</v>
      </c>
      <c r="E278">
        <f>NEW!I277</f>
        <v>300</v>
      </c>
      <c r="F278" s="134">
        <f>NEW!R277</f>
        <v>1103.928201037096</v>
      </c>
      <c r="G278" s="134">
        <f>NEW!Q277</f>
        <v>91.99401675309133</v>
      </c>
      <c r="H278" s="134">
        <f>NEW!N277</f>
        <v>1018.1092939768646</v>
      </c>
      <c r="I278" s="134">
        <f>NEW!D277</f>
        <v>60</v>
      </c>
      <c r="J278" s="134">
        <f>NEW!P277</f>
        <v>25.818907060231357</v>
      </c>
      <c r="K278" s="200">
        <f>NEW!H277</f>
        <v>24</v>
      </c>
      <c r="L278" t="str">
        <f>NEW!G277</f>
        <v>Fixed</v>
      </c>
      <c r="M278" s="199">
        <f>NEW!F277*100</f>
        <v>17.98</v>
      </c>
      <c r="N278" s="135" t="str">
        <f t="shared" si="5"/>
        <v>cents/kWh</v>
      </c>
      <c r="O278" t="str">
        <f>NEW!C277</f>
        <v>PowerFIX 24</v>
      </c>
      <c r="P278" t="str">
        <f>NEW!U277</f>
        <v>NO</v>
      </c>
      <c r="Q278" t="str">
        <f>NEW!S277</f>
        <v>S$60 Bill Rebate off first month bill</v>
      </c>
      <c r="S278" t="str">
        <f>NEW!T277</f>
        <v>None</v>
      </c>
      <c r="T278" t="str">
        <f>NEW!V277</f>
        <v>SP Services Consolidated Billing</v>
      </c>
      <c r="U278" t="str">
        <f>NEW!W277</f>
        <v>NTUC members can earn Link Points</v>
      </c>
      <c r="V278" t="str">
        <f>NEW!X277</f>
        <v>T&amp;Cs apply</v>
      </c>
    </row>
    <row r="279" spans="4:22">
      <c r="D279" t="str">
        <f>NEW!A278</f>
        <v>Tuas Power</v>
      </c>
      <c r="E279">
        <f>NEW!I278</f>
        <v>350</v>
      </c>
      <c r="F279" s="134">
        <f>NEW!R278</f>
        <v>1277.9162345432787</v>
      </c>
      <c r="G279" s="134">
        <f>NEW!Q278</f>
        <v>106.49301954527323</v>
      </c>
      <c r="H279" s="134">
        <f>NEW!N278</f>
        <v>1187.7941763063423</v>
      </c>
      <c r="I279" s="134">
        <f>NEW!D278</f>
        <v>60</v>
      </c>
      <c r="J279" s="134">
        <f>NEW!P278</f>
        <v>30.122058236936581</v>
      </c>
      <c r="K279" s="200">
        <f>NEW!H278</f>
        <v>24</v>
      </c>
      <c r="L279" t="str">
        <f>NEW!G278</f>
        <v>Fixed</v>
      </c>
      <c r="M279" s="199">
        <f>NEW!F278*100</f>
        <v>17.98</v>
      </c>
      <c r="N279" s="135" t="str">
        <f t="shared" si="5"/>
        <v>cents/kWh</v>
      </c>
      <c r="O279" t="str">
        <f>NEW!C278</f>
        <v>PowerFIX 24</v>
      </c>
      <c r="P279" t="str">
        <f>NEW!U278</f>
        <v>NO</v>
      </c>
      <c r="Q279" t="str">
        <f>NEW!S278</f>
        <v>S$60 Bill Rebate off first month bill</v>
      </c>
      <c r="S279" t="str">
        <f>NEW!T278</f>
        <v>None</v>
      </c>
      <c r="T279" t="str">
        <f>NEW!V278</f>
        <v>SP Services Consolidated Billing</v>
      </c>
      <c r="U279" t="str">
        <f>NEW!W278</f>
        <v>NTUC members can earn Link Points</v>
      </c>
      <c r="V279" t="str">
        <f>NEW!X278</f>
        <v>T&amp;Cs apply</v>
      </c>
    </row>
    <row r="280" spans="4:22">
      <c r="D280" t="str">
        <f>NEW!A279</f>
        <v>Tuas Power</v>
      </c>
      <c r="E280">
        <f>NEW!I279</f>
        <v>400</v>
      </c>
      <c r="F280" s="134">
        <f>NEW!R279</f>
        <v>1451.9042680494615</v>
      </c>
      <c r="G280" s="134">
        <f>NEW!Q279</f>
        <v>120.99202233745513</v>
      </c>
      <c r="H280" s="134">
        <f>NEW!N279</f>
        <v>1357.4790586358197</v>
      </c>
      <c r="I280" s="134">
        <f>NEW!D279</f>
        <v>60</v>
      </c>
      <c r="J280" s="134">
        <f>NEW!P279</f>
        <v>34.425209413641802</v>
      </c>
      <c r="K280" s="200">
        <f>NEW!H279</f>
        <v>24</v>
      </c>
      <c r="L280" t="str">
        <f>NEW!G279</f>
        <v>Fixed</v>
      </c>
      <c r="M280" s="199">
        <f>NEW!F279*100</f>
        <v>17.98</v>
      </c>
      <c r="N280" s="135" t="str">
        <f t="shared" si="5"/>
        <v>cents/kWh</v>
      </c>
      <c r="O280" t="str">
        <f>NEW!C279</f>
        <v>PowerFIX 24</v>
      </c>
      <c r="P280" t="str">
        <f>NEW!U279</f>
        <v>NO</v>
      </c>
      <c r="Q280" t="str">
        <f>NEW!S279</f>
        <v>S$60 Bill Rebate off first month bill</v>
      </c>
      <c r="S280" t="str">
        <f>NEW!T279</f>
        <v>None</v>
      </c>
      <c r="T280" t="str">
        <f>NEW!V279</f>
        <v>SP Services Consolidated Billing</v>
      </c>
      <c r="U280" t="str">
        <f>NEW!W279</f>
        <v>NTUC members can earn Link Points</v>
      </c>
      <c r="V280" t="str">
        <f>NEW!X279</f>
        <v>T&amp;Cs apply</v>
      </c>
    </row>
    <row r="281" spans="4:22">
      <c r="D281" t="str">
        <f>NEW!A280</f>
        <v>Tuas Power</v>
      </c>
      <c r="E281">
        <f>NEW!I280</f>
        <v>450</v>
      </c>
      <c r="F281" s="134">
        <f>NEW!R280</f>
        <v>1625.8923015556447</v>
      </c>
      <c r="G281" s="134">
        <f>NEW!Q280</f>
        <v>135.49102512963705</v>
      </c>
      <c r="H281" s="134">
        <f>NEW!N280</f>
        <v>1527.1639409652976</v>
      </c>
      <c r="I281" s="134">
        <f>NEW!D280</f>
        <v>60</v>
      </c>
      <c r="J281" s="134">
        <f>NEW!P280</f>
        <v>38.728360590347023</v>
      </c>
      <c r="K281" s="200">
        <f>NEW!H280</f>
        <v>24</v>
      </c>
      <c r="L281" t="str">
        <f>NEW!G280</f>
        <v>Fixed</v>
      </c>
      <c r="M281" s="199">
        <f>NEW!F280*100</f>
        <v>17.98</v>
      </c>
      <c r="N281" s="135" t="str">
        <f t="shared" si="5"/>
        <v>cents/kWh</v>
      </c>
      <c r="O281" t="str">
        <f>NEW!C280</f>
        <v>PowerFIX 24</v>
      </c>
      <c r="P281" t="str">
        <f>NEW!U280</f>
        <v>NO</v>
      </c>
      <c r="Q281" t="str">
        <f>NEW!S280</f>
        <v>S$60 Bill Rebate off first month bill</v>
      </c>
      <c r="S281" t="str">
        <f>NEW!T280</f>
        <v>None</v>
      </c>
      <c r="T281" t="str">
        <f>NEW!V280</f>
        <v>SP Services Consolidated Billing</v>
      </c>
      <c r="U281" t="str">
        <f>NEW!W280</f>
        <v>NTUC members can earn Link Points</v>
      </c>
      <c r="V281" t="str">
        <f>NEW!X280</f>
        <v>T&amp;Cs apply</v>
      </c>
    </row>
    <row r="282" spans="4:22">
      <c r="D282" t="str">
        <f>NEW!A281</f>
        <v>Tuas Power</v>
      </c>
      <c r="E282">
        <f>NEW!I281</f>
        <v>500</v>
      </c>
      <c r="F282" s="134">
        <f>NEW!R281</f>
        <v>1799.8803350618271</v>
      </c>
      <c r="G282" s="134">
        <f>NEW!Q281</f>
        <v>149.99002792181892</v>
      </c>
      <c r="H282" s="134">
        <f>NEW!N281</f>
        <v>1696.8488232947748</v>
      </c>
      <c r="I282" s="134">
        <f>NEW!D281</f>
        <v>60</v>
      </c>
      <c r="J282" s="134">
        <f>NEW!P281</f>
        <v>43.031511767052251</v>
      </c>
      <c r="K282" s="200">
        <f>NEW!H281</f>
        <v>24</v>
      </c>
      <c r="L282" t="str">
        <f>NEW!G281</f>
        <v>Fixed</v>
      </c>
      <c r="M282" s="199">
        <f>NEW!F281*100</f>
        <v>17.98</v>
      </c>
      <c r="N282" s="135" t="str">
        <f t="shared" si="5"/>
        <v>cents/kWh</v>
      </c>
      <c r="O282" t="str">
        <f>NEW!C281</f>
        <v>PowerFIX 24</v>
      </c>
      <c r="P282" t="str">
        <f>NEW!U281</f>
        <v>NO</v>
      </c>
      <c r="Q282" t="str">
        <f>NEW!S281</f>
        <v>S$60 Bill Rebate off first month bill</v>
      </c>
      <c r="S282" t="str">
        <f>NEW!T281</f>
        <v>None</v>
      </c>
      <c r="T282" t="str">
        <f>NEW!V281</f>
        <v>SP Services Consolidated Billing</v>
      </c>
      <c r="U282" t="str">
        <f>NEW!W281</f>
        <v>NTUC members can earn Link Points</v>
      </c>
      <c r="V282" t="str">
        <f>NEW!X281</f>
        <v>T&amp;Cs apply</v>
      </c>
    </row>
    <row r="283" spans="4:22">
      <c r="D283" t="str">
        <f>NEW!A282</f>
        <v>Tuas Power</v>
      </c>
      <c r="E283">
        <f>NEW!I282</f>
        <v>50</v>
      </c>
      <c r="F283" s="134">
        <f>NEW!R282</f>
        <v>273.98803350618272</v>
      </c>
      <c r="G283" s="134">
        <f>NEW!Q282</f>
        <v>22.832336125515226</v>
      </c>
      <c r="H283" s="134">
        <f>NEW!N282</f>
        <v>169.68488232947746</v>
      </c>
      <c r="I283" s="134">
        <f>NEW!D282</f>
        <v>100</v>
      </c>
      <c r="J283" s="134">
        <f>NEW!P282</f>
        <v>4.3031511767052253</v>
      </c>
      <c r="K283" s="200">
        <f>NEW!H282</f>
        <v>36</v>
      </c>
      <c r="L283" t="str">
        <f>NEW!G282</f>
        <v>Fixed</v>
      </c>
      <c r="M283" s="199">
        <f>NEW!F282*100</f>
        <v>17.98</v>
      </c>
      <c r="N283" s="135" t="str">
        <f t="shared" si="5"/>
        <v>cents/kWh</v>
      </c>
      <c r="O283" t="str">
        <f>NEW!C282</f>
        <v>PowerFIX 36</v>
      </c>
      <c r="P283" t="str">
        <f>NEW!U282</f>
        <v>NO</v>
      </c>
      <c r="Q283" t="str">
        <f>NEW!S282</f>
        <v>S$100 Bill Rebate off first month bill</v>
      </c>
      <c r="S283" t="str">
        <f>NEW!T282</f>
        <v>None</v>
      </c>
      <c r="T283" t="str">
        <f>NEW!V282</f>
        <v>SP Services Consolidated Billing</v>
      </c>
      <c r="U283" t="str">
        <f>NEW!W282</f>
        <v>NTUC members can earn Link Points</v>
      </c>
      <c r="V283" t="str">
        <f>NEW!X282</f>
        <v>T&amp;Cs apply</v>
      </c>
    </row>
    <row r="284" spans="4:22">
      <c r="D284" t="str">
        <f>NEW!A283</f>
        <v>Tuas Power</v>
      </c>
      <c r="E284">
        <f>NEW!I283</f>
        <v>100</v>
      </c>
      <c r="F284" s="134">
        <f>NEW!R283</f>
        <v>447.97606701236543</v>
      </c>
      <c r="G284" s="134">
        <f>NEW!Q283</f>
        <v>37.331338917697117</v>
      </c>
      <c r="H284" s="134">
        <f>NEW!N283</f>
        <v>339.36976465895492</v>
      </c>
      <c r="I284" s="134">
        <f>NEW!D283</f>
        <v>100</v>
      </c>
      <c r="J284" s="134">
        <f>NEW!P283</f>
        <v>8.6063023534104506</v>
      </c>
      <c r="K284" s="200">
        <f>NEW!H283</f>
        <v>36</v>
      </c>
      <c r="L284" t="str">
        <f>NEW!G283</f>
        <v>Fixed</v>
      </c>
      <c r="M284" s="199">
        <f>NEW!F283*100</f>
        <v>17.98</v>
      </c>
      <c r="N284" s="135" t="str">
        <f t="shared" si="5"/>
        <v>cents/kWh</v>
      </c>
      <c r="O284" t="str">
        <f>NEW!C283</f>
        <v>PowerFIX 36</v>
      </c>
      <c r="P284" t="str">
        <f>NEW!U283</f>
        <v>NO</v>
      </c>
      <c r="Q284" t="str">
        <f>NEW!S283</f>
        <v>S$100 Bill Rebate off first month bill</v>
      </c>
      <c r="S284" t="str">
        <f>NEW!T283</f>
        <v>None</v>
      </c>
      <c r="T284" t="str">
        <f>NEW!V283</f>
        <v>SP Services Consolidated Billing</v>
      </c>
      <c r="U284" t="str">
        <f>NEW!W283</f>
        <v>NTUC members can earn Link Points</v>
      </c>
      <c r="V284" t="str">
        <f>NEW!X283</f>
        <v>T&amp;Cs apply</v>
      </c>
    </row>
    <row r="285" spans="4:22">
      <c r="D285" t="str">
        <f>NEW!A284</f>
        <v>Tuas Power</v>
      </c>
      <c r="E285">
        <f>NEW!I284</f>
        <v>150</v>
      </c>
      <c r="F285" s="134">
        <f>NEW!R284</f>
        <v>621.96410051854798</v>
      </c>
      <c r="G285" s="134">
        <f>NEW!Q284</f>
        <v>51.830341709879001</v>
      </c>
      <c r="H285" s="134">
        <f>NEW!N284</f>
        <v>509.0546469884323</v>
      </c>
      <c r="I285" s="134">
        <f>NEW!D284</f>
        <v>100</v>
      </c>
      <c r="J285" s="134">
        <f>NEW!P284</f>
        <v>12.909453530115679</v>
      </c>
      <c r="K285" s="200">
        <f>NEW!H284</f>
        <v>36</v>
      </c>
      <c r="L285" t="str">
        <f>NEW!G284</f>
        <v>Fixed</v>
      </c>
      <c r="M285" s="199">
        <f>NEW!F284*100</f>
        <v>17.98</v>
      </c>
      <c r="N285" s="135" t="str">
        <f t="shared" si="5"/>
        <v>cents/kWh</v>
      </c>
      <c r="O285" t="str">
        <f>NEW!C284</f>
        <v>PowerFIX 36</v>
      </c>
      <c r="P285" t="str">
        <f>NEW!U284</f>
        <v>NO</v>
      </c>
      <c r="Q285" t="str">
        <f>NEW!S284</f>
        <v>S$100 Bill Rebate off first month bill</v>
      </c>
      <c r="S285" t="str">
        <f>NEW!T284</f>
        <v>None</v>
      </c>
      <c r="T285" t="str">
        <f>NEW!V284</f>
        <v>SP Services Consolidated Billing</v>
      </c>
      <c r="U285" t="str">
        <f>NEW!W284</f>
        <v>NTUC members can earn Link Points</v>
      </c>
      <c r="V285" t="str">
        <f>NEW!X284</f>
        <v>T&amp;Cs apply</v>
      </c>
    </row>
    <row r="286" spans="4:22">
      <c r="D286" t="str">
        <f>NEW!A285</f>
        <v>Tuas Power</v>
      </c>
      <c r="E286">
        <f>NEW!I285</f>
        <v>200</v>
      </c>
      <c r="F286" s="134">
        <f>NEW!R285</f>
        <v>795.95213402473064</v>
      </c>
      <c r="G286" s="134">
        <f>NEW!Q285</f>
        <v>66.329344502060891</v>
      </c>
      <c r="H286" s="134">
        <f>NEW!N285</f>
        <v>678.73952931790984</v>
      </c>
      <c r="I286" s="134">
        <f>NEW!D285</f>
        <v>100</v>
      </c>
      <c r="J286" s="134">
        <f>NEW!P285</f>
        <v>17.212604706820901</v>
      </c>
      <c r="K286" s="200">
        <f>NEW!H285</f>
        <v>36</v>
      </c>
      <c r="L286" t="str">
        <f>NEW!G285</f>
        <v>Fixed</v>
      </c>
      <c r="M286" s="199">
        <f>NEW!F285*100</f>
        <v>17.98</v>
      </c>
      <c r="N286" s="135" t="str">
        <f t="shared" si="5"/>
        <v>cents/kWh</v>
      </c>
      <c r="O286" t="str">
        <f>NEW!C285</f>
        <v>PowerFIX 36</v>
      </c>
      <c r="P286" t="str">
        <f>NEW!U285</f>
        <v>NO</v>
      </c>
      <c r="Q286" t="str">
        <f>NEW!S285</f>
        <v>S$100 Bill Rebate off first month bill</v>
      </c>
      <c r="S286" t="str">
        <f>NEW!T285</f>
        <v>None</v>
      </c>
      <c r="T286" t="str">
        <f>NEW!V285</f>
        <v>SP Services Consolidated Billing</v>
      </c>
      <c r="U286" t="str">
        <f>NEW!W285</f>
        <v>NTUC members can earn Link Points</v>
      </c>
      <c r="V286" t="str">
        <f>NEW!X285</f>
        <v>T&amp;Cs apply</v>
      </c>
    </row>
    <row r="287" spans="4:22">
      <c r="D287" t="str">
        <f>NEW!A286</f>
        <v>Tuas Power</v>
      </c>
      <c r="E287">
        <f>NEW!I286</f>
        <v>250</v>
      </c>
      <c r="F287" s="134">
        <f>NEW!R286</f>
        <v>969.94016753091341</v>
      </c>
      <c r="G287" s="134">
        <f>NEW!Q286</f>
        <v>80.828347294242789</v>
      </c>
      <c r="H287" s="134">
        <f>NEW!N286</f>
        <v>848.42441164738739</v>
      </c>
      <c r="I287" s="134">
        <f>NEW!D286</f>
        <v>100</v>
      </c>
      <c r="J287" s="134">
        <f>NEW!P286</f>
        <v>21.515755883526126</v>
      </c>
      <c r="K287" s="200">
        <f>NEW!H286</f>
        <v>36</v>
      </c>
      <c r="L287" t="str">
        <f>NEW!G286</f>
        <v>Fixed</v>
      </c>
      <c r="M287" s="199">
        <f>NEW!F286*100</f>
        <v>17.98</v>
      </c>
      <c r="N287" s="135" t="str">
        <f t="shared" si="5"/>
        <v>cents/kWh</v>
      </c>
      <c r="O287" t="str">
        <f>NEW!C286</f>
        <v>PowerFIX 36</v>
      </c>
      <c r="P287" t="str">
        <f>NEW!U286</f>
        <v>NO</v>
      </c>
      <c r="Q287" t="str">
        <f>NEW!S286</f>
        <v>S$100 Bill Rebate off first month bill</v>
      </c>
      <c r="S287" t="str">
        <f>NEW!T286</f>
        <v>None</v>
      </c>
      <c r="T287" t="str">
        <f>NEW!V286</f>
        <v>SP Services Consolidated Billing</v>
      </c>
      <c r="U287" t="str">
        <f>NEW!W286</f>
        <v>NTUC members can earn Link Points</v>
      </c>
      <c r="V287" t="str">
        <f>NEW!X286</f>
        <v>T&amp;Cs apply</v>
      </c>
    </row>
    <row r="288" spans="4:22">
      <c r="D288" t="str">
        <f>NEW!A287</f>
        <v>Tuas Power</v>
      </c>
      <c r="E288">
        <f>NEW!I287</f>
        <v>300</v>
      </c>
      <c r="F288" s="134">
        <f>NEW!R287</f>
        <v>1143.928201037096</v>
      </c>
      <c r="G288" s="134">
        <f>NEW!Q287</f>
        <v>95.327350086424659</v>
      </c>
      <c r="H288" s="134">
        <f>NEW!N287</f>
        <v>1018.1092939768646</v>
      </c>
      <c r="I288" s="134">
        <f>NEW!D287</f>
        <v>100</v>
      </c>
      <c r="J288" s="134">
        <f>NEW!P287</f>
        <v>25.818907060231357</v>
      </c>
      <c r="K288" s="200">
        <f>NEW!H287</f>
        <v>36</v>
      </c>
      <c r="L288" t="str">
        <f>NEW!G287</f>
        <v>Fixed</v>
      </c>
      <c r="M288" s="199">
        <f>NEW!F287*100</f>
        <v>17.98</v>
      </c>
      <c r="N288" s="135" t="str">
        <f t="shared" si="5"/>
        <v>cents/kWh</v>
      </c>
      <c r="O288" t="str">
        <f>NEW!C287</f>
        <v>PowerFIX 36</v>
      </c>
      <c r="P288" t="str">
        <f>NEW!U287</f>
        <v>NO</v>
      </c>
      <c r="Q288" t="str">
        <f>NEW!S287</f>
        <v>S$100 Bill Rebate off first month bill</v>
      </c>
      <c r="S288" t="str">
        <f>NEW!T287</f>
        <v>None</v>
      </c>
      <c r="T288" t="str">
        <f>NEW!V287</f>
        <v>SP Services Consolidated Billing</v>
      </c>
      <c r="U288" t="str">
        <f>NEW!W287</f>
        <v>NTUC members can earn Link Points</v>
      </c>
      <c r="V288" t="str">
        <f>NEW!X287</f>
        <v>T&amp;Cs apply</v>
      </c>
    </row>
    <row r="289" spans="4:22">
      <c r="D289" t="str">
        <f>NEW!A288</f>
        <v>Tuas Power</v>
      </c>
      <c r="E289">
        <f>NEW!I288</f>
        <v>350</v>
      </c>
      <c r="F289" s="134">
        <f>NEW!R288</f>
        <v>1317.9162345432787</v>
      </c>
      <c r="G289" s="134">
        <f>NEW!Q288</f>
        <v>109.82635287860656</v>
      </c>
      <c r="H289" s="134">
        <f>NEW!N288</f>
        <v>1187.7941763063423</v>
      </c>
      <c r="I289" s="134">
        <f>NEW!D288</f>
        <v>100</v>
      </c>
      <c r="J289" s="134">
        <f>NEW!P288</f>
        <v>30.122058236936581</v>
      </c>
      <c r="K289" s="200">
        <f>NEW!H288</f>
        <v>36</v>
      </c>
      <c r="L289" t="str">
        <f>NEW!G288</f>
        <v>Fixed</v>
      </c>
      <c r="M289" s="199">
        <f>NEW!F288*100</f>
        <v>17.98</v>
      </c>
      <c r="N289" s="135" t="str">
        <f t="shared" si="5"/>
        <v>cents/kWh</v>
      </c>
      <c r="O289" t="str">
        <f>NEW!C288</f>
        <v>PowerFIX 36</v>
      </c>
      <c r="P289" t="str">
        <f>NEW!U288</f>
        <v>NO</v>
      </c>
      <c r="Q289" t="str">
        <f>NEW!S288</f>
        <v>S$100 Bill Rebate off first month bill</v>
      </c>
      <c r="S289" t="str">
        <f>NEW!T288</f>
        <v>None</v>
      </c>
      <c r="T289" t="str">
        <f>NEW!V288</f>
        <v>SP Services Consolidated Billing</v>
      </c>
      <c r="U289" t="str">
        <f>NEW!W288</f>
        <v>NTUC members can earn Link Points</v>
      </c>
      <c r="V289" t="str">
        <f>NEW!X288</f>
        <v>T&amp;Cs apply</v>
      </c>
    </row>
    <row r="290" spans="4:22">
      <c r="D290" t="str">
        <f>NEW!A289</f>
        <v>Tuas Power</v>
      </c>
      <c r="E290">
        <f>NEW!I289</f>
        <v>400</v>
      </c>
      <c r="F290" s="134">
        <f>NEW!R289</f>
        <v>1491.9042680494615</v>
      </c>
      <c r="G290" s="134">
        <f>NEW!Q289</f>
        <v>124.32535567078845</v>
      </c>
      <c r="H290" s="134">
        <f>NEW!N289</f>
        <v>1357.4790586358197</v>
      </c>
      <c r="I290" s="134">
        <f>NEW!D289</f>
        <v>100</v>
      </c>
      <c r="J290" s="134">
        <f>NEW!P289</f>
        <v>34.425209413641802</v>
      </c>
      <c r="K290" s="200">
        <f>NEW!H289</f>
        <v>36</v>
      </c>
      <c r="L290" t="str">
        <f>NEW!G289</f>
        <v>Fixed</v>
      </c>
      <c r="M290" s="199">
        <f>NEW!F289*100</f>
        <v>17.98</v>
      </c>
      <c r="N290" s="135" t="str">
        <f t="shared" si="5"/>
        <v>cents/kWh</v>
      </c>
      <c r="O290" t="str">
        <f>NEW!C289</f>
        <v>PowerFIX 36</v>
      </c>
      <c r="P290" t="str">
        <f>NEW!U289</f>
        <v>NO</v>
      </c>
      <c r="Q290" t="str">
        <f>NEW!S289</f>
        <v>S$100 Bill Rebate off first month bill</v>
      </c>
      <c r="S290" t="str">
        <f>NEW!T289</f>
        <v>None</v>
      </c>
      <c r="T290" t="str">
        <f>NEW!V289</f>
        <v>SP Services Consolidated Billing</v>
      </c>
      <c r="U290" t="str">
        <f>NEW!W289</f>
        <v>NTUC members can earn Link Points</v>
      </c>
      <c r="V290" t="str">
        <f>NEW!X289</f>
        <v>T&amp;Cs apply</v>
      </c>
    </row>
    <row r="291" spans="4:22">
      <c r="D291" t="str">
        <f>NEW!A290</f>
        <v>Tuas Power</v>
      </c>
      <c r="E291">
        <f>NEW!I290</f>
        <v>450</v>
      </c>
      <c r="F291" s="134">
        <f>NEW!R290</f>
        <v>1665.8923015556447</v>
      </c>
      <c r="G291" s="134">
        <f>NEW!Q290</f>
        <v>138.82435846297039</v>
      </c>
      <c r="H291" s="134">
        <f>NEW!N290</f>
        <v>1527.1639409652976</v>
      </c>
      <c r="I291" s="134">
        <f>NEW!D290</f>
        <v>100</v>
      </c>
      <c r="J291" s="134">
        <f>NEW!P290</f>
        <v>38.728360590347023</v>
      </c>
      <c r="K291" s="200">
        <f>NEW!H290</f>
        <v>36</v>
      </c>
      <c r="L291" t="str">
        <f>NEW!G290</f>
        <v>Fixed</v>
      </c>
      <c r="M291" s="199">
        <f>NEW!F290*100</f>
        <v>17.98</v>
      </c>
      <c r="N291" s="135" t="str">
        <f t="shared" si="5"/>
        <v>cents/kWh</v>
      </c>
      <c r="O291" t="str">
        <f>NEW!C290</f>
        <v>PowerFIX 36</v>
      </c>
      <c r="P291" t="str">
        <f>NEW!U290</f>
        <v>NO</v>
      </c>
      <c r="Q291" t="str">
        <f>NEW!S290</f>
        <v>S$100 Bill Rebate off first month bill</v>
      </c>
      <c r="S291" t="str">
        <f>NEW!T290</f>
        <v>None</v>
      </c>
      <c r="T291" t="str">
        <f>NEW!V290</f>
        <v>SP Services Consolidated Billing</v>
      </c>
      <c r="U291" t="str">
        <f>NEW!W290</f>
        <v>NTUC members can earn Link Points</v>
      </c>
      <c r="V291" t="str">
        <f>NEW!X290</f>
        <v>T&amp;Cs apply</v>
      </c>
    </row>
    <row r="292" spans="4:22">
      <c r="D292" t="str">
        <f>NEW!A291</f>
        <v>Tuas Power</v>
      </c>
      <c r="E292">
        <f>NEW!I291</f>
        <v>500</v>
      </c>
      <c r="F292" s="134">
        <f>NEW!R291</f>
        <v>1839.8803350618273</v>
      </c>
      <c r="G292" s="134">
        <f>NEW!Q291</f>
        <v>153.32336125515226</v>
      </c>
      <c r="H292" s="134">
        <f>NEW!N291</f>
        <v>1696.8488232947748</v>
      </c>
      <c r="I292" s="134">
        <f>NEW!D291</f>
        <v>100</v>
      </c>
      <c r="J292" s="134">
        <f>NEW!P291</f>
        <v>43.031511767052251</v>
      </c>
      <c r="K292" s="200">
        <f>NEW!H291</f>
        <v>36</v>
      </c>
      <c r="L292" t="str">
        <f>NEW!G291</f>
        <v>Fixed</v>
      </c>
      <c r="M292" s="199">
        <f>NEW!F291*100</f>
        <v>17.98</v>
      </c>
      <c r="N292" s="135" t="str">
        <f t="shared" si="5"/>
        <v>cents/kWh</v>
      </c>
      <c r="O292" t="str">
        <f>NEW!C291</f>
        <v>PowerFIX 36</v>
      </c>
      <c r="P292" t="str">
        <f>NEW!U291</f>
        <v>NO</v>
      </c>
      <c r="Q292" t="str">
        <f>NEW!S291</f>
        <v>S$100 Bill Rebate off first month bill</v>
      </c>
      <c r="S292" t="str">
        <f>NEW!T291</f>
        <v>None</v>
      </c>
      <c r="T292" t="str">
        <f>NEW!V291</f>
        <v>SP Services Consolidated Billing</v>
      </c>
      <c r="U292" t="str">
        <f>NEW!W291</f>
        <v>NTUC members can earn Link Points</v>
      </c>
      <c r="V292" t="str">
        <f>NEW!X291</f>
        <v>T&amp;Cs apply</v>
      </c>
    </row>
    <row r="293" spans="4:22">
      <c r="D293" t="str">
        <f>NEW!A292</f>
        <v>Best Electricity Supply</v>
      </c>
      <c r="E293">
        <f>NEW!I292</f>
        <v>50</v>
      </c>
      <c r="F293" s="134">
        <f>NEW!R292</f>
        <v>173.98803350618269</v>
      </c>
      <c r="G293" s="134">
        <f>NEW!Q292</f>
        <v>14.499002792181891</v>
      </c>
      <c r="H293" s="134">
        <f>NEW!N292</f>
        <v>169.68488232947746</v>
      </c>
      <c r="I293" s="134">
        <f>NEW!D292</f>
        <v>0</v>
      </c>
      <c r="J293" s="134">
        <f>NEW!P292</f>
        <v>4.3031511767052253</v>
      </c>
      <c r="K293" s="200">
        <f>NEW!H292</f>
        <v>24</v>
      </c>
      <c r="L293" t="str">
        <f>NEW!G292</f>
        <v>Fixed</v>
      </c>
      <c r="M293" s="199">
        <f>NEW!F292*100</f>
        <v>17.98</v>
      </c>
      <c r="N293" s="135" t="str">
        <f t="shared" si="5"/>
        <v>cents/kWh</v>
      </c>
      <c r="O293" t="str">
        <f>NEW!C292</f>
        <v>Best Home Fixed 24 Months</v>
      </c>
      <c r="P293" t="str">
        <f>NEW!U292</f>
        <v>NO</v>
      </c>
      <c r="Q293" t="str">
        <f>NEW!S292</f>
        <v>NO</v>
      </c>
      <c r="S293" t="str">
        <f>NEW!T292</f>
        <v>Fees apply</v>
      </c>
      <c r="T293" t="str">
        <f>NEW!V292</f>
        <v>SP Services Consolidated Billing</v>
      </c>
      <c r="U293" t="str">
        <f>NEW!W292</f>
        <v>No added promotions</v>
      </c>
      <c r="V293" t="str">
        <f>NEW!X292</f>
        <v>T&amp;Cs apply</v>
      </c>
    </row>
    <row r="294" spans="4:22">
      <c r="D294" t="str">
        <f>NEW!A293</f>
        <v>Best Electricity Supply</v>
      </c>
      <c r="E294">
        <f>NEW!I293</f>
        <v>100</v>
      </c>
      <c r="F294" s="134">
        <f>NEW!R293</f>
        <v>347.97606701236538</v>
      </c>
      <c r="G294" s="134">
        <f>NEW!Q293</f>
        <v>28.998005584363781</v>
      </c>
      <c r="H294" s="134">
        <f>NEW!N293</f>
        <v>339.36976465895492</v>
      </c>
      <c r="I294" s="134">
        <f>NEW!D293</f>
        <v>0</v>
      </c>
      <c r="J294" s="134">
        <f>NEW!P293</f>
        <v>8.6063023534104506</v>
      </c>
      <c r="K294" s="200">
        <f>NEW!H293</f>
        <v>24</v>
      </c>
      <c r="L294" t="str">
        <f>NEW!G293</f>
        <v>Fixed</v>
      </c>
      <c r="M294" s="199">
        <f>NEW!F293*100</f>
        <v>17.98</v>
      </c>
      <c r="N294" s="135" t="str">
        <f t="shared" si="5"/>
        <v>cents/kWh</v>
      </c>
      <c r="O294" t="str">
        <f>NEW!C293</f>
        <v>Best Home Fixed 24 Months</v>
      </c>
      <c r="P294" t="str">
        <f>NEW!U293</f>
        <v>NO</v>
      </c>
      <c r="Q294" t="str">
        <f>NEW!S293</f>
        <v>NO</v>
      </c>
      <c r="S294" t="str">
        <f>NEW!T293</f>
        <v>Fees apply</v>
      </c>
      <c r="T294" t="str">
        <f>NEW!V293</f>
        <v>SP Services Consolidated Billing</v>
      </c>
      <c r="U294" t="str">
        <f>NEW!W293</f>
        <v>No added promotions</v>
      </c>
      <c r="V294" t="str">
        <f>NEW!X293</f>
        <v>T&amp;Cs apply</v>
      </c>
    </row>
    <row r="295" spans="4:22">
      <c r="D295" t="str">
        <f>NEW!A294</f>
        <v>Best Electricity Supply</v>
      </c>
      <c r="E295">
        <f>NEW!I294</f>
        <v>150</v>
      </c>
      <c r="F295" s="134">
        <f>NEW!R294</f>
        <v>521.96410051854798</v>
      </c>
      <c r="G295" s="134">
        <f>NEW!Q294</f>
        <v>43.497008376545665</v>
      </c>
      <c r="H295" s="134">
        <f>NEW!N294</f>
        <v>509.0546469884323</v>
      </c>
      <c r="I295" s="134">
        <f>NEW!D294</f>
        <v>0</v>
      </c>
      <c r="J295" s="134">
        <f>NEW!P294</f>
        <v>12.909453530115679</v>
      </c>
      <c r="K295" s="200">
        <f>NEW!H294</f>
        <v>24</v>
      </c>
      <c r="L295" t="str">
        <f>NEW!G294</f>
        <v>Fixed</v>
      </c>
      <c r="M295" s="199">
        <f>NEW!F294*100</f>
        <v>17.98</v>
      </c>
      <c r="N295" s="135" t="str">
        <f t="shared" si="5"/>
        <v>cents/kWh</v>
      </c>
      <c r="O295" t="str">
        <f>NEW!C294</f>
        <v>Best Home Fixed 24 Months</v>
      </c>
      <c r="P295" t="str">
        <f>NEW!U294</f>
        <v>NO</v>
      </c>
      <c r="Q295" t="str">
        <f>NEW!S294</f>
        <v>NO</v>
      </c>
      <c r="S295" t="str">
        <f>NEW!T294</f>
        <v>Fees apply</v>
      </c>
      <c r="T295" t="str">
        <f>NEW!V294</f>
        <v>SP Services Consolidated Billing</v>
      </c>
      <c r="U295" t="str">
        <f>NEW!W294</f>
        <v>No added promotions</v>
      </c>
      <c r="V295" t="str">
        <f>NEW!X294</f>
        <v>T&amp;Cs apply</v>
      </c>
    </row>
    <row r="296" spans="4:22">
      <c r="D296" t="str">
        <f>NEW!A295</f>
        <v>Best Electricity Supply</v>
      </c>
      <c r="E296">
        <f>NEW!I295</f>
        <v>200</v>
      </c>
      <c r="F296" s="134">
        <f>NEW!R295</f>
        <v>695.95213402473075</v>
      </c>
      <c r="G296" s="134">
        <f>NEW!Q295</f>
        <v>57.996011168727563</v>
      </c>
      <c r="H296" s="134">
        <f>NEW!N295</f>
        <v>678.73952931790984</v>
      </c>
      <c r="I296" s="134">
        <f>NEW!D295</f>
        <v>0</v>
      </c>
      <c r="J296" s="134">
        <f>NEW!P295</f>
        <v>17.212604706820901</v>
      </c>
      <c r="K296" s="200">
        <f>NEW!H295</f>
        <v>24</v>
      </c>
      <c r="L296" t="str">
        <f>NEW!G295</f>
        <v>Fixed</v>
      </c>
      <c r="M296" s="199">
        <f>NEW!F295*100</f>
        <v>17.98</v>
      </c>
      <c r="N296" s="135" t="str">
        <f t="shared" si="5"/>
        <v>cents/kWh</v>
      </c>
      <c r="O296" t="str">
        <f>NEW!C295</f>
        <v>Best Home Fixed 24 Months</v>
      </c>
      <c r="P296" t="str">
        <f>NEW!U295</f>
        <v>NO</v>
      </c>
      <c r="Q296" t="str">
        <f>NEW!S295</f>
        <v>NO</v>
      </c>
      <c r="S296" t="str">
        <f>NEW!T295</f>
        <v>Fees apply</v>
      </c>
      <c r="T296" t="str">
        <f>NEW!V295</f>
        <v>SP Services Consolidated Billing</v>
      </c>
      <c r="U296" t="str">
        <f>NEW!W295</f>
        <v>No added promotions</v>
      </c>
      <c r="V296" t="str">
        <f>NEW!X295</f>
        <v>T&amp;Cs apply</v>
      </c>
    </row>
    <row r="297" spans="4:22">
      <c r="D297" t="str">
        <f>NEW!A296</f>
        <v>Best Electricity Supply</v>
      </c>
      <c r="E297">
        <f>NEW!I296</f>
        <v>250</v>
      </c>
      <c r="F297" s="134">
        <f>NEW!R296</f>
        <v>869.94016753091353</v>
      </c>
      <c r="G297" s="134">
        <f>NEW!Q296</f>
        <v>72.495013960909461</v>
      </c>
      <c r="H297" s="134">
        <f>NEW!N296</f>
        <v>848.42441164738739</v>
      </c>
      <c r="I297" s="134">
        <f>NEW!D296</f>
        <v>0</v>
      </c>
      <c r="J297" s="134">
        <f>NEW!P296</f>
        <v>21.515755883526126</v>
      </c>
      <c r="K297" s="200">
        <f>NEW!H296</f>
        <v>24</v>
      </c>
      <c r="L297" t="str">
        <f>NEW!G296</f>
        <v>Fixed</v>
      </c>
      <c r="M297" s="199">
        <f>NEW!F296*100</f>
        <v>17.98</v>
      </c>
      <c r="N297" s="135" t="str">
        <f t="shared" si="5"/>
        <v>cents/kWh</v>
      </c>
      <c r="O297" t="str">
        <f>NEW!C296</f>
        <v>Best Home Fixed 24 Months</v>
      </c>
      <c r="P297" t="str">
        <f>NEW!U296</f>
        <v>NO</v>
      </c>
      <c r="Q297" t="str">
        <f>NEW!S296</f>
        <v>NO</v>
      </c>
      <c r="S297" t="str">
        <f>NEW!T296</f>
        <v>Fees apply</v>
      </c>
      <c r="T297" t="str">
        <f>NEW!V296</f>
        <v>SP Services Consolidated Billing</v>
      </c>
      <c r="U297" t="str">
        <f>NEW!W296</f>
        <v>No added promotions</v>
      </c>
      <c r="V297" t="str">
        <f>NEW!X296</f>
        <v>T&amp;Cs apply</v>
      </c>
    </row>
    <row r="298" spans="4:22">
      <c r="D298" t="str">
        <f>NEW!A297</f>
        <v>Best Electricity Supply</v>
      </c>
      <c r="E298">
        <f>NEW!I297</f>
        <v>300</v>
      </c>
      <c r="F298" s="134">
        <f>NEW!R297</f>
        <v>1043.928201037096</v>
      </c>
      <c r="G298" s="134">
        <f>NEW!Q297</f>
        <v>86.99401675309133</v>
      </c>
      <c r="H298" s="134">
        <f>NEW!N297</f>
        <v>1018.1092939768646</v>
      </c>
      <c r="I298" s="134">
        <f>NEW!D297</f>
        <v>0</v>
      </c>
      <c r="J298" s="134">
        <f>NEW!P297</f>
        <v>25.818907060231357</v>
      </c>
      <c r="K298" s="200">
        <f>NEW!H297</f>
        <v>24</v>
      </c>
      <c r="L298" t="str">
        <f>NEW!G297</f>
        <v>Fixed</v>
      </c>
      <c r="M298" s="199">
        <f>NEW!F297*100</f>
        <v>17.98</v>
      </c>
      <c r="N298" s="135" t="str">
        <f t="shared" si="5"/>
        <v>cents/kWh</v>
      </c>
      <c r="O298" t="str">
        <f>NEW!C297</f>
        <v>Best Home Fixed 24 Months</v>
      </c>
      <c r="P298" t="str">
        <f>NEW!U297</f>
        <v>NO</v>
      </c>
      <c r="Q298" t="str">
        <f>NEW!S297</f>
        <v>NO</v>
      </c>
      <c r="S298" t="str">
        <f>NEW!T297</f>
        <v>Fees apply</v>
      </c>
      <c r="T298" t="str">
        <f>NEW!V297</f>
        <v>SP Services Consolidated Billing</v>
      </c>
      <c r="U298" t="str">
        <f>NEW!W297</f>
        <v>No added promotions</v>
      </c>
      <c r="V298" t="str">
        <f>NEW!X297</f>
        <v>T&amp;Cs apply</v>
      </c>
    </row>
    <row r="299" spans="4:22">
      <c r="D299" t="str">
        <f>NEW!A298</f>
        <v>Best Electricity Supply</v>
      </c>
      <c r="E299">
        <f>NEW!I298</f>
        <v>350</v>
      </c>
      <c r="F299" s="134">
        <f>NEW!R298</f>
        <v>1217.9162345432787</v>
      </c>
      <c r="G299" s="134">
        <f>NEW!Q298</f>
        <v>101.49301954527323</v>
      </c>
      <c r="H299" s="134">
        <f>NEW!N298</f>
        <v>1187.7941763063423</v>
      </c>
      <c r="I299" s="134">
        <f>NEW!D298</f>
        <v>0</v>
      </c>
      <c r="J299" s="134">
        <f>NEW!P298</f>
        <v>30.122058236936581</v>
      </c>
      <c r="K299" s="200">
        <f>NEW!H298</f>
        <v>24</v>
      </c>
      <c r="L299" t="str">
        <f>NEW!G298</f>
        <v>Fixed</v>
      </c>
      <c r="M299" s="199">
        <f>NEW!F298*100</f>
        <v>17.98</v>
      </c>
      <c r="N299" s="135" t="str">
        <f t="shared" si="5"/>
        <v>cents/kWh</v>
      </c>
      <c r="O299" t="str">
        <f>NEW!C298</f>
        <v>Best Home Fixed 24 Months</v>
      </c>
      <c r="P299" t="str">
        <f>NEW!U298</f>
        <v>NO</v>
      </c>
      <c r="Q299" t="str">
        <f>NEW!S298</f>
        <v>NO</v>
      </c>
      <c r="S299" t="str">
        <f>NEW!T298</f>
        <v>Fees apply</v>
      </c>
      <c r="T299" t="str">
        <f>NEW!V298</f>
        <v>SP Services Consolidated Billing</v>
      </c>
      <c r="U299" t="str">
        <f>NEW!W298</f>
        <v>No added promotions</v>
      </c>
      <c r="V299" t="str">
        <f>NEW!X298</f>
        <v>T&amp;Cs apply</v>
      </c>
    </row>
    <row r="300" spans="4:22">
      <c r="D300" t="str">
        <f>NEW!A299</f>
        <v>Best Electricity Supply</v>
      </c>
      <c r="E300">
        <f>NEW!I299</f>
        <v>400</v>
      </c>
      <c r="F300" s="134">
        <f>NEW!R299</f>
        <v>1391.9042680494615</v>
      </c>
      <c r="G300" s="134">
        <f>NEW!Q299</f>
        <v>115.99202233745513</v>
      </c>
      <c r="H300" s="134">
        <f>NEW!N299</f>
        <v>1357.4790586358197</v>
      </c>
      <c r="I300" s="134">
        <f>NEW!D299</f>
        <v>0</v>
      </c>
      <c r="J300" s="134">
        <f>NEW!P299</f>
        <v>34.425209413641802</v>
      </c>
      <c r="K300" s="200">
        <f>NEW!H299</f>
        <v>24</v>
      </c>
      <c r="L300" t="str">
        <f>NEW!G299</f>
        <v>Fixed</v>
      </c>
      <c r="M300" s="199">
        <f>NEW!F299*100</f>
        <v>17.98</v>
      </c>
      <c r="N300" s="135" t="str">
        <f t="shared" si="5"/>
        <v>cents/kWh</v>
      </c>
      <c r="O300" t="str">
        <f>NEW!C299</f>
        <v>Best Home Fixed 24 Months</v>
      </c>
      <c r="P300" t="str">
        <f>NEW!U299</f>
        <v>NO</v>
      </c>
      <c r="Q300" t="str">
        <f>NEW!S299</f>
        <v>NO</v>
      </c>
      <c r="S300" t="str">
        <f>NEW!T299</f>
        <v>Fees apply</v>
      </c>
      <c r="T300" t="str">
        <f>NEW!V299</f>
        <v>SP Services Consolidated Billing</v>
      </c>
      <c r="U300" t="str">
        <f>NEW!W299</f>
        <v>No added promotions</v>
      </c>
      <c r="V300" t="str">
        <f>NEW!X299</f>
        <v>T&amp;Cs apply</v>
      </c>
    </row>
    <row r="301" spans="4:22">
      <c r="D301" t="str">
        <f>NEW!A300</f>
        <v>Best Electricity Supply</v>
      </c>
      <c r="E301">
        <f>NEW!I300</f>
        <v>450</v>
      </c>
      <c r="F301" s="134">
        <f>NEW!R300</f>
        <v>1565.8923015556447</v>
      </c>
      <c r="G301" s="134">
        <f>NEW!Q300</f>
        <v>130.49102512963705</v>
      </c>
      <c r="H301" s="134">
        <f>NEW!N300</f>
        <v>1527.1639409652976</v>
      </c>
      <c r="I301" s="134">
        <f>NEW!D300</f>
        <v>0</v>
      </c>
      <c r="J301" s="134">
        <f>NEW!P300</f>
        <v>38.728360590347023</v>
      </c>
      <c r="K301" s="200">
        <f>NEW!H300</f>
        <v>24</v>
      </c>
      <c r="L301" t="str">
        <f>NEW!G300</f>
        <v>Fixed</v>
      </c>
      <c r="M301" s="199">
        <f>NEW!F300*100</f>
        <v>17.98</v>
      </c>
      <c r="N301" s="135" t="str">
        <f t="shared" si="5"/>
        <v>cents/kWh</v>
      </c>
      <c r="O301" t="str">
        <f>NEW!C300</f>
        <v>Best Home Fixed 24 Months</v>
      </c>
      <c r="P301" t="str">
        <f>NEW!U300</f>
        <v>NO</v>
      </c>
      <c r="Q301" t="str">
        <f>NEW!S300</f>
        <v>NO</v>
      </c>
      <c r="S301" t="str">
        <f>NEW!T300</f>
        <v>Fees apply</v>
      </c>
      <c r="T301" t="str">
        <f>NEW!V300</f>
        <v>SP Services Consolidated Billing</v>
      </c>
      <c r="U301" t="str">
        <f>NEW!W300</f>
        <v>No added promotions</v>
      </c>
      <c r="V301" t="str">
        <f>NEW!X300</f>
        <v>T&amp;Cs apply</v>
      </c>
    </row>
    <row r="302" spans="4:22">
      <c r="D302" t="str">
        <f>NEW!A301</f>
        <v>Best Electricity Supply</v>
      </c>
      <c r="E302">
        <f>NEW!I301</f>
        <v>500</v>
      </c>
      <c r="F302" s="134">
        <f>NEW!R301</f>
        <v>1739.8803350618271</v>
      </c>
      <c r="G302" s="134">
        <f>NEW!Q301</f>
        <v>144.99002792181892</v>
      </c>
      <c r="H302" s="134">
        <f>NEW!N301</f>
        <v>1696.8488232947748</v>
      </c>
      <c r="I302" s="134">
        <f>NEW!D301</f>
        <v>0</v>
      </c>
      <c r="J302" s="134">
        <f>NEW!P301</f>
        <v>43.031511767052251</v>
      </c>
      <c r="K302" s="200">
        <f>NEW!H301</f>
        <v>24</v>
      </c>
      <c r="L302" t="str">
        <f>NEW!G301</f>
        <v>Fixed</v>
      </c>
      <c r="M302" s="199">
        <f>NEW!F301*100</f>
        <v>17.98</v>
      </c>
      <c r="N302" s="135" t="str">
        <f t="shared" si="5"/>
        <v>cents/kWh</v>
      </c>
      <c r="O302" t="str">
        <f>NEW!C301</f>
        <v>Best Home Fixed 24 Months</v>
      </c>
      <c r="P302" t="str">
        <f>NEW!U301</f>
        <v>NO</v>
      </c>
      <c r="Q302" t="str">
        <f>NEW!S301</f>
        <v>NO</v>
      </c>
      <c r="S302" t="str">
        <f>NEW!T301</f>
        <v>Fees apply</v>
      </c>
      <c r="T302" t="str">
        <f>NEW!V301</f>
        <v>SP Services Consolidated Billing</v>
      </c>
      <c r="U302" t="str">
        <f>NEW!W301</f>
        <v>No added promotions</v>
      </c>
      <c r="V302" t="str">
        <f>NEW!X301</f>
        <v>T&amp;Cs apply</v>
      </c>
    </row>
    <row r="303" spans="4:22">
      <c r="D303" t="str">
        <f>NEW!A302</f>
        <v>Best Electricity Supply</v>
      </c>
      <c r="E303">
        <f>NEW!I302</f>
        <v>50</v>
      </c>
      <c r="F303" s="134">
        <f>NEW!R302</f>
        <v>114.28001595532508</v>
      </c>
      <c r="G303" s="134">
        <f>NEW!Q302</f>
        <v>9.523334662943757</v>
      </c>
      <c r="H303" s="134">
        <f>NEW!N302</f>
        <v>109.37375349022736</v>
      </c>
      <c r="I303" s="134">
        <f>NEW!D302</f>
        <v>0</v>
      </c>
      <c r="J303" s="134">
        <f>NEW!P302</f>
        <v>4.9062624650977265</v>
      </c>
      <c r="K303" s="200">
        <f>NEW!H302</f>
        <v>12</v>
      </c>
      <c r="L303" t="str">
        <f>NEW!G302</f>
        <v>Fixed</v>
      </c>
      <c r="M303" s="199">
        <f>NEW!F302*100</f>
        <v>20.5</v>
      </c>
      <c r="N303" s="135" t="str">
        <f t="shared" si="5"/>
        <v>cents/kWh</v>
      </c>
      <c r="O303" t="str">
        <f>NEW!C302</f>
        <v>Best Home Fixed 12 Months</v>
      </c>
      <c r="P303" t="str">
        <f>NEW!U302</f>
        <v>NO</v>
      </c>
      <c r="Q303" t="str">
        <f>NEW!S302</f>
        <v>NO</v>
      </c>
      <c r="S303" t="str">
        <f>NEW!T302</f>
        <v>Fees apply</v>
      </c>
      <c r="T303" t="str">
        <f>NEW!V302</f>
        <v>SP Services Consolidated Billing</v>
      </c>
      <c r="U303" t="str">
        <f>NEW!W302</f>
        <v>No added promotions</v>
      </c>
      <c r="V303" t="str">
        <f>NEW!X302</f>
        <v>T&amp;Cs apply</v>
      </c>
    </row>
    <row r="304" spans="4:22">
      <c r="D304" t="str">
        <f>NEW!A303</f>
        <v>Best Electricity Supply</v>
      </c>
      <c r="E304">
        <f>NEW!I303</f>
        <v>100</v>
      </c>
      <c r="F304" s="134">
        <f>NEW!R303</f>
        <v>228.56003191065017</v>
      </c>
      <c r="G304" s="134">
        <f>NEW!Q303</f>
        <v>19.046669325887514</v>
      </c>
      <c r="H304" s="134">
        <f>NEW!N303</f>
        <v>218.74750698045472</v>
      </c>
      <c r="I304" s="134">
        <f>NEW!D303</f>
        <v>0</v>
      </c>
      <c r="J304" s="134">
        <f>NEW!P303</f>
        <v>9.8125249301954529</v>
      </c>
      <c r="K304" s="200">
        <f>NEW!H303</f>
        <v>12</v>
      </c>
      <c r="L304" t="str">
        <f>NEW!G303</f>
        <v>Fixed</v>
      </c>
      <c r="M304" s="199">
        <f>NEW!F303*100</f>
        <v>20.5</v>
      </c>
      <c r="N304" s="135" t="str">
        <f t="shared" si="5"/>
        <v>cents/kWh</v>
      </c>
      <c r="O304" t="str">
        <f>NEW!C303</f>
        <v>Best Home Fixed 12 Months</v>
      </c>
      <c r="P304" t="str">
        <f>NEW!U303</f>
        <v>NO</v>
      </c>
      <c r="Q304" t="str">
        <f>NEW!S303</f>
        <v>NO</v>
      </c>
      <c r="S304" t="str">
        <f>NEW!T303</f>
        <v>Fees apply</v>
      </c>
      <c r="T304" t="str">
        <f>NEW!V303</f>
        <v>SP Services Consolidated Billing</v>
      </c>
      <c r="U304" t="str">
        <f>NEW!W303</f>
        <v>No added promotions</v>
      </c>
      <c r="V304" t="str">
        <f>NEW!X303</f>
        <v>T&amp;Cs apply</v>
      </c>
    </row>
    <row r="305" spans="4:22">
      <c r="D305" t="str">
        <f>NEW!A304</f>
        <v>Best Electricity Supply</v>
      </c>
      <c r="E305">
        <f>NEW!I304</f>
        <v>150</v>
      </c>
      <c r="F305" s="134">
        <f>NEW!R304</f>
        <v>342.84004786597518</v>
      </c>
      <c r="G305" s="134">
        <f>NEW!Q304</f>
        <v>28.570003988831264</v>
      </c>
      <c r="H305" s="134">
        <f>NEW!N304</f>
        <v>328.12126047068199</v>
      </c>
      <c r="I305" s="134">
        <f>NEW!D304</f>
        <v>0</v>
      </c>
      <c r="J305" s="134">
        <f>NEW!P304</f>
        <v>14.71878739529318</v>
      </c>
      <c r="K305" s="200">
        <f>NEW!H304</f>
        <v>12</v>
      </c>
      <c r="L305" t="str">
        <f>NEW!G304</f>
        <v>Fixed</v>
      </c>
      <c r="M305" s="199">
        <f>NEW!F304*100</f>
        <v>20.5</v>
      </c>
      <c r="N305" s="135" t="str">
        <f t="shared" si="5"/>
        <v>cents/kWh</v>
      </c>
      <c r="O305" t="str">
        <f>NEW!C304</f>
        <v>Best Home Fixed 12 Months</v>
      </c>
      <c r="P305" t="str">
        <f>NEW!U304</f>
        <v>NO</v>
      </c>
      <c r="Q305" t="str">
        <f>NEW!S304</f>
        <v>NO</v>
      </c>
      <c r="S305" t="str">
        <f>NEW!T304</f>
        <v>Fees apply</v>
      </c>
      <c r="T305" t="str">
        <f>NEW!V304</f>
        <v>SP Services Consolidated Billing</v>
      </c>
      <c r="U305" t="str">
        <f>NEW!W304</f>
        <v>No added promotions</v>
      </c>
      <c r="V305" t="str">
        <f>NEW!X304</f>
        <v>T&amp;Cs apply</v>
      </c>
    </row>
    <row r="306" spans="4:22">
      <c r="D306" t="str">
        <f>NEW!A305</f>
        <v>Best Electricity Supply</v>
      </c>
      <c r="E306">
        <f>NEW!I305</f>
        <v>200</v>
      </c>
      <c r="F306" s="134">
        <f>NEW!R305</f>
        <v>457.12006382130033</v>
      </c>
      <c r="G306" s="134">
        <f>NEW!Q305</f>
        <v>38.093338651775028</v>
      </c>
      <c r="H306" s="134">
        <f>NEW!N305</f>
        <v>437.49501396090943</v>
      </c>
      <c r="I306" s="134">
        <f>NEW!D305</f>
        <v>0</v>
      </c>
      <c r="J306" s="134">
        <f>NEW!P305</f>
        <v>19.625049860390906</v>
      </c>
      <c r="K306" s="200">
        <f>NEW!H305</f>
        <v>12</v>
      </c>
      <c r="L306" t="str">
        <f>NEW!G305</f>
        <v>Fixed</v>
      </c>
      <c r="M306" s="199">
        <f>NEW!F305*100</f>
        <v>20.5</v>
      </c>
      <c r="N306" s="135" t="str">
        <f t="shared" si="5"/>
        <v>cents/kWh</v>
      </c>
      <c r="O306" t="str">
        <f>NEW!C305</f>
        <v>Best Home Fixed 12 Months</v>
      </c>
      <c r="P306" t="str">
        <f>NEW!U305</f>
        <v>NO</v>
      </c>
      <c r="Q306" t="str">
        <f>NEW!S305</f>
        <v>NO</v>
      </c>
      <c r="S306" t="str">
        <f>NEW!T305</f>
        <v>Fees apply</v>
      </c>
      <c r="T306" t="str">
        <f>NEW!V305</f>
        <v>SP Services Consolidated Billing</v>
      </c>
      <c r="U306" t="str">
        <f>NEW!W305</f>
        <v>No added promotions</v>
      </c>
      <c r="V306" t="str">
        <f>NEW!X305</f>
        <v>T&amp;Cs apply</v>
      </c>
    </row>
    <row r="307" spans="4:22">
      <c r="D307" t="str">
        <f>NEW!A306</f>
        <v>Best Electricity Supply</v>
      </c>
      <c r="E307">
        <f>NEW!I306</f>
        <v>250</v>
      </c>
      <c r="F307" s="134">
        <f>NEW!R306</f>
        <v>571.40007977662538</v>
      </c>
      <c r="G307" s="134">
        <f>NEW!Q306</f>
        <v>47.616673314718781</v>
      </c>
      <c r="H307" s="134">
        <f>NEW!N306</f>
        <v>546.8687674511367</v>
      </c>
      <c r="I307" s="134">
        <f>NEW!D306</f>
        <v>0</v>
      </c>
      <c r="J307" s="134">
        <f>NEW!P306</f>
        <v>24.531312325488635</v>
      </c>
      <c r="K307" s="200">
        <f>NEW!H306</f>
        <v>12</v>
      </c>
      <c r="L307" t="str">
        <f>NEW!G306</f>
        <v>Fixed</v>
      </c>
      <c r="M307" s="199">
        <f>NEW!F306*100</f>
        <v>20.5</v>
      </c>
      <c r="N307" s="135" t="str">
        <f t="shared" si="5"/>
        <v>cents/kWh</v>
      </c>
      <c r="O307" t="str">
        <f>NEW!C306</f>
        <v>Best Home Fixed 12 Months</v>
      </c>
      <c r="P307" t="str">
        <f>NEW!U306</f>
        <v>NO</v>
      </c>
      <c r="Q307" t="str">
        <f>NEW!S306</f>
        <v>NO</v>
      </c>
      <c r="S307" t="str">
        <f>NEW!T306</f>
        <v>Fees apply</v>
      </c>
      <c r="T307" t="str">
        <f>NEW!V306</f>
        <v>SP Services Consolidated Billing</v>
      </c>
      <c r="U307" t="str">
        <f>NEW!W306</f>
        <v>No added promotions</v>
      </c>
      <c r="V307" t="str">
        <f>NEW!X306</f>
        <v>T&amp;Cs apply</v>
      </c>
    </row>
    <row r="308" spans="4:22">
      <c r="D308" t="str">
        <f>NEW!A307</f>
        <v>Best Electricity Supply</v>
      </c>
      <c r="E308">
        <f>NEW!I307</f>
        <v>300</v>
      </c>
      <c r="F308" s="134">
        <f>NEW!R307</f>
        <v>685.68009573195036</v>
      </c>
      <c r="G308" s="134">
        <f>NEW!Q307</f>
        <v>57.140007977662528</v>
      </c>
      <c r="H308" s="134">
        <f>NEW!N307</f>
        <v>656.24252094136398</v>
      </c>
      <c r="I308" s="134">
        <f>NEW!D307</f>
        <v>0</v>
      </c>
      <c r="J308" s="134">
        <f>NEW!P307</f>
        <v>29.437574790586361</v>
      </c>
      <c r="K308" s="200">
        <f>NEW!H307</f>
        <v>12</v>
      </c>
      <c r="L308" t="str">
        <f>NEW!G307</f>
        <v>Fixed</v>
      </c>
      <c r="M308" s="199">
        <f>NEW!F307*100</f>
        <v>20.5</v>
      </c>
      <c r="N308" s="135" t="str">
        <f t="shared" si="5"/>
        <v>cents/kWh</v>
      </c>
      <c r="O308" t="str">
        <f>NEW!C307</f>
        <v>Best Home Fixed 12 Months</v>
      </c>
      <c r="P308" t="str">
        <f>NEW!U307</f>
        <v>NO</v>
      </c>
      <c r="Q308" t="str">
        <f>NEW!S307</f>
        <v>NO</v>
      </c>
      <c r="S308" t="str">
        <f>NEW!T307</f>
        <v>Fees apply</v>
      </c>
      <c r="T308" t="str">
        <f>NEW!V307</f>
        <v>SP Services Consolidated Billing</v>
      </c>
      <c r="U308" t="str">
        <f>NEW!W307</f>
        <v>No added promotions</v>
      </c>
      <c r="V308" t="str">
        <f>NEW!X307</f>
        <v>T&amp;Cs apply</v>
      </c>
    </row>
    <row r="309" spans="4:22">
      <c r="D309" t="str">
        <f>NEW!A308</f>
        <v>Best Electricity Supply</v>
      </c>
      <c r="E309">
        <f>NEW!I308</f>
        <v>350</v>
      </c>
      <c r="F309" s="134">
        <f>NEW!R308</f>
        <v>799.96011168727568</v>
      </c>
      <c r="G309" s="134">
        <f>NEW!Q308</f>
        <v>66.663342640606302</v>
      </c>
      <c r="H309" s="134">
        <f>NEW!N308</f>
        <v>765.61627443159159</v>
      </c>
      <c r="I309" s="134">
        <f>NEW!D308</f>
        <v>0</v>
      </c>
      <c r="J309" s="134">
        <f>NEW!P308</f>
        <v>34.343837255684086</v>
      </c>
      <c r="K309" s="200">
        <f>NEW!H308</f>
        <v>12</v>
      </c>
      <c r="L309" t="str">
        <f>NEW!G308</f>
        <v>Fixed</v>
      </c>
      <c r="M309" s="199">
        <f>NEW!F308*100</f>
        <v>20.5</v>
      </c>
      <c r="N309" s="135" t="str">
        <f t="shared" si="5"/>
        <v>cents/kWh</v>
      </c>
      <c r="O309" t="str">
        <f>NEW!C308</f>
        <v>Best Home Fixed 12 Months</v>
      </c>
      <c r="P309" t="str">
        <f>NEW!U308</f>
        <v>NO</v>
      </c>
      <c r="Q309" t="str">
        <f>NEW!S308</f>
        <v>NO</v>
      </c>
      <c r="S309" t="str">
        <f>NEW!T308</f>
        <v>Fees apply</v>
      </c>
      <c r="T309" t="str">
        <f>NEW!V308</f>
        <v>SP Services Consolidated Billing</v>
      </c>
      <c r="U309" t="str">
        <f>NEW!W308</f>
        <v>No added promotions</v>
      </c>
      <c r="V309" t="str">
        <f>NEW!X308</f>
        <v>T&amp;Cs apply</v>
      </c>
    </row>
    <row r="310" spans="4:22">
      <c r="D310" t="str">
        <f>NEW!A309</f>
        <v>Best Electricity Supply</v>
      </c>
      <c r="E310">
        <f>NEW!I309</f>
        <v>400</v>
      </c>
      <c r="F310" s="134">
        <f>NEW!R309</f>
        <v>914.24012764260067</v>
      </c>
      <c r="G310" s="134">
        <f>NEW!Q309</f>
        <v>76.186677303550056</v>
      </c>
      <c r="H310" s="134">
        <f>NEW!N309</f>
        <v>874.99002792181886</v>
      </c>
      <c r="I310" s="134">
        <f>NEW!D309</f>
        <v>0</v>
      </c>
      <c r="J310" s="134">
        <f>NEW!P309</f>
        <v>39.250099720781812</v>
      </c>
      <c r="K310" s="200">
        <f>NEW!H309</f>
        <v>12</v>
      </c>
      <c r="L310" t="str">
        <f>NEW!G309</f>
        <v>Fixed</v>
      </c>
      <c r="M310" s="199">
        <f>NEW!F309*100</f>
        <v>20.5</v>
      </c>
      <c r="N310" s="135" t="str">
        <f t="shared" si="5"/>
        <v>cents/kWh</v>
      </c>
      <c r="O310" t="str">
        <f>NEW!C309</f>
        <v>Best Home Fixed 12 Months</v>
      </c>
      <c r="P310" t="str">
        <f>NEW!U309</f>
        <v>NO</v>
      </c>
      <c r="Q310" t="str">
        <f>NEW!S309</f>
        <v>NO</v>
      </c>
      <c r="S310" t="str">
        <f>NEW!T309</f>
        <v>Fees apply</v>
      </c>
      <c r="T310" t="str">
        <f>NEW!V309</f>
        <v>SP Services Consolidated Billing</v>
      </c>
      <c r="U310" t="str">
        <f>NEW!W309</f>
        <v>No added promotions</v>
      </c>
      <c r="V310" t="str">
        <f>NEW!X309</f>
        <v>T&amp;Cs apply</v>
      </c>
    </row>
    <row r="311" spans="4:22">
      <c r="D311" t="str">
        <f>NEW!A310</f>
        <v>Best Electricity Supply</v>
      </c>
      <c r="E311">
        <f>NEW!I310</f>
        <v>450</v>
      </c>
      <c r="F311" s="134">
        <f>NEW!R310</f>
        <v>1028.5201435979257</v>
      </c>
      <c r="G311" s="134">
        <f>NEW!Q310</f>
        <v>85.710011966493809</v>
      </c>
      <c r="H311" s="134">
        <f>NEW!N310</f>
        <v>984.36378141204614</v>
      </c>
      <c r="I311" s="134">
        <f>NEW!D310</f>
        <v>0</v>
      </c>
      <c r="J311" s="134">
        <f>NEW!P310</f>
        <v>44.156362185879544</v>
      </c>
      <c r="K311" s="200">
        <f>NEW!H310</f>
        <v>12</v>
      </c>
      <c r="L311" t="str">
        <f>NEW!G310</f>
        <v>Fixed</v>
      </c>
      <c r="M311" s="199">
        <f>NEW!F310*100</f>
        <v>20.5</v>
      </c>
      <c r="N311" s="135" t="str">
        <f t="shared" si="5"/>
        <v>cents/kWh</v>
      </c>
      <c r="O311" t="str">
        <f>NEW!C310</f>
        <v>Best Home Fixed 12 Months</v>
      </c>
      <c r="P311" t="str">
        <f>NEW!U310</f>
        <v>NO</v>
      </c>
      <c r="Q311" t="str">
        <f>NEW!S310</f>
        <v>NO</v>
      </c>
      <c r="S311" t="str">
        <f>NEW!T310</f>
        <v>Fees apply</v>
      </c>
      <c r="T311" t="str">
        <f>NEW!V310</f>
        <v>SP Services Consolidated Billing</v>
      </c>
      <c r="U311" t="str">
        <f>NEW!W310</f>
        <v>No added promotions</v>
      </c>
      <c r="V311" t="str">
        <f>NEW!X310</f>
        <v>T&amp;Cs apply</v>
      </c>
    </row>
    <row r="312" spans="4:22">
      <c r="D312" t="str">
        <f>NEW!A311</f>
        <v>Best Electricity Supply</v>
      </c>
      <c r="E312">
        <f>NEW!I311</f>
        <v>500</v>
      </c>
      <c r="F312" s="134">
        <f>NEW!R311</f>
        <v>1142.8001595532508</v>
      </c>
      <c r="G312" s="134">
        <f>NEW!Q311</f>
        <v>95.233346629437563</v>
      </c>
      <c r="H312" s="134">
        <f>NEW!N311</f>
        <v>1093.7375349022734</v>
      </c>
      <c r="I312" s="134">
        <f>NEW!D311</f>
        <v>0</v>
      </c>
      <c r="J312" s="134">
        <f>NEW!P311</f>
        <v>49.06262465097727</v>
      </c>
      <c r="K312" s="200">
        <f>NEW!H311</f>
        <v>12</v>
      </c>
      <c r="L312" t="str">
        <f>NEW!G311</f>
        <v>Fixed</v>
      </c>
      <c r="M312" s="199">
        <f>NEW!F311*100</f>
        <v>20.5</v>
      </c>
      <c r="N312" s="135" t="str">
        <f t="shared" si="5"/>
        <v>cents/kWh</v>
      </c>
      <c r="O312" t="str">
        <f>NEW!C311</f>
        <v>Best Home Fixed 12 Months</v>
      </c>
      <c r="P312" t="str">
        <f>NEW!U311</f>
        <v>NO</v>
      </c>
      <c r="Q312" t="str">
        <f>NEW!S311</f>
        <v>NO</v>
      </c>
      <c r="S312" t="str">
        <f>NEW!T311</f>
        <v>Fees apply</v>
      </c>
      <c r="T312" t="str">
        <f>NEW!V311</f>
        <v>SP Services Consolidated Billing</v>
      </c>
      <c r="U312" t="str">
        <f>NEW!W311</f>
        <v>No added promotions</v>
      </c>
      <c r="V312" t="str">
        <f>NEW!X311</f>
        <v>T&amp;Cs apply</v>
      </c>
    </row>
    <row r="313" spans="4:22">
      <c r="D313" t="str">
        <f>NEW!A312</f>
        <v>Best Electricity Supply</v>
      </c>
      <c r="E313">
        <f>NEW!I312</f>
        <v>50</v>
      </c>
      <c r="F313" s="134">
        <f>NEW!R312</f>
        <v>102.43318707618666</v>
      </c>
      <c r="G313" s="134">
        <f>NEW!Q312</f>
        <v>8.5360989230155546</v>
      </c>
      <c r="H313" s="134">
        <f>NEW!N312</f>
        <v>97.407259672915814</v>
      </c>
      <c r="I313" s="134">
        <f>NEW!D312</f>
        <v>0</v>
      </c>
      <c r="J313" s="134">
        <f>NEW!P312</f>
        <v>5.0259274032708419</v>
      </c>
      <c r="K313" s="200">
        <f>NEW!H312</f>
        <v>6</v>
      </c>
      <c r="L313" t="str">
        <f>NEW!G312</f>
        <v>Fixed</v>
      </c>
      <c r="M313" s="199">
        <f>NEW!F312*100</f>
        <v>21</v>
      </c>
      <c r="N313" s="135" t="str">
        <f t="shared" si="5"/>
        <v>cents/kWh</v>
      </c>
      <c r="O313" t="str">
        <f>NEW!C312</f>
        <v>Best Home Fixed 6 Months</v>
      </c>
      <c r="P313" t="str">
        <f>NEW!U312</f>
        <v>NO</v>
      </c>
      <c r="Q313" t="str">
        <f>NEW!S312</f>
        <v>NO</v>
      </c>
      <c r="S313" t="str">
        <f>NEW!T312</f>
        <v>Fees apply</v>
      </c>
      <c r="T313" t="str">
        <f>NEW!V312</f>
        <v>SP Services Consolidated Billing</v>
      </c>
      <c r="U313" t="str">
        <f>NEW!W312</f>
        <v>No added promotions</v>
      </c>
      <c r="V313" t="str">
        <f>NEW!X312</f>
        <v>T&amp;Cs apply</v>
      </c>
    </row>
    <row r="314" spans="4:22">
      <c r="D314" t="str">
        <f>NEW!A313</f>
        <v>Best Electricity Supply</v>
      </c>
      <c r="E314">
        <f>NEW!I313</f>
        <v>100</v>
      </c>
      <c r="F314" s="134">
        <f>NEW!R313</f>
        <v>204.86637415237331</v>
      </c>
      <c r="G314" s="134">
        <f>NEW!Q313</f>
        <v>17.072197846031109</v>
      </c>
      <c r="H314" s="134">
        <f>NEW!N313</f>
        <v>194.81451934583163</v>
      </c>
      <c r="I314" s="134">
        <f>NEW!D313</f>
        <v>0</v>
      </c>
      <c r="J314" s="134">
        <f>NEW!P313</f>
        <v>10.051854806541684</v>
      </c>
      <c r="K314" s="200">
        <f>NEW!H313</f>
        <v>6</v>
      </c>
      <c r="L314" t="str">
        <f>NEW!G313</f>
        <v>Fixed</v>
      </c>
      <c r="M314" s="199">
        <f>NEW!F313*100</f>
        <v>21</v>
      </c>
      <c r="N314" s="135" t="str">
        <f t="shared" si="5"/>
        <v>cents/kWh</v>
      </c>
      <c r="O314" t="str">
        <f>NEW!C313</f>
        <v>Best Home Fixed 6 Months</v>
      </c>
      <c r="P314" t="str">
        <f>NEW!U313</f>
        <v>NO</v>
      </c>
      <c r="Q314" t="str">
        <f>NEW!S313</f>
        <v>NO</v>
      </c>
      <c r="S314" t="str">
        <f>NEW!T313</f>
        <v>Fees apply</v>
      </c>
      <c r="T314" t="str">
        <f>NEW!V313</f>
        <v>SP Services Consolidated Billing</v>
      </c>
      <c r="U314" t="str">
        <f>NEW!W313</f>
        <v>No added promotions</v>
      </c>
      <c r="V314" t="str">
        <f>NEW!X313</f>
        <v>T&amp;Cs apply</v>
      </c>
    </row>
    <row r="315" spans="4:22">
      <c r="D315" t="str">
        <f>NEW!A314</f>
        <v>Best Electricity Supply</v>
      </c>
      <c r="E315">
        <f>NEW!I314</f>
        <v>150</v>
      </c>
      <c r="F315" s="134">
        <f>NEW!R314</f>
        <v>307.29956122855981</v>
      </c>
      <c r="G315" s="134">
        <f>NEW!Q314</f>
        <v>25.60829676904665</v>
      </c>
      <c r="H315" s="134">
        <f>NEW!N314</f>
        <v>292.22177901874727</v>
      </c>
      <c r="I315" s="134">
        <f>NEW!D314</f>
        <v>0</v>
      </c>
      <c r="J315" s="134">
        <f>NEW!P314</f>
        <v>15.077782209812529</v>
      </c>
      <c r="K315" s="200">
        <f>NEW!H314</f>
        <v>6</v>
      </c>
      <c r="L315" t="str">
        <f>NEW!G314</f>
        <v>Fixed</v>
      </c>
      <c r="M315" s="199">
        <f>NEW!F314*100</f>
        <v>21</v>
      </c>
      <c r="N315" s="135" t="str">
        <f t="shared" si="5"/>
        <v>cents/kWh</v>
      </c>
      <c r="O315" t="str">
        <f>NEW!C314</f>
        <v>Best Home Fixed 6 Months</v>
      </c>
      <c r="P315" t="str">
        <f>NEW!U314</f>
        <v>NO</v>
      </c>
      <c r="Q315" t="str">
        <f>NEW!S314</f>
        <v>NO</v>
      </c>
      <c r="S315" t="str">
        <f>NEW!T314</f>
        <v>Fees apply</v>
      </c>
      <c r="T315" t="str">
        <f>NEW!V314</f>
        <v>SP Services Consolidated Billing</v>
      </c>
      <c r="U315" t="str">
        <f>NEW!W314</f>
        <v>No added promotions</v>
      </c>
      <c r="V315" t="str">
        <f>NEW!X314</f>
        <v>T&amp;Cs apply</v>
      </c>
    </row>
    <row r="316" spans="4:22">
      <c r="D316" t="str">
        <f>NEW!A315</f>
        <v>Best Electricity Supply</v>
      </c>
      <c r="E316">
        <f>NEW!I315</f>
        <v>200</v>
      </c>
      <c r="F316" s="134">
        <f>NEW!R315</f>
        <v>409.73274830474662</v>
      </c>
      <c r="G316" s="134">
        <f>NEW!Q315</f>
        <v>34.144395692062218</v>
      </c>
      <c r="H316" s="134">
        <f>NEW!N315</f>
        <v>389.62903869166325</v>
      </c>
      <c r="I316" s="134">
        <f>NEW!D315</f>
        <v>0</v>
      </c>
      <c r="J316" s="134">
        <f>NEW!P315</f>
        <v>20.103709613083367</v>
      </c>
      <c r="K316" s="200">
        <f>NEW!H315</f>
        <v>6</v>
      </c>
      <c r="L316" t="str">
        <f>NEW!G315</f>
        <v>Fixed</v>
      </c>
      <c r="M316" s="199">
        <f>NEW!F315*100</f>
        <v>21</v>
      </c>
      <c r="N316" s="135" t="str">
        <f t="shared" si="5"/>
        <v>cents/kWh</v>
      </c>
      <c r="O316" t="str">
        <f>NEW!C315</f>
        <v>Best Home Fixed 6 Months</v>
      </c>
      <c r="P316" t="str">
        <f>NEW!U315</f>
        <v>NO</v>
      </c>
      <c r="Q316" t="str">
        <f>NEW!S315</f>
        <v>NO</v>
      </c>
      <c r="S316" t="str">
        <f>NEW!T315</f>
        <v>Fees apply</v>
      </c>
      <c r="T316" t="str">
        <f>NEW!V315</f>
        <v>SP Services Consolidated Billing</v>
      </c>
      <c r="U316" t="str">
        <f>NEW!W315</f>
        <v>No added promotions</v>
      </c>
      <c r="V316" t="str">
        <f>NEW!X315</f>
        <v>T&amp;Cs apply</v>
      </c>
    </row>
    <row r="317" spans="4:22">
      <c r="D317" t="str">
        <f>NEW!A316</f>
        <v>Best Electricity Supply</v>
      </c>
      <c r="E317">
        <f>NEW!I316</f>
        <v>250</v>
      </c>
      <c r="F317" s="134">
        <f>NEW!R316</f>
        <v>512.16593538093321</v>
      </c>
      <c r="G317" s="134">
        <f>NEW!Q316</f>
        <v>42.680494615077762</v>
      </c>
      <c r="H317" s="134">
        <f>NEW!N316</f>
        <v>487.0362983645789</v>
      </c>
      <c r="I317" s="134">
        <f>NEW!D316</f>
        <v>0</v>
      </c>
      <c r="J317" s="134">
        <f>NEW!P316</f>
        <v>25.129637016354209</v>
      </c>
      <c r="K317" s="200">
        <f>NEW!H316</f>
        <v>6</v>
      </c>
      <c r="L317" t="str">
        <f>NEW!G316</f>
        <v>Fixed</v>
      </c>
      <c r="M317" s="199">
        <f>NEW!F316*100</f>
        <v>21</v>
      </c>
      <c r="N317" s="135" t="str">
        <f t="shared" si="5"/>
        <v>cents/kWh</v>
      </c>
      <c r="O317" t="str">
        <f>NEW!C316</f>
        <v>Best Home Fixed 6 Months</v>
      </c>
      <c r="P317" t="str">
        <f>NEW!U316</f>
        <v>NO</v>
      </c>
      <c r="Q317" t="str">
        <f>NEW!S316</f>
        <v>NO</v>
      </c>
      <c r="S317" t="str">
        <f>NEW!T316</f>
        <v>Fees apply</v>
      </c>
      <c r="T317" t="str">
        <f>NEW!V316</f>
        <v>SP Services Consolidated Billing</v>
      </c>
      <c r="U317" t="str">
        <f>NEW!W316</f>
        <v>No added promotions</v>
      </c>
      <c r="V317" t="str">
        <f>NEW!X316</f>
        <v>T&amp;Cs apply</v>
      </c>
    </row>
    <row r="318" spans="4:22">
      <c r="D318" t="str">
        <f>NEW!A317</f>
        <v>Best Electricity Supply</v>
      </c>
      <c r="E318">
        <f>NEW!I317</f>
        <v>300</v>
      </c>
      <c r="F318" s="134">
        <f>NEW!R317</f>
        <v>614.59912245711962</v>
      </c>
      <c r="G318" s="134">
        <f>NEW!Q317</f>
        <v>51.216593538093299</v>
      </c>
      <c r="H318" s="134">
        <f>NEW!N317</f>
        <v>584.44355803749454</v>
      </c>
      <c r="I318" s="134">
        <f>NEW!D317</f>
        <v>0</v>
      </c>
      <c r="J318" s="134">
        <f>NEW!P317</f>
        <v>30.155564419625058</v>
      </c>
      <c r="K318" s="200">
        <f>NEW!H317</f>
        <v>6</v>
      </c>
      <c r="L318" t="str">
        <f>NEW!G317</f>
        <v>Fixed</v>
      </c>
      <c r="M318" s="199">
        <f>NEW!F317*100</f>
        <v>21</v>
      </c>
      <c r="N318" s="135" t="str">
        <f t="shared" si="5"/>
        <v>cents/kWh</v>
      </c>
      <c r="O318" t="str">
        <f>NEW!C317</f>
        <v>Best Home Fixed 6 Months</v>
      </c>
      <c r="P318" t="str">
        <f>NEW!U317</f>
        <v>NO</v>
      </c>
      <c r="Q318" t="str">
        <f>NEW!S317</f>
        <v>NO</v>
      </c>
      <c r="S318" t="str">
        <f>NEW!T317</f>
        <v>Fees apply</v>
      </c>
      <c r="T318" t="str">
        <f>NEW!V317</f>
        <v>SP Services Consolidated Billing</v>
      </c>
      <c r="U318" t="str">
        <f>NEW!W317</f>
        <v>No added promotions</v>
      </c>
      <c r="V318" t="str">
        <f>NEW!X317</f>
        <v>T&amp;Cs apply</v>
      </c>
    </row>
    <row r="319" spans="4:22">
      <c r="D319" t="str">
        <f>NEW!A318</f>
        <v>Best Electricity Supply</v>
      </c>
      <c r="E319">
        <f>NEW!I318</f>
        <v>350</v>
      </c>
      <c r="F319" s="134">
        <f>NEW!R318</f>
        <v>717.03230953330672</v>
      </c>
      <c r="G319" s="134">
        <f>NEW!Q318</f>
        <v>59.752692461108893</v>
      </c>
      <c r="H319" s="134">
        <f>NEW!N318</f>
        <v>681.85081771041087</v>
      </c>
      <c r="I319" s="134">
        <f>NEW!D318</f>
        <v>0</v>
      </c>
      <c r="J319" s="134">
        <f>NEW!P318</f>
        <v>35.181491822895893</v>
      </c>
      <c r="K319" s="200">
        <f>NEW!H318</f>
        <v>6</v>
      </c>
      <c r="L319" t="str">
        <f>NEW!G318</f>
        <v>Fixed</v>
      </c>
      <c r="M319" s="199">
        <f>NEW!F318*100</f>
        <v>21</v>
      </c>
      <c r="N319" s="135" t="str">
        <f t="shared" si="5"/>
        <v>cents/kWh</v>
      </c>
      <c r="O319" t="str">
        <f>NEW!C318</f>
        <v>Best Home Fixed 6 Months</v>
      </c>
      <c r="P319" t="str">
        <f>NEW!U318</f>
        <v>NO</v>
      </c>
      <c r="Q319" t="str">
        <f>NEW!S318</f>
        <v>NO</v>
      </c>
      <c r="S319" t="str">
        <f>NEW!T318</f>
        <v>Fees apply</v>
      </c>
      <c r="T319" t="str">
        <f>NEW!V318</f>
        <v>SP Services Consolidated Billing</v>
      </c>
      <c r="U319" t="str">
        <f>NEW!W318</f>
        <v>No added promotions</v>
      </c>
      <c r="V319" t="str">
        <f>NEW!X318</f>
        <v>T&amp;Cs apply</v>
      </c>
    </row>
    <row r="320" spans="4:22">
      <c r="D320" t="str">
        <f>NEW!A319</f>
        <v>Best Electricity Supply</v>
      </c>
      <c r="E320">
        <f>NEW!I319</f>
        <v>400</v>
      </c>
      <c r="F320" s="134">
        <f>NEW!R319</f>
        <v>819.46549660949324</v>
      </c>
      <c r="G320" s="134">
        <f>NEW!Q319</f>
        <v>68.288791384124437</v>
      </c>
      <c r="H320" s="134">
        <f>NEW!N319</f>
        <v>779.25807738332651</v>
      </c>
      <c r="I320" s="134">
        <f>NEW!D319</f>
        <v>0</v>
      </c>
      <c r="J320" s="134">
        <f>NEW!P319</f>
        <v>40.207419226166735</v>
      </c>
      <c r="K320" s="200">
        <f>NEW!H319</f>
        <v>6</v>
      </c>
      <c r="L320" t="str">
        <f>NEW!G319</f>
        <v>Fixed</v>
      </c>
      <c r="M320" s="199">
        <f>NEW!F319*100</f>
        <v>21</v>
      </c>
      <c r="N320" s="135" t="str">
        <f t="shared" si="5"/>
        <v>cents/kWh</v>
      </c>
      <c r="O320" t="str">
        <f>NEW!C319</f>
        <v>Best Home Fixed 6 Months</v>
      </c>
      <c r="P320" t="str">
        <f>NEW!U319</f>
        <v>NO</v>
      </c>
      <c r="Q320" t="str">
        <f>NEW!S319</f>
        <v>NO</v>
      </c>
      <c r="S320" t="str">
        <f>NEW!T319</f>
        <v>Fees apply</v>
      </c>
      <c r="T320" t="str">
        <f>NEW!V319</f>
        <v>SP Services Consolidated Billing</v>
      </c>
      <c r="U320" t="str">
        <f>NEW!W319</f>
        <v>No added promotions</v>
      </c>
      <c r="V320" t="str">
        <f>NEW!X319</f>
        <v>T&amp;Cs apply</v>
      </c>
    </row>
    <row r="321" spans="4:22">
      <c r="D321" t="str">
        <f>NEW!A320</f>
        <v>Best Electricity Supply</v>
      </c>
      <c r="E321">
        <f>NEW!I320</f>
        <v>450</v>
      </c>
      <c r="F321" s="134">
        <f>NEW!R320</f>
        <v>921.89868368568045</v>
      </c>
      <c r="G321" s="134">
        <f>NEW!Q320</f>
        <v>76.824890307140038</v>
      </c>
      <c r="H321" s="134">
        <f>NEW!N320</f>
        <v>876.66533705624283</v>
      </c>
      <c r="I321" s="134">
        <f>NEW!D320</f>
        <v>0</v>
      </c>
      <c r="J321" s="134">
        <f>NEW!P320</f>
        <v>45.23334662943757</v>
      </c>
      <c r="K321" s="200">
        <f>NEW!H320</f>
        <v>6</v>
      </c>
      <c r="L321" t="str">
        <f>NEW!G320</f>
        <v>Fixed</v>
      </c>
      <c r="M321" s="199">
        <f>NEW!F320*100</f>
        <v>21</v>
      </c>
      <c r="N321" s="135" t="str">
        <f t="shared" si="5"/>
        <v>cents/kWh</v>
      </c>
      <c r="O321" t="str">
        <f>NEW!C320</f>
        <v>Best Home Fixed 6 Months</v>
      </c>
      <c r="P321" t="str">
        <f>NEW!U320</f>
        <v>NO</v>
      </c>
      <c r="Q321" t="str">
        <f>NEW!S320</f>
        <v>NO</v>
      </c>
      <c r="S321" t="str">
        <f>NEW!T320</f>
        <v>Fees apply</v>
      </c>
      <c r="T321" t="str">
        <f>NEW!V320</f>
        <v>SP Services Consolidated Billing</v>
      </c>
      <c r="U321" t="str">
        <f>NEW!W320</f>
        <v>No added promotions</v>
      </c>
      <c r="V321" t="str">
        <f>NEW!X320</f>
        <v>T&amp;Cs apply</v>
      </c>
    </row>
    <row r="322" spans="4:22">
      <c r="D322" t="str">
        <f>NEW!A321</f>
        <v>Best Electricity Supply</v>
      </c>
      <c r="E322">
        <f>NEW!I321</f>
        <v>500</v>
      </c>
      <c r="F322" s="134">
        <f>NEW!R321</f>
        <v>1024.3318707618664</v>
      </c>
      <c r="G322" s="134">
        <f>NEW!Q321</f>
        <v>85.360989230155525</v>
      </c>
      <c r="H322" s="134">
        <f>NEW!N321</f>
        <v>974.07259672915779</v>
      </c>
      <c r="I322" s="134">
        <f>NEW!D321</f>
        <v>0</v>
      </c>
      <c r="J322" s="134">
        <f>NEW!P321</f>
        <v>50.259274032708419</v>
      </c>
      <c r="K322" s="200">
        <f>NEW!H321</f>
        <v>6</v>
      </c>
      <c r="L322" t="str">
        <f>NEW!G321</f>
        <v>Fixed</v>
      </c>
      <c r="M322" s="199">
        <f>NEW!F321*100</f>
        <v>21</v>
      </c>
      <c r="N322" s="135" t="str">
        <f t="shared" si="5"/>
        <v>cents/kWh</v>
      </c>
      <c r="O322" t="str">
        <f>NEW!C321</f>
        <v>Best Home Fixed 6 Months</v>
      </c>
      <c r="P322" t="str">
        <f>NEW!U321</f>
        <v>NO</v>
      </c>
      <c r="Q322" t="str">
        <f>NEW!S321</f>
        <v>NO</v>
      </c>
      <c r="S322" t="str">
        <f>NEW!T321</f>
        <v>Fees apply</v>
      </c>
      <c r="T322" t="str">
        <f>NEW!V321</f>
        <v>SP Services Consolidated Billing</v>
      </c>
      <c r="U322" t="str">
        <f>NEW!W321</f>
        <v>No added promotions</v>
      </c>
      <c r="V322" t="str">
        <f>NEW!X321</f>
        <v>T&amp;Cs apply</v>
      </c>
    </row>
    <row r="323" spans="4:22">
      <c r="D323" t="str">
        <f>NEW!A322</f>
        <v>Best Electricity Supply</v>
      </c>
      <c r="E323">
        <f>NEW!I322</f>
        <v>50</v>
      </c>
      <c r="F323" s="134">
        <f>NEW!R322</f>
        <v>136.68</v>
      </c>
      <c r="G323" s="134">
        <f>NEW!Q322</f>
        <v>11.39</v>
      </c>
      <c r="H323" s="134">
        <f>NEW!N322</f>
        <v>132</v>
      </c>
      <c r="I323" s="134">
        <f>NEW!D322</f>
        <v>0</v>
      </c>
      <c r="J323" s="134">
        <f>NEW!P322</f>
        <v>4.68</v>
      </c>
      <c r="K323" s="200">
        <f>NEW!H322</f>
        <v>24</v>
      </c>
      <c r="L323" t="str">
        <f>NEW!G322</f>
        <v>Discounted</v>
      </c>
      <c r="M323" s="135">
        <f>NEW!F322</f>
        <v>0.22</v>
      </c>
      <c r="N323" s="135" t="str">
        <f t="shared" si="5"/>
        <v>off SP Tariff</v>
      </c>
      <c r="O323" t="str">
        <f>NEW!C322</f>
        <v>Best Home Saver 24 Months</v>
      </c>
      <c r="P323" t="str">
        <f>NEW!U322</f>
        <v>NO</v>
      </c>
      <c r="Q323" t="str">
        <f>NEW!S322</f>
        <v>NO</v>
      </c>
      <c r="S323" t="str">
        <f>NEW!T322</f>
        <v>Fees apply</v>
      </c>
      <c r="T323" t="str">
        <f>NEW!V322</f>
        <v>SP Services Consolidated Billing</v>
      </c>
      <c r="U323" t="str">
        <f>NEW!W322</f>
        <v>No added promotions</v>
      </c>
      <c r="V323" t="str">
        <f>NEW!X322</f>
        <v>T&amp;Cs apply</v>
      </c>
    </row>
    <row r="324" spans="4:22">
      <c r="D324" t="str">
        <f>NEW!A323</f>
        <v>Best Electricity Supply</v>
      </c>
      <c r="E324">
        <f>NEW!I323</f>
        <v>100</v>
      </c>
      <c r="F324" s="134">
        <f>NEW!R323</f>
        <v>273.36</v>
      </c>
      <c r="G324" s="134">
        <f>NEW!Q323</f>
        <v>22.78</v>
      </c>
      <c r="H324" s="134">
        <f>NEW!N323</f>
        <v>264</v>
      </c>
      <c r="I324" s="134">
        <f>NEW!D323</f>
        <v>0</v>
      </c>
      <c r="J324" s="134">
        <f>NEW!P323</f>
        <v>9.36</v>
      </c>
      <c r="K324" s="200">
        <f>NEW!H323</f>
        <v>24</v>
      </c>
      <c r="L324" t="str">
        <f>NEW!G323</f>
        <v>Discounted</v>
      </c>
      <c r="M324" s="135">
        <f>NEW!F323</f>
        <v>0.22</v>
      </c>
      <c r="N324" s="135" t="str">
        <f t="shared" si="5"/>
        <v>off SP Tariff</v>
      </c>
      <c r="O324" t="str">
        <f>NEW!C323</f>
        <v>Best Home Saver 24 Months</v>
      </c>
      <c r="P324" t="str">
        <f>NEW!U323</f>
        <v>NO</v>
      </c>
      <c r="Q324" t="str">
        <f>NEW!S323</f>
        <v>NO</v>
      </c>
      <c r="S324" t="str">
        <f>NEW!T323</f>
        <v>Fees apply</v>
      </c>
      <c r="T324" t="str">
        <f>NEW!V323</f>
        <v>SP Services Consolidated Billing</v>
      </c>
      <c r="U324" t="str">
        <f>NEW!W323</f>
        <v>No added promotions</v>
      </c>
      <c r="V324" t="str">
        <f>NEW!X323</f>
        <v>T&amp;Cs apply</v>
      </c>
    </row>
    <row r="325" spans="4:22">
      <c r="D325" t="str">
        <f>NEW!A324</f>
        <v>Best Electricity Supply</v>
      </c>
      <c r="E325">
        <f>NEW!I324</f>
        <v>150</v>
      </c>
      <c r="F325" s="134">
        <f>NEW!R324</f>
        <v>410.04</v>
      </c>
      <c r="G325" s="134">
        <f>NEW!Q324</f>
        <v>34.17</v>
      </c>
      <c r="H325" s="134">
        <f>NEW!N324</f>
        <v>396</v>
      </c>
      <c r="I325" s="134">
        <f>NEW!D324</f>
        <v>0</v>
      </c>
      <c r="J325" s="134">
        <f>NEW!P324</f>
        <v>14.04</v>
      </c>
      <c r="K325" s="200">
        <f>NEW!H324</f>
        <v>24</v>
      </c>
      <c r="L325" t="str">
        <f>NEW!G324</f>
        <v>Discounted</v>
      </c>
      <c r="M325" s="135">
        <f>NEW!F324</f>
        <v>0.22</v>
      </c>
      <c r="N325" s="135" t="str">
        <f t="shared" si="5"/>
        <v>off SP Tariff</v>
      </c>
      <c r="O325" t="str">
        <f>NEW!C324</f>
        <v>Best Home Saver 24 Months</v>
      </c>
      <c r="P325" t="str">
        <f>NEW!U324</f>
        <v>NO</v>
      </c>
      <c r="Q325" t="str">
        <f>NEW!S324</f>
        <v>NO</v>
      </c>
      <c r="S325" t="str">
        <f>NEW!T324</f>
        <v>Fees apply</v>
      </c>
      <c r="T325" t="str">
        <f>NEW!V324</f>
        <v>SP Services Consolidated Billing</v>
      </c>
      <c r="U325" t="str">
        <f>NEW!W324</f>
        <v>No added promotions</v>
      </c>
      <c r="V325" t="str">
        <f>NEW!X324</f>
        <v>T&amp;Cs apply</v>
      </c>
    </row>
    <row r="326" spans="4:22">
      <c r="D326" t="str">
        <f>NEW!A325</f>
        <v>Best Electricity Supply</v>
      </c>
      <c r="E326">
        <f>NEW!I325</f>
        <v>200</v>
      </c>
      <c r="F326" s="134">
        <f>NEW!R325</f>
        <v>546.72</v>
      </c>
      <c r="G326" s="134">
        <f>NEW!Q325</f>
        <v>45.56</v>
      </c>
      <c r="H326" s="134">
        <f>NEW!N325</f>
        <v>528</v>
      </c>
      <c r="I326" s="134">
        <f>NEW!D325</f>
        <v>0</v>
      </c>
      <c r="J326" s="134">
        <f>NEW!P325</f>
        <v>18.72</v>
      </c>
      <c r="K326" s="200">
        <f>NEW!H325</f>
        <v>24</v>
      </c>
      <c r="L326" t="str">
        <f>NEW!G325</f>
        <v>Discounted</v>
      </c>
      <c r="M326" s="135">
        <f>NEW!F325</f>
        <v>0.22</v>
      </c>
      <c r="N326" s="135" t="str">
        <f t="shared" si="5"/>
        <v>off SP Tariff</v>
      </c>
      <c r="O326" t="str">
        <f>NEW!C325</f>
        <v>Best Home Saver 24 Months</v>
      </c>
      <c r="P326" t="str">
        <f>NEW!U325</f>
        <v>NO</v>
      </c>
      <c r="Q326" t="str">
        <f>NEW!S325</f>
        <v>NO</v>
      </c>
      <c r="S326" t="str">
        <f>NEW!T325</f>
        <v>Fees apply</v>
      </c>
      <c r="T326" t="str">
        <f>NEW!V325</f>
        <v>SP Services Consolidated Billing</v>
      </c>
      <c r="U326" t="str">
        <f>NEW!W325</f>
        <v>No added promotions</v>
      </c>
      <c r="V326" t="str">
        <f>NEW!X325</f>
        <v>T&amp;Cs apply</v>
      </c>
    </row>
    <row r="327" spans="4:22">
      <c r="D327" t="str">
        <f>NEW!A326</f>
        <v>Best Electricity Supply</v>
      </c>
      <c r="E327">
        <f>NEW!I326</f>
        <v>250</v>
      </c>
      <c r="F327" s="134">
        <f>NEW!R326</f>
        <v>683.40000000000009</v>
      </c>
      <c r="G327" s="134">
        <f>NEW!Q326</f>
        <v>56.95</v>
      </c>
      <c r="H327" s="134">
        <f>NEW!N326</f>
        <v>660</v>
      </c>
      <c r="I327" s="134">
        <f>NEW!D326</f>
        <v>0</v>
      </c>
      <c r="J327" s="134">
        <f>NEW!P326</f>
        <v>23.4</v>
      </c>
      <c r="K327" s="200">
        <f>NEW!H326</f>
        <v>24</v>
      </c>
      <c r="L327" t="str">
        <f>NEW!G326</f>
        <v>Discounted</v>
      </c>
      <c r="M327" s="135">
        <f>NEW!F326</f>
        <v>0.22</v>
      </c>
      <c r="N327" s="135" t="str">
        <f t="shared" si="5"/>
        <v>off SP Tariff</v>
      </c>
      <c r="O327" t="str">
        <f>NEW!C326</f>
        <v>Best Home Saver 24 Months</v>
      </c>
      <c r="P327" t="str">
        <f>NEW!U326</f>
        <v>NO</v>
      </c>
      <c r="Q327" t="str">
        <f>NEW!S326</f>
        <v>NO</v>
      </c>
      <c r="S327" t="str">
        <f>NEW!T326</f>
        <v>Fees apply</v>
      </c>
      <c r="T327" t="str">
        <f>NEW!V326</f>
        <v>SP Services Consolidated Billing</v>
      </c>
      <c r="U327" t="str">
        <f>NEW!W326</f>
        <v>No added promotions</v>
      </c>
      <c r="V327" t="str">
        <f>NEW!X326</f>
        <v>T&amp;Cs apply</v>
      </c>
    </row>
    <row r="328" spans="4:22">
      <c r="D328" t="str">
        <f>NEW!A327</f>
        <v>Best Electricity Supply</v>
      </c>
      <c r="E328">
        <f>NEW!I327</f>
        <v>300</v>
      </c>
      <c r="F328" s="134">
        <f>NEW!R327</f>
        <v>820.08</v>
      </c>
      <c r="G328" s="134">
        <f>NEW!Q327</f>
        <v>68.34</v>
      </c>
      <c r="H328" s="134">
        <f>NEW!N327</f>
        <v>792</v>
      </c>
      <c r="I328" s="134">
        <f>NEW!D327</f>
        <v>0</v>
      </c>
      <c r="J328" s="134">
        <f>NEW!P327</f>
        <v>28.08</v>
      </c>
      <c r="K328" s="200">
        <f>NEW!H327</f>
        <v>24</v>
      </c>
      <c r="L328" t="str">
        <f>NEW!G327</f>
        <v>Discounted</v>
      </c>
      <c r="M328" s="135">
        <f>NEW!F327</f>
        <v>0.22</v>
      </c>
      <c r="N328" s="135" t="str">
        <f t="shared" si="5"/>
        <v>off SP Tariff</v>
      </c>
      <c r="O328" t="str">
        <f>NEW!C327</f>
        <v>Best Home Saver 24 Months</v>
      </c>
      <c r="P328" t="str">
        <f>NEW!U327</f>
        <v>NO</v>
      </c>
      <c r="Q328" t="str">
        <f>NEW!S327</f>
        <v>NO</v>
      </c>
      <c r="S328" t="str">
        <f>NEW!T327</f>
        <v>Fees apply</v>
      </c>
      <c r="T328" t="str">
        <f>NEW!V327</f>
        <v>SP Services Consolidated Billing</v>
      </c>
      <c r="U328" t="str">
        <f>NEW!W327</f>
        <v>No added promotions</v>
      </c>
      <c r="V328" t="str">
        <f>NEW!X327</f>
        <v>T&amp;Cs apply</v>
      </c>
    </row>
    <row r="329" spans="4:22">
      <c r="D329" t="str">
        <f>NEW!A328</f>
        <v>Best Electricity Supply</v>
      </c>
      <c r="E329">
        <f>NEW!I328</f>
        <v>350</v>
      </c>
      <c r="F329" s="134">
        <f>NEW!R328</f>
        <v>956.76</v>
      </c>
      <c r="G329" s="134">
        <f>NEW!Q328</f>
        <v>79.73</v>
      </c>
      <c r="H329" s="134">
        <f>NEW!N328</f>
        <v>924</v>
      </c>
      <c r="I329" s="134">
        <f>NEW!D328</f>
        <v>0</v>
      </c>
      <c r="J329" s="134">
        <f>NEW!P328</f>
        <v>32.76</v>
      </c>
      <c r="K329" s="200">
        <f>NEW!H328</f>
        <v>24</v>
      </c>
      <c r="L329" t="str">
        <f>NEW!G328</f>
        <v>Discounted</v>
      </c>
      <c r="M329" s="135">
        <f>NEW!F328</f>
        <v>0.22</v>
      </c>
      <c r="N329" s="135" t="str">
        <f t="shared" si="5"/>
        <v>off SP Tariff</v>
      </c>
      <c r="O329" t="str">
        <f>NEW!C328</f>
        <v>Best Home Saver 24 Months</v>
      </c>
      <c r="P329" t="str">
        <f>NEW!U328</f>
        <v>NO</v>
      </c>
      <c r="Q329" t="str">
        <f>NEW!S328</f>
        <v>NO</v>
      </c>
      <c r="S329" t="str">
        <f>NEW!T328</f>
        <v>Fees apply</v>
      </c>
      <c r="T329" t="str">
        <f>NEW!V328</f>
        <v>SP Services Consolidated Billing</v>
      </c>
      <c r="U329" t="str">
        <f>NEW!W328</f>
        <v>No added promotions</v>
      </c>
      <c r="V329" t="str">
        <f>NEW!X328</f>
        <v>T&amp;Cs apply</v>
      </c>
    </row>
    <row r="330" spans="4:22">
      <c r="D330" t="str">
        <f>NEW!A329</f>
        <v>Best Electricity Supply</v>
      </c>
      <c r="E330">
        <f>NEW!I329</f>
        <v>400</v>
      </c>
      <c r="F330" s="134">
        <f>NEW!R329</f>
        <v>1093.44</v>
      </c>
      <c r="G330" s="134">
        <f>NEW!Q329</f>
        <v>91.12</v>
      </c>
      <c r="H330" s="134">
        <f>NEW!N329</f>
        <v>1056</v>
      </c>
      <c r="I330" s="134">
        <f>NEW!D329</f>
        <v>0</v>
      </c>
      <c r="J330" s="134">
        <f>NEW!P329</f>
        <v>37.44</v>
      </c>
      <c r="K330" s="200">
        <f>NEW!H329</f>
        <v>24</v>
      </c>
      <c r="L330" t="str">
        <f>NEW!G329</f>
        <v>Discounted</v>
      </c>
      <c r="M330" s="135">
        <f>NEW!F329</f>
        <v>0.22</v>
      </c>
      <c r="N330" s="135" t="str">
        <f t="shared" si="5"/>
        <v>off SP Tariff</v>
      </c>
      <c r="O330" t="str">
        <f>NEW!C329</f>
        <v>Best Home Saver 24 Months</v>
      </c>
      <c r="P330" t="str">
        <f>NEW!U329</f>
        <v>NO</v>
      </c>
      <c r="Q330" t="str">
        <f>NEW!S329</f>
        <v>NO</v>
      </c>
      <c r="S330" t="str">
        <f>NEW!T329</f>
        <v>Fees apply</v>
      </c>
      <c r="T330" t="str">
        <f>NEW!V329</f>
        <v>SP Services Consolidated Billing</v>
      </c>
      <c r="U330" t="str">
        <f>NEW!W329</f>
        <v>No added promotions</v>
      </c>
      <c r="V330" t="str">
        <f>NEW!X329</f>
        <v>T&amp;Cs apply</v>
      </c>
    </row>
    <row r="331" spans="4:22">
      <c r="D331" t="str">
        <f>NEW!A330</f>
        <v>Best Electricity Supply</v>
      </c>
      <c r="E331">
        <f>NEW!I330</f>
        <v>450</v>
      </c>
      <c r="F331" s="134">
        <f>NEW!R330</f>
        <v>1230.1200000000001</v>
      </c>
      <c r="G331" s="134">
        <f>NEW!Q330</f>
        <v>102.51</v>
      </c>
      <c r="H331" s="134">
        <f>NEW!N330</f>
        <v>1188</v>
      </c>
      <c r="I331" s="134">
        <f>NEW!D330</f>
        <v>0</v>
      </c>
      <c r="J331" s="134">
        <f>NEW!P330</f>
        <v>42.120000000000005</v>
      </c>
      <c r="K331" s="200">
        <f>NEW!H330</f>
        <v>24</v>
      </c>
      <c r="L331" t="str">
        <f>NEW!G330</f>
        <v>Discounted</v>
      </c>
      <c r="M331" s="135">
        <f>NEW!F330</f>
        <v>0.22</v>
      </c>
      <c r="N331" s="135" t="str">
        <f t="shared" si="5"/>
        <v>off SP Tariff</v>
      </c>
      <c r="O331" t="str">
        <f>NEW!C330</f>
        <v>Best Home Saver 24 Months</v>
      </c>
      <c r="P331" t="str">
        <f>NEW!U330</f>
        <v>NO</v>
      </c>
      <c r="Q331" t="str">
        <f>NEW!S330</f>
        <v>NO</v>
      </c>
      <c r="S331" t="str">
        <f>NEW!T330</f>
        <v>Fees apply</v>
      </c>
      <c r="T331" t="str">
        <f>NEW!V330</f>
        <v>SP Services Consolidated Billing</v>
      </c>
      <c r="U331" t="str">
        <f>NEW!W330</f>
        <v>No added promotions</v>
      </c>
      <c r="V331" t="str">
        <f>NEW!X330</f>
        <v>T&amp;Cs apply</v>
      </c>
    </row>
    <row r="332" spans="4:22">
      <c r="D332" t="str">
        <f>NEW!A331</f>
        <v>Best Electricity Supply</v>
      </c>
      <c r="E332">
        <f>NEW!I331</f>
        <v>500</v>
      </c>
      <c r="F332" s="134">
        <f>NEW!R331</f>
        <v>1366.8000000000002</v>
      </c>
      <c r="G332" s="134">
        <f>NEW!Q331</f>
        <v>113.9</v>
      </c>
      <c r="H332" s="134">
        <f>NEW!N331</f>
        <v>1320</v>
      </c>
      <c r="I332" s="134">
        <f>NEW!D331</f>
        <v>0</v>
      </c>
      <c r="J332" s="134">
        <f>NEW!P331</f>
        <v>46.8</v>
      </c>
      <c r="K332" s="200">
        <f>NEW!H331</f>
        <v>24</v>
      </c>
      <c r="L332" t="str">
        <f>NEW!G331</f>
        <v>Discounted</v>
      </c>
      <c r="M332" s="135">
        <f>NEW!F331</f>
        <v>0.22</v>
      </c>
      <c r="N332" s="135" t="str">
        <f t="shared" si="5"/>
        <v>off SP Tariff</v>
      </c>
      <c r="O332" t="str">
        <f>NEW!C331</f>
        <v>Best Home Saver 24 Months</v>
      </c>
      <c r="P332" t="str">
        <f>NEW!U331</f>
        <v>NO</v>
      </c>
      <c r="Q332" t="str">
        <f>NEW!S331</f>
        <v>NO</v>
      </c>
      <c r="S332" t="str">
        <f>NEW!T331</f>
        <v>Fees apply</v>
      </c>
      <c r="T332" t="str">
        <f>NEW!V331</f>
        <v>SP Services Consolidated Billing</v>
      </c>
      <c r="U332" t="str">
        <f>NEW!W331</f>
        <v>No added promotions</v>
      </c>
      <c r="V332" t="str">
        <f>NEW!X331</f>
        <v>T&amp;Cs apply</v>
      </c>
    </row>
    <row r="333" spans="4:22">
      <c r="D333" t="str">
        <f>NEW!A332</f>
        <v>Best Electricity Supply</v>
      </c>
      <c r="E333">
        <f>NEW!I332</f>
        <v>50</v>
      </c>
      <c r="F333" s="134">
        <f>NEW!R332</f>
        <v>130.74</v>
      </c>
      <c r="G333" s="134">
        <f>NEW!Q332</f>
        <v>10.895</v>
      </c>
      <c r="H333" s="134">
        <f>NEW!N332</f>
        <v>126</v>
      </c>
      <c r="I333" s="134">
        <f>NEW!D332</f>
        <v>0</v>
      </c>
      <c r="J333" s="134">
        <f>NEW!P332</f>
        <v>4.74</v>
      </c>
      <c r="K333" s="200">
        <f>NEW!H332</f>
        <v>12</v>
      </c>
      <c r="L333" t="str">
        <f>NEW!G332</f>
        <v>Discounted</v>
      </c>
      <c r="M333" s="135">
        <f>NEW!F332</f>
        <v>0.21</v>
      </c>
      <c r="N333" s="135" t="str">
        <f t="shared" si="5"/>
        <v>off SP Tariff</v>
      </c>
      <c r="O333" t="str">
        <f>NEW!C332</f>
        <v>Best Home Saver 12 Months</v>
      </c>
      <c r="P333" t="str">
        <f>NEW!U332</f>
        <v>NO</v>
      </c>
      <c r="Q333" t="str">
        <f>NEW!S332</f>
        <v>NO</v>
      </c>
      <c r="S333" t="str">
        <f>NEW!T332</f>
        <v>Fees apply</v>
      </c>
      <c r="T333" t="str">
        <f>NEW!V332</f>
        <v>SP Services Consolidated Billing</v>
      </c>
      <c r="U333" t="str">
        <f>NEW!W332</f>
        <v>No added promotions</v>
      </c>
      <c r="V333" t="str">
        <f>NEW!X332</f>
        <v>T&amp;Cs apply</v>
      </c>
    </row>
    <row r="334" spans="4:22">
      <c r="D334" t="str">
        <f>NEW!A333</f>
        <v>Best Electricity Supply</v>
      </c>
      <c r="E334">
        <f>NEW!I333</f>
        <v>100</v>
      </c>
      <c r="F334" s="134">
        <f>NEW!R333</f>
        <v>261.48</v>
      </c>
      <c r="G334" s="134">
        <f>NEW!Q333</f>
        <v>21.79</v>
      </c>
      <c r="H334" s="134">
        <f>NEW!N333</f>
        <v>252</v>
      </c>
      <c r="I334" s="134">
        <f>NEW!D333</f>
        <v>0</v>
      </c>
      <c r="J334" s="134">
        <f>NEW!P333</f>
        <v>9.48</v>
      </c>
      <c r="K334" s="200">
        <f>NEW!H333</f>
        <v>12</v>
      </c>
      <c r="L334" t="str">
        <f>NEW!G333</f>
        <v>Discounted</v>
      </c>
      <c r="M334" s="135">
        <f>NEW!F333</f>
        <v>0.21</v>
      </c>
      <c r="N334" s="135" t="str">
        <f t="shared" ref="N334:N352" si="6">IF(L334="Discounted","off SP Tariff","cents/kWh")</f>
        <v>off SP Tariff</v>
      </c>
      <c r="O334" t="str">
        <f>NEW!C333</f>
        <v>Best Home Saver 12 Months</v>
      </c>
      <c r="P334" t="str">
        <f>NEW!U333</f>
        <v>NO</v>
      </c>
      <c r="Q334" t="str">
        <f>NEW!S333</f>
        <v>NO</v>
      </c>
      <c r="S334" t="str">
        <f>NEW!T333</f>
        <v>Fees apply</v>
      </c>
      <c r="T334" t="str">
        <f>NEW!V333</f>
        <v>SP Services Consolidated Billing</v>
      </c>
      <c r="U334" t="str">
        <f>NEW!W333</f>
        <v>No added promotions</v>
      </c>
      <c r="V334" t="str">
        <f>NEW!X333</f>
        <v>T&amp;Cs apply</v>
      </c>
    </row>
    <row r="335" spans="4:22">
      <c r="D335" t="str">
        <f>NEW!A334</f>
        <v>Best Electricity Supply</v>
      </c>
      <c r="E335">
        <f>NEW!I334</f>
        <v>150</v>
      </c>
      <c r="F335" s="134">
        <f>NEW!R334</f>
        <v>392.22</v>
      </c>
      <c r="G335" s="134">
        <f>NEW!Q334</f>
        <v>32.685000000000002</v>
      </c>
      <c r="H335" s="134">
        <f>NEW!N334</f>
        <v>378</v>
      </c>
      <c r="I335" s="134">
        <f>NEW!D334</f>
        <v>0</v>
      </c>
      <c r="J335" s="134">
        <f>NEW!P334</f>
        <v>14.22</v>
      </c>
      <c r="K335" s="200">
        <f>NEW!H334</f>
        <v>12</v>
      </c>
      <c r="L335" t="str">
        <f>NEW!G334</f>
        <v>Discounted</v>
      </c>
      <c r="M335" s="135">
        <f>NEW!F334</f>
        <v>0.21</v>
      </c>
      <c r="N335" s="135" t="str">
        <f t="shared" si="6"/>
        <v>off SP Tariff</v>
      </c>
      <c r="O335" t="str">
        <f>NEW!C334</f>
        <v>Best Home Saver 12 Months</v>
      </c>
      <c r="P335" t="str">
        <f>NEW!U334</f>
        <v>NO</v>
      </c>
      <c r="Q335" t="str">
        <f>NEW!S334</f>
        <v>NO</v>
      </c>
      <c r="S335" t="str">
        <f>NEW!T334</f>
        <v>Fees apply</v>
      </c>
      <c r="T335" t="str">
        <f>NEW!V334</f>
        <v>SP Services Consolidated Billing</v>
      </c>
      <c r="U335" t="str">
        <f>NEW!W334</f>
        <v>No added promotions</v>
      </c>
      <c r="V335" t="str">
        <f>NEW!X334</f>
        <v>T&amp;Cs apply</v>
      </c>
    </row>
    <row r="336" spans="4:22">
      <c r="D336" t="str">
        <f>NEW!A335</f>
        <v>Best Electricity Supply</v>
      </c>
      <c r="E336">
        <f>NEW!I335</f>
        <v>200</v>
      </c>
      <c r="F336" s="134">
        <f>NEW!R335</f>
        <v>522.96</v>
      </c>
      <c r="G336" s="134">
        <f>NEW!Q335</f>
        <v>43.58</v>
      </c>
      <c r="H336" s="134">
        <f>NEW!N335</f>
        <v>504</v>
      </c>
      <c r="I336" s="134">
        <f>NEW!D335</f>
        <v>0</v>
      </c>
      <c r="J336" s="134">
        <f>NEW!P335</f>
        <v>18.96</v>
      </c>
      <c r="K336" s="200">
        <f>NEW!H335</f>
        <v>12</v>
      </c>
      <c r="L336" t="str">
        <f>NEW!G335</f>
        <v>Discounted</v>
      </c>
      <c r="M336" s="135">
        <f>NEW!F335</f>
        <v>0.21</v>
      </c>
      <c r="N336" s="135" t="str">
        <f t="shared" si="6"/>
        <v>off SP Tariff</v>
      </c>
      <c r="O336" t="str">
        <f>NEW!C335</f>
        <v>Best Home Saver 12 Months</v>
      </c>
      <c r="P336" t="str">
        <f>NEW!U335</f>
        <v>NO</v>
      </c>
      <c r="Q336" t="str">
        <f>NEW!S335</f>
        <v>NO</v>
      </c>
      <c r="S336" t="str">
        <f>NEW!T335</f>
        <v>Fees apply</v>
      </c>
      <c r="T336" t="str">
        <f>NEW!V335</f>
        <v>SP Services Consolidated Billing</v>
      </c>
      <c r="U336" t="str">
        <f>NEW!W335</f>
        <v>No added promotions</v>
      </c>
      <c r="V336" t="str">
        <f>NEW!X335</f>
        <v>T&amp;Cs apply</v>
      </c>
    </row>
    <row r="337" spans="4:22">
      <c r="D337" t="str">
        <f>NEW!A336</f>
        <v>Best Electricity Supply</v>
      </c>
      <c r="E337">
        <f>NEW!I336</f>
        <v>250</v>
      </c>
      <c r="F337" s="134">
        <f>NEW!R336</f>
        <v>653.70000000000005</v>
      </c>
      <c r="G337" s="134">
        <f>NEW!Q336</f>
        <v>54.475000000000001</v>
      </c>
      <c r="H337" s="134">
        <f>NEW!N336</f>
        <v>630</v>
      </c>
      <c r="I337" s="134">
        <f>NEW!D336</f>
        <v>0</v>
      </c>
      <c r="J337" s="134">
        <f>NEW!P336</f>
        <v>23.700000000000003</v>
      </c>
      <c r="K337" s="200">
        <f>NEW!H336</f>
        <v>12</v>
      </c>
      <c r="L337" t="str">
        <f>NEW!G336</f>
        <v>Discounted</v>
      </c>
      <c r="M337" s="135">
        <f>NEW!F336</f>
        <v>0.21</v>
      </c>
      <c r="N337" s="135" t="str">
        <f t="shared" si="6"/>
        <v>off SP Tariff</v>
      </c>
      <c r="O337" t="str">
        <f>NEW!C336</f>
        <v>Best Home Saver 12 Months</v>
      </c>
      <c r="P337" t="str">
        <f>NEW!U336</f>
        <v>NO</v>
      </c>
      <c r="Q337" t="str">
        <f>NEW!S336</f>
        <v>NO</v>
      </c>
      <c r="S337" t="str">
        <f>NEW!T336</f>
        <v>Fees apply</v>
      </c>
      <c r="T337" t="str">
        <f>NEW!V336</f>
        <v>SP Services Consolidated Billing</v>
      </c>
      <c r="U337" t="str">
        <f>NEW!W336</f>
        <v>No added promotions</v>
      </c>
      <c r="V337" t="str">
        <f>NEW!X336</f>
        <v>T&amp;Cs apply</v>
      </c>
    </row>
    <row r="338" spans="4:22">
      <c r="D338" t="str">
        <f>NEW!A337</f>
        <v>Best Electricity Supply</v>
      </c>
      <c r="E338">
        <f>NEW!I337</f>
        <v>300</v>
      </c>
      <c r="F338" s="134">
        <f>NEW!R337</f>
        <v>784.44</v>
      </c>
      <c r="G338" s="134">
        <f>NEW!Q337</f>
        <v>65.37</v>
      </c>
      <c r="H338" s="134">
        <f>NEW!N337</f>
        <v>756</v>
      </c>
      <c r="I338" s="134">
        <f>NEW!D337</f>
        <v>0</v>
      </c>
      <c r="J338" s="134">
        <f>NEW!P337</f>
        <v>28.44</v>
      </c>
      <c r="K338" s="200">
        <f>NEW!H337</f>
        <v>12</v>
      </c>
      <c r="L338" t="str">
        <f>NEW!G337</f>
        <v>Discounted</v>
      </c>
      <c r="M338" s="135">
        <f>NEW!F337</f>
        <v>0.21</v>
      </c>
      <c r="N338" s="135" t="str">
        <f t="shared" si="6"/>
        <v>off SP Tariff</v>
      </c>
      <c r="O338" t="str">
        <f>NEW!C337</f>
        <v>Best Home Saver 12 Months</v>
      </c>
      <c r="P338" t="str">
        <f>NEW!U337</f>
        <v>NO</v>
      </c>
      <c r="Q338" t="str">
        <f>NEW!S337</f>
        <v>NO</v>
      </c>
      <c r="S338" t="str">
        <f>NEW!T337</f>
        <v>Fees apply</v>
      </c>
      <c r="T338" t="str">
        <f>NEW!V337</f>
        <v>SP Services Consolidated Billing</v>
      </c>
      <c r="U338" t="str">
        <f>NEW!W337</f>
        <v>No added promotions</v>
      </c>
      <c r="V338" t="str">
        <f>NEW!X337</f>
        <v>T&amp;Cs apply</v>
      </c>
    </row>
    <row r="339" spans="4:22">
      <c r="D339" t="str">
        <f>NEW!A338</f>
        <v>Best Electricity Supply</v>
      </c>
      <c r="E339">
        <f>NEW!I338</f>
        <v>350</v>
      </c>
      <c r="F339" s="134">
        <f>NEW!R338</f>
        <v>915.18000000000006</v>
      </c>
      <c r="G339" s="134">
        <f>NEW!Q338</f>
        <v>76.265000000000001</v>
      </c>
      <c r="H339" s="134">
        <f>NEW!N338</f>
        <v>882</v>
      </c>
      <c r="I339" s="134">
        <f>NEW!D338</f>
        <v>0</v>
      </c>
      <c r="J339" s="134">
        <f>NEW!P338</f>
        <v>33.18</v>
      </c>
      <c r="K339" s="200">
        <f>NEW!H338</f>
        <v>12</v>
      </c>
      <c r="L339" t="str">
        <f>NEW!G338</f>
        <v>Discounted</v>
      </c>
      <c r="M339" s="135">
        <f>NEW!F338</f>
        <v>0.21</v>
      </c>
      <c r="N339" s="135" t="str">
        <f t="shared" si="6"/>
        <v>off SP Tariff</v>
      </c>
      <c r="O339" t="str">
        <f>NEW!C338</f>
        <v>Best Home Saver 12 Months</v>
      </c>
      <c r="P339" t="str">
        <f>NEW!U338</f>
        <v>NO</v>
      </c>
      <c r="Q339" t="str">
        <f>NEW!S338</f>
        <v>NO</v>
      </c>
      <c r="S339" t="str">
        <f>NEW!T338</f>
        <v>Fees apply</v>
      </c>
      <c r="T339" t="str">
        <f>NEW!V338</f>
        <v>SP Services Consolidated Billing</v>
      </c>
      <c r="U339" t="str">
        <f>NEW!W338</f>
        <v>No added promotions</v>
      </c>
      <c r="V339" t="str">
        <f>NEW!X338</f>
        <v>T&amp;Cs apply</v>
      </c>
    </row>
    <row r="340" spans="4:22">
      <c r="D340" t="str">
        <f>NEW!A339</f>
        <v>Best Electricity Supply</v>
      </c>
      <c r="E340">
        <f>NEW!I339</f>
        <v>400</v>
      </c>
      <c r="F340" s="134">
        <f>NEW!R339</f>
        <v>1045.92</v>
      </c>
      <c r="G340" s="134">
        <f>NEW!Q339</f>
        <v>87.16</v>
      </c>
      <c r="H340" s="134">
        <f>NEW!N339</f>
        <v>1008</v>
      </c>
      <c r="I340" s="134">
        <f>NEW!D339</f>
        <v>0</v>
      </c>
      <c r="J340" s="134">
        <f>NEW!P339</f>
        <v>37.92</v>
      </c>
      <c r="K340" s="200">
        <f>NEW!H339</f>
        <v>12</v>
      </c>
      <c r="L340" t="str">
        <f>NEW!G339</f>
        <v>Discounted</v>
      </c>
      <c r="M340" s="135">
        <f>NEW!F339</f>
        <v>0.21</v>
      </c>
      <c r="N340" s="135" t="str">
        <f t="shared" si="6"/>
        <v>off SP Tariff</v>
      </c>
      <c r="O340" t="str">
        <f>NEW!C339</f>
        <v>Best Home Saver 12 Months</v>
      </c>
      <c r="P340" t="str">
        <f>NEW!U339</f>
        <v>NO</v>
      </c>
      <c r="Q340" t="str">
        <f>NEW!S339</f>
        <v>NO</v>
      </c>
      <c r="S340" t="str">
        <f>NEW!T339</f>
        <v>Fees apply</v>
      </c>
      <c r="T340" t="str">
        <f>NEW!V339</f>
        <v>SP Services Consolidated Billing</v>
      </c>
      <c r="U340" t="str">
        <f>NEW!W339</f>
        <v>No added promotions</v>
      </c>
      <c r="V340" t="str">
        <f>NEW!X339</f>
        <v>T&amp;Cs apply</v>
      </c>
    </row>
    <row r="341" spans="4:22">
      <c r="D341" t="str">
        <f>NEW!A340</f>
        <v>Best Electricity Supply</v>
      </c>
      <c r="E341">
        <f>NEW!I340</f>
        <v>450</v>
      </c>
      <c r="F341" s="134">
        <f>NEW!R340</f>
        <v>1176.6600000000001</v>
      </c>
      <c r="G341" s="134">
        <f>NEW!Q340</f>
        <v>98.055000000000007</v>
      </c>
      <c r="H341" s="134">
        <f>NEW!N340</f>
        <v>1134</v>
      </c>
      <c r="I341" s="134">
        <f>NEW!D340</f>
        <v>0</v>
      </c>
      <c r="J341" s="134">
        <f>NEW!P340</f>
        <v>42.660000000000004</v>
      </c>
      <c r="K341" s="200">
        <f>NEW!H340</f>
        <v>12</v>
      </c>
      <c r="L341" t="str">
        <f>NEW!G340</f>
        <v>Discounted</v>
      </c>
      <c r="M341" s="135">
        <f>NEW!F340</f>
        <v>0.21</v>
      </c>
      <c r="N341" s="135" t="str">
        <f t="shared" si="6"/>
        <v>off SP Tariff</v>
      </c>
      <c r="O341" t="str">
        <f>NEW!C340</f>
        <v>Best Home Saver 12 Months</v>
      </c>
      <c r="P341" t="str">
        <f>NEW!U340</f>
        <v>NO</v>
      </c>
      <c r="Q341" t="str">
        <f>NEW!S340</f>
        <v>NO</v>
      </c>
      <c r="S341" t="str">
        <f>NEW!T340</f>
        <v>Fees apply</v>
      </c>
      <c r="T341" t="str">
        <f>NEW!V340</f>
        <v>SP Services Consolidated Billing</v>
      </c>
      <c r="U341" t="str">
        <f>NEW!W340</f>
        <v>No added promotions</v>
      </c>
      <c r="V341" t="str">
        <f>NEW!X340</f>
        <v>T&amp;Cs apply</v>
      </c>
    </row>
    <row r="342" spans="4:22">
      <c r="D342" t="str">
        <f>NEW!A341</f>
        <v>Best Electricity Supply</v>
      </c>
      <c r="E342">
        <f>NEW!I341</f>
        <v>500</v>
      </c>
      <c r="F342" s="134">
        <f>NEW!R341</f>
        <v>1307.4000000000001</v>
      </c>
      <c r="G342" s="134">
        <f>NEW!Q341</f>
        <v>108.95</v>
      </c>
      <c r="H342" s="134">
        <f>NEW!N341</f>
        <v>1260</v>
      </c>
      <c r="I342" s="134">
        <f>NEW!D341</f>
        <v>0</v>
      </c>
      <c r="J342" s="134">
        <f>NEW!P341</f>
        <v>47.400000000000006</v>
      </c>
      <c r="K342" s="200">
        <f>NEW!H341</f>
        <v>12</v>
      </c>
      <c r="L342" t="str">
        <f>NEW!G341</f>
        <v>Discounted</v>
      </c>
      <c r="M342" s="135">
        <f>NEW!F341</f>
        <v>0.21</v>
      </c>
      <c r="N342" s="135" t="str">
        <f t="shared" si="6"/>
        <v>off SP Tariff</v>
      </c>
      <c r="O342" t="str">
        <f>NEW!C341</f>
        <v>Best Home Saver 12 Months</v>
      </c>
      <c r="P342" t="str">
        <f>NEW!U341</f>
        <v>NO</v>
      </c>
      <c r="Q342" t="str">
        <f>NEW!S341</f>
        <v>NO</v>
      </c>
      <c r="S342" t="str">
        <f>NEW!T341</f>
        <v>Fees apply</v>
      </c>
      <c r="T342" t="str">
        <f>NEW!V341</f>
        <v>SP Services Consolidated Billing</v>
      </c>
      <c r="U342" t="str">
        <f>NEW!W341</f>
        <v>No added promotions</v>
      </c>
      <c r="V342" t="str">
        <f>NEW!X341</f>
        <v>T&amp;Cs apply</v>
      </c>
    </row>
    <row r="343" spans="4:22">
      <c r="D343" t="str">
        <f>NEW!A342</f>
        <v>Best Electricity Supply</v>
      </c>
      <c r="E343">
        <f>NEW!I342</f>
        <v>50</v>
      </c>
      <c r="F343" s="134">
        <f>NEW!R342</f>
        <v>106.97999999999999</v>
      </c>
      <c r="G343" s="134">
        <f>NEW!Q342</f>
        <v>8.9149999999999991</v>
      </c>
      <c r="H343" s="134">
        <f>NEW!N342</f>
        <v>102</v>
      </c>
      <c r="I343" s="134">
        <f>NEW!D342</f>
        <v>0</v>
      </c>
      <c r="J343" s="134">
        <f>NEW!P342</f>
        <v>4.9800000000000004</v>
      </c>
      <c r="K343" s="200">
        <f>NEW!H342</f>
        <v>24</v>
      </c>
      <c r="L343" t="str">
        <f>NEW!G342</f>
        <v>Discounted</v>
      </c>
      <c r="M343" s="135">
        <f>NEW!F342</f>
        <v>0.17</v>
      </c>
      <c r="N343" s="135" t="str">
        <f t="shared" si="6"/>
        <v>off SP Tariff</v>
      </c>
      <c r="O343" t="str">
        <f>NEW!C342</f>
        <v>Best Home Saver Upfront</v>
      </c>
      <c r="P343" t="str">
        <f>NEW!U342</f>
        <v>NO</v>
      </c>
      <c r="Q343" t="str">
        <f>NEW!S342</f>
        <v>NO</v>
      </c>
      <c r="S343" t="str">
        <f>NEW!T342</f>
        <v>Fees apply</v>
      </c>
      <c r="T343" t="str">
        <f>NEW!V342</f>
        <v>SP Services Consolidated Billing</v>
      </c>
      <c r="U343" t="str">
        <f>NEW!W342</f>
        <v>No added promotions</v>
      </c>
      <c r="V343" t="str">
        <f>NEW!X342</f>
        <v>T&amp;Cs apply</v>
      </c>
    </row>
    <row r="344" spans="4:22">
      <c r="D344" t="str">
        <f>NEW!A343</f>
        <v>Best Electricity Supply</v>
      </c>
      <c r="E344">
        <f>NEW!I343</f>
        <v>100</v>
      </c>
      <c r="F344" s="134">
        <f>NEW!R343</f>
        <v>213.95999999999998</v>
      </c>
      <c r="G344" s="134">
        <f>NEW!Q343</f>
        <v>17.829999999999998</v>
      </c>
      <c r="H344" s="134">
        <f>NEW!N343</f>
        <v>204</v>
      </c>
      <c r="I344" s="134">
        <f>NEW!D343</f>
        <v>0</v>
      </c>
      <c r="J344" s="134">
        <f>NEW!P343</f>
        <v>9.9600000000000009</v>
      </c>
      <c r="K344" s="200">
        <f>NEW!H343</f>
        <v>24</v>
      </c>
      <c r="L344" t="str">
        <f>NEW!G343</f>
        <v>Discounted</v>
      </c>
      <c r="M344" s="135">
        <f>NEW!F343</f>
        <v>0.17</v>
      </c>
      <c r="N344" s="135" t="str">
        <f t="shared" si="6"/>
        <v>off SP Tariff</v>
      </c>
      <c r="O344" t="str">
        <f>NEW!C343</f>
        <v>Best Home Saver Upfront</v>
      </c>
      <c r="P344" t="str">
        <f>NEW!U343</f>
        <v>NO</v>
      </c>
      <c r="Q344" t="str">
        <f>NEW!S343</f>
        <v>NO</v>
      </c>
      <c r="S344" t="str">
        <f>NEW!T343</f>
        <v>Fees apply</v>
      </c>
      <c r="T344" t="str">
        <f>NEW!V343</f>
        <v>SP Services Consolidated Billing</v>
      </c>
      <c r="U344" t="str">
        <f>NEW!W343</f>
        <v>No added promotions</v>
      </c>
      <c r="V344" t="str">
        <f>NEW!X343</f>
        <v>T&amp;Cs apply</v>
      </c>
    </row>
    <row r="345" spans="4:22">
      <c r="D345" t="str">
        <f>NEW!A344</f>
        <v>Best Electricity Supply</v>
      </c>
      <c r="E345">
        <f>NEW!I344</f>
        <v>150</v>
      </c>
      <c r="F345" s="134">
        <f>NEW!R344</f>
        <v>320.94</v>
      </c>
      <c r="G345" s="134">
        <f>NEW!Q344</f>
        <v>26.745000000000001</v>
      </c>
      <c r="H345" s="134">
        <f>NEW!N344</f>
        <v>306</v>
      </c>
      <c r="I345" s="134">
        <f>NEW!D344</f>
        <v>0</v>
      </c>
      <c r="J345" s="134">
        <f>NEW!P344</f>
        <v>14.940000000000001</v>
      </c>
      <c r="K345" s="200">
        <f>NEW!H344</f>
        <v>24</v>
      </c>
      <c r="L345" t="str">
        <f>NEW!G344</f>
        <v>Discounted</v>
      </c>
      <c r="M345" s="135">
        <f>NEW!F344</f>
        <v>0.17</v>
      </c>
      <c r="N345" s="135" t="str">
        <f t="shared" si="6"/>
        <v>off SP Tariff</v>
      </c>
      <c r="O345" t="str">
        <f>NEW!C344</f>
        <v>Best Home Saver Upfront</v>
      </c>
      <c r="P345" t="str">
        <f>NEW!U344</f>
        <v>NO</v>
      </c>
      <c r="Q345" t="str">
        <f>NEW!S344</f>
        <v>NO</v>
      </c>
      <c r="S345" t="str">
        <f>NEW!T344</f>
        <v>Fees apply</v>
      </c>
      <c r="T345" t="str">
        <f>NEW!V344</f>
        <v>SP Services Consolidated Billing</v>
      </c>
      <c r="U345" t="str">
        <f>NEW!W344</f>
        <v>No added promotions</v>
      </c>
      <c r="V345" t="str">
        <f>NEW!X344</f>
        <v>T&amp;Cs apply</v>
      </c>
    </row>
    <row r="346" spans="4:22">
      <c r="D346" t="str">
        <f>NEW!A345</f>
        <v>Best Electricity Supply</v>
      </c>
      <c r="E346">
        <f>NEW!I345</f>
        <v>200</v>
      </c>
      <c r="F346" s="134">
        <f>NEW!R345</f>
        <v>427.91999999999996</v>
      </c>
      <c r="G346" s="134">
        <f>NEW!Q345</f>
        <v>35.659999999999997</v>
      </c>
      <c r="H346" s="134">
        <f>NEW!N345</f>
        <v>408</v>
      </c>
      <c r="I346" s="134">
        <f>NEW!D345</f>
        <v>0</v>
      </c>
      <c r="J346" s="134">
        <f>NEW!P345</f>
        <v>19.920000000000002</v>
      </c>
      <c r="K346" s="200">
        <f>NEW!H345</f>
        <v>24</v>
      </c>
      <c r="L346" t="str">
        <f>NEW!G345</f>
        <v>Discounted</v>
      </c>
      <c r="M346" s="135">
        <f>NEW!F345</f>
        <v>0.17</v>
      </c>
      <c r="N346" s="135" t="str">
        <f t="shared" si="6"/>
        <v>off SP Tariff</v>
      </c>
      <c r="O346" t="str">
        <f>NEW!C345</f>
        <v>Best Home Saver Upfront</v>
      </c>
      <c r="P346" t="str">
        <f>NEW!U345</f>
        <v>NO</v>
      </c>
      <c r="Q346" t="str">
        <f>NEW!S345</f>
        <v>NO</v>
      </c>
      <c r="S346" t="str">
        <f>NEW!T345</f>
        <v>Fees apply</v>
      </c>
      <c r="T346" t="str">
        <f>NEW!V345</f>
        <v>SP Services Consolidated Billing</v>
      </c>
      <c r="U346" t="str">
        <f>NEW!W345</f>
        <v>No added promotions</v>
      </c>
      <c r="V346" t="str">
        <f>NEW!X345</f>
        <v>T&amp;Cs apply</v>
      </c>
    </row>
    <row r="347" spans="4:22">
      <c r="D347" t="str">
        <f>NEW!A346</f>
        <v>Best Electricity Supply</v>
      </c>
      <c r="E347">
        <f>NEW!I346</f>
        <v>250</v>
      </c>
      <c r="F347" s="134">
        <f>NEW!R346</f>
        <v>534.90000000000009</v>
      </c>
      <c r="G347" s="134">
        <f>NEW!Q346</f>
        <v>44.575000000000003</v>
      </c>
      <c r="H347" s="134">
        <f>NEW!N346</f>
        <v>510</v>
      </c>
      <c r="I347" s="134">
        <f>NEW!D346</f>
        <v>0</v>
      </c>
      <c r="J347" s="134">
        <f>NEW!P346</f>
        <v>24.900000000000002</v>
      </c>
      <c r="K347" s="200">
        <f>NEW!H346</f>
        <v>24</v>
      </c>
      <c r="L347" t="str">
        <f>NEW!G346</f>
        <v>Discounted</v>
      </c>
      <c r="M347" s="135">
        <f>NEW!F346</f>
        <v>0.17</v>
      </c>
      <c r="N347" s="135" t="str">
        <f t="shared" si="6"/>
        <v>off SP Tariff</v>
      </c>
      <c r="O347" t="str">
        <f>NEW!C346</f>
        <v>Best Home Saver Upfront</v>
      </c>
      <c r="P347" t="str">
        <f>NEW!U346</f>
        <v>NO</v>
      </c>
      <c r="Q347" t="str">
        <f>NEW!S346</f>
        <v>NO</v>
      </c>
      <c r="S347" t="str">
        <f>NEW!T346</f>
        <v>Fees apply</v>
      </c>
      <c r="T347" t="str">
        <f>NEW!V346</f>
        <v>SP Services Consolidated Billing</v>
      </c>
      <c r="U347" t="str">
        <f>NEW!W346</f>
        <v>No added promotions</v>
      </c>
      <c r="V347" t="str">
        <f>NEW!X346</f>
        <v>T&amp;Cs apply</v>
      </c>
    </row>
    <row r="348" spans="4:22">
      <c r="D348" t="str">
        <f>NEW!A347</f>
        <v>Best Electricity Supply</v>
      </c>
      <c r="E348">
        <f>NEW!I347</f>
        <v>300</v>
      </c>
      <c r="F348" s="134">
        <f>NEW!R347</f>
        <v>641.88</v>
      </c>
      <c r="G348" s="134">
        <f>NEW!Q347</f>
        <v>53.49</v>
      </c>
      <c r="H348" s="134">
        <f>NEW!N347</f>
        <v>612</v>
      </c>
      <c r="I348" s="134">
        <f>NEW!D347</f>
        <v>0</v>
      </c>
      <c r="J348" s="134">
        <f>NEW!P347</f>
        <v>29.880000000000003</v>
      </c>
      <c r="K348" s="200">
        <f>NEW!H347</f>
        <v>24</v>
      </c>
      <c r="L348" t="str">
        <f>NEW!G347</f>
        <v>Discounted</v>
      </c>
      <c r="M348" s="135">
        <f>NEW!F347</f>
        <v>0.17</v>
      </c>
      <c r="N348" s="135" t="str">
        <f t="shared" si="6"/>
        <v>off SP Tariff</v>
      </c>
      <c r="O348" t="str">
        <f>NEW!C347</f>
        <v>Best Home Saver Upfront</v>
      </c>
      <c r="P348" t="str">
        <f>NEW!U347</f>
        <v>NO</v>
      </c>
      <c r="Q348" t="str">
        <f>NEW!S347</f>
        <v>NO</v>
      </c>
      <c r="S348" t="str">
        <f>NEW!T347</f>
        <v>Fees apply</v>
      </c>
      <c r="T348" t="str">
        <f>NEW!V347</f>
        <v>SP Services Consolidated Billing</v>
      </c>
      <c r="U348" t="str">
        <f>NEW!W347</f>
        <v>No added promotions</v>
      </c>
      <c r="V348" t="str">
        <f>NEW!X347</f>
        <v>T&amp;Cs apply</v>
      </c>
    </row>
    <row r="349" spans="4:22">
      <c r="D349" t="str">
        <f>NEW!A348</f>
        <v>Best Electricity Supply</v>
      </c>
      <c r="E349">
        <f>NEW!I348</f>
        <v>350</v>
      </c>
      <c r="F349" s="134">
        <f>NEW!R348</f>
        <v>748.86</v>
      </c>
      <c r="G349" s="134">
        <f>NEW!Q348</f>
        <v>62.405000000000001</v>
      </c>
      <c r="H349" s="134">
        <f>NEW!N348</f>
        <v>714</v>
      </c>
      <c r="I349" s="134">
        <f>NEW!D348</f>
        <v>0</v>
      </c>
      <c r="J349" s="134">
        <f>NEW!P348</f>
        <v>34.86</v>
      </c>
      <c r="K349" s="200">
        <f>NEW!H348</f>
        <v>24</v>
      </c>
      <c r="L349" t="str">
        <f>NEW!G348</f>
        <v>Discounted</v>
      </c>
      <c r="M349" s="135">
        <f>NEW!F348</f>
        <v>0.17</v>
      </c>
      <c r="N349" s="135" t="str">
        <f t="shared" si="6"/>
        <v>off SP Tariff</v>
      </c>
      <c r="O349" t="str">
        <f>NEW!C348</f>
        <v>Best Home Saver Upfront</v>
      </c>
      <c r="P349" t="str">
        <f>NEW!U348</f>
        <v>NO</v>
      </c>
      <c r="Q349" t="str">
        <f>NEW!S348</f>
        <v>NO</v>
      </c>
      <c r="S349" t="str">
        <f>NEW!T348</f>
        <v>Fees apply</v>
      </c>
      <c r="T349" t="str">
        <f>NEW!V348</f>
        <v>SP Services Consolidated Billing</v>
      </c>
      <c r="U349" t="str">
        <f>NEW!W348</f>
        <v>No added promotions</v>
      </c>
      <c r="V349" t="str">
        <f>NEW!X348</f>
        <v>T&amp;Cs apply</v>
      </c>
    </row>
    <row r="350" spans="4:22">
      <c r="D350" t="str">
        <f>NEW!A349</f>
        <v>Best Electricity Supply</v>
      </c>
      <c r="E350">
        <f>NEW!I349</f>
        <v>400</v>
      </c>
      <c r="F350" s="134">
        <f>NEW!R349</f>
        <v>855.83999999999992</v>
      </c>
      <c r="G350" s="134">
        <f>NEW!Q349</f>
        <v>71.319999999999993</v>
      </c>
      <c r="H350" s="134">
        <f>NEW!N349</f>
        <v>816</v>
      </c>
      <c r="I350" s="134">
        <f>NEW!D349</f>
        <v>0</v>
      </c>
      <c r="J350" s="134">
        <f>NEW!P349</f>
        <v>39.840000000000003</v>
      </c>
      <c r="K350" s="200">
        <f>NEW!H349</f>
        <v>24</v>
      </c>
      <c r="L350" t="str">
        <f>NEW!G349</f>
        <v>Discounted</v>
      </c>
      <c r="M350" s="135">
        <f>NEW!F349</f>
        <v>0.17</v>
      </c>
      <c r="N350" s="135" t="str">
        <f t="shared" si="6"/>
        <v>off SP Tariff</v>
      </c>
      <c r="O350" t="str">
        <f>NEW!C349</f>
        <v>Best Home Saver Upfront</v>
      </c>
      <c r="P350" t="str">
        <f>NEW!U349</f>
        <v>NO</v>
      </c>
      <c r="Q350" t="str">
        <f>NEW!S349</f>
        <v>NO</v>
      </c>
      <c r="S350" t="str">
        <f>NEW!T349</f>
        <v>Fees apply</v>
      </c>
      <c r="T350" t="str">
        <f>NEW!V349</f>
        <v>SP Services Consolidated Billing</v>
      </c>
      <c r="U350" t="str">
        <f>NEW!W349</f>
        <v>No added promotions</v>
      </c>
      <c r="V350" t="str">
        <f>NEW!X349</f>
        <v>T&amp;Cs apply</v>
      </c>
    </row>
    <row r="351" spans="4:22">
      <c r="D351" t="str">
        <f>NEW!A350</f>
        <v>Best Electricity Supply</v>
      </c>
      <c r="E351">
        <f>NEW!I350</f>
        <v>450</v>
      </c>
      <c r="F351" s="134">
        <f>NEW!R350</f>
        <v>962.81999999999994</v>
      </c>
      <c r="G351" s="134">
        <f>NEW!Q350</f>
        <v>80.234999999999999</v>
      </c>
      <c r="H351" s="134">
        <f>NEW!N350</f>
        <v>918</v>
      </c>
      <c r="I351" s="134">
        <f>NEW!D350</f>
        <v>0</v>
      </c>
      <c r="J351" s="134">
        <f>NEW!P350</f>
        <v>44.82</v>
      </c>
      <c r="K351" s="200">
        <f>NEW!H350</f>
        <v>24</v>
      </c>
      <c r="L351" t="str">
        <f>NEW!G350</f>
        <v>Discounted</v>
      </c>
      <c r="M351" s="135">
        <f>NEW!F350</f>
        <v>0.17</v>
      </c>
      <c r="N351" s="135" t="str">
        <f t="shared" si="6"/>
        <v>off SP Tariff</v>
      </c>
      <c r="O351" t="str">
        <f>NEW!C350</f>
        <v>Best Home Saver Upfront</v>
      </c>
      <c r="P351" t="str">
        <f>NEW!U350</f>
        <v>NO</v>
      </c>
      <c r="Q351" t="str">
        <f>NEW!S350</f>
        <v>NO</v>
      </c>
      <c r="S351" t="str">
        <f>NEW!T350</f>
        <v>Fees apply</v>
      </c>
      <c r="T351" t="str">
        <f>NEW!V350</f>
        <v>SP Services Consolidated Billing</v>
      </c>
      <c r="U351" t="str">
        <f>NEW!W350</f>
        <v>No added promotions</v>
      </c>
      <c r="V351" t="str">
        <f>NEW!X350</f>
        <v>T&amp;Cs apply</v>
      </c>
    </row>
    <row r="352" spans="4:22">
      <c r="D352" t="str">
        <f>NEW!A351</f>
        <v>Best Electricity Supply</v>
      </c>
      <c r="E352">
        <f>NEW!I351</f>
        <v>500</v>
      </c>
      <c r="F352" s="134">
        <f>NEW!R351</f>
        <v>1069.8000000000002</v>
      </c>
      <c r="G352" s="134">
        <f>NEW!Q351</f>
        <v>89.15</v>
      </c>
      <c r="H352" s="134">
        <f>NEW!N351</f>
        <v>1020</v>
      </c>
      <c r="I352" s="134">
        <f>NEW!D351</f>
        <v>0</v>
      </c>
      <c r="J352" s="134">
        <f>NEW!P351</f>
        <v>49.800000000000004</v>
      </c>
      <c r="K352" s="200">
        <f>NEW!H351</f>
        <v>24</v>
      </c>
      <c r="L352" t="str">
        <f>NEW!G351</f>
        <v>Discounted</v>
      </c>
      <c r="M352" s="135">
        <f>NEW!F351</f>
        <v>0.17</v>
      </c>
      <c r="N352" s="135" t="str">
        <f t="shared" si="6"/>
        <v>off SP Tariff</v>
      </c>
      <c r="O352" t="str">
        <f>NEW!C351</f>
        <v>Best Home Saver Upfront</v>
      </c>
      <c r="P352" t="str">
        <f>NEW!U351</f>
        <v>NO</v>
      </c>
      <c r="Q352" t="str">
        <f>NEW!S351</f>
        <v>NO</v>
      </c>
      <c r="S352" t="str">
        <f>NEW!T351</f>
        <v>Fees apply</v>
      </c>
      <c r="T352" t="str">
        <f>NEW!V351</f>
        <v>SP Services Consolidated Billing</v>
      </c>
      <c r="U352" t="str">
        <f>NEW!W351</f>
        <v>No added promotions</v>
      </c>
      <c r="V352" t="str">
        <f>NEW!X351</f>
        <v>T&amp;Cs apply</v>
      </c>
    </row>
  </sheetData>
  <autoFilter ref="D2:V352" xr:uid="{576C81D7-D77D-40A0-9379-680A33813240}"/>
  <mergeCells count="1">
    <mergeCell ref="T1:V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2571A-742C-4847-A25D-9EB1F05484A0}">
  <dimension ref="A1:X351"/>
  <sheetViews>
    <sheetView zoomScale="55" zoomScaleNormal="55" workbookViewId="0">
      <pane xSplit="3" topLeftCell="D1" activePane="topRight" state="frozen"/>
      <selection pane="topRight" activeCell="A2" sqref="A2"/>
    </sheetView>
  </sheetViews>
  <sheetFormatPr defaultRowHeight="14.5"/>
  <cols>
    <col min="1" max="1" width="22.7265625" customWidth="1"/>
    <col min="2" max="2" width="16.08984375" customWidth="1"/>
    <col min="3" max="3" width="26.08984375" customWidth="1"/>
    <col min="4" max="4" width="14" style="159" bestFit="1" customWidth="1"/>
    <col min="5" max="5" width="22.36328125" style="158" bestFit="1" customWidth="1"/>
    <col min="6" max="6" width="11.7265625" bestFit="1" customWidth="1"/>
    <col min="7" max="7" width="16.7265625" bestFit="1" customWidth="1"/>
    <col min="8" max="8" width="34.26953125" bestFit="1" customWidth="1"/>
    <col min="9" max="9" width="34.453125" bestFit="1" customWidth="1"/>
    <col min="10" max="10" width="22.7265625" style="159" bestFit="1" customWidth="1"/>
    <col min="11" max="11" width="22.08984375" style="159" bestFit="1" customWidth="1"/>
    <col min="12" max="12" width="32.6328125" bestFit="1" customWidth="1"/>
    <col min="13" max="13" width="34.81640625" bestFit="1" customWidth="1"/>
    <col min="14" max="14" width="36.6328125" bestFit="1" customWidth="1"/>
    <col min="15" max="15" width="36.6328125" customWidth="1"/>
    <col min="16" max="16" width="31.453125" bestFit="1" customWidth="1"/>
    <col min="17" max="17" width="29.36328125" bestFit="1" customWidth="1"/>
    <col min="18" max="18" width="27.6328125" bestFit="1" customWidth="1"/>
    <col min="19" max="19" width="50.08984375" customWidth="1"/>
    <col min="20" max="20" width="32.6328125" bestFit="1" customWidth="1"/>
    <col min="21" max="21" width="19.6328125" bestFit="1" customWidth="1"/>
    <col min="22" max="22" width="48.7265625" bestFit="1" customWidth="1"/>
    <col min="23" max="23" width="47" bestFit="1" customWidth="1"/>
    <col min="24" max="24" width="28.6328125" customWidth="1"/>
  </cols>
  <sheetData>
    <row r="1" spans="1:24" s="192" customFormat="1" ht="29">
      <c r="A1" s="192" t="s">
        <v>28</v>
      </c>
      <c r="B1" s="192" t="s">
        <v>230</v>
      </c>
      <c r="C1" s="192" t="s">
        <v>8</v>
      </c>
      <c r="D1" s="193" t="s">
        <v>208</v>
      </c>
      <c r="E1" s="194" t="s">
        <v>312</v>
      </c>
      <c r="F1" s="195" t="s">
        <v>202</v>
      </c>
      <c r="G1" s="195" t="s">
        <v>203</v>
      </c>
      <c r="H1" s="195" t="s">
        <v>207</v>
      </c>
      <c r="I1" s="196" t="s">
        <v>229</v>
      </c>
      <c r="J1" s="196" t="s">
        <v>209</v>
      </c>
      <c r="K1" s="196" t="s">
        <v>228</v>
      </c>
      <c r="L1" s="197" t="s">
        <v>227</v>
      </c>
      <c r="M1" s="197" t="s">
        <v>314</v>
      </c>
      <c r="N1" s="196" t="s">
        <v>328</v>
      </c>
      <c r="O1" s="196" t="s">
        <v>352</v>
      </c>
      <c r="P1" s="196" t="s">
        <v>330</v>
      </c>
      <c r="Q1" s="196" t="s">
        <v>318</v>
      </c>
      <c r="R1" s="196" t="s">
        <v>319</v>
      </c>
      <c r="S1" s="195" t="s">
        <v>324</v>
      </c>
      <c r="T1" s="195" t="s">
        <v>317</v>
      </c>
      <c r="U1" s="195" t="s">
        <v>322</v>
      </c>
      <c r="V1" s="195" t="s">
        <v>344</v>
      </c>
      <c r="W1" s="195" t="s">
        <v>345</v>
      </c>
      <c r="X1" s="195" t="s">
        <v>346</v>
      </c>
    </row>
    <row r="2" spans="1:24">
      <c r="A2" t="s">
        <v>3</v>
      </c>
      <c r="B2" s="203" t="s">
        <v>272</v>
      </c>
      <c r="C2" t="s">
        <v>9</v>
      </c>
      <c r="D2" s="159">
        <v>50</v>
      </c>
      <c r="E2" s="158">
        <v>0</v>
      </c>
      <c r="F2" s="158">
        <v>0.22</v>
      </c>
      <c r="G2" t="s">
        <v>206</v>
      </c>
      <c r="H2">
        <v>24</v>
      </c>
      <c r="I2">
        <v>50</v>
      </c>
      <c r="J2" s="168">
        <f>I2/'Working tab'!$B$2</f>
        <v>199.44156362185882</v>
      </c>
      <c r="K2" s="159">
        <f t="shared" ref="K2:K65" si="0">IF(G2="Discounted", (1-F2)*I2,(F2*J2))</f>
        <v>39</v>
      </c>
      <c r="L2" s="159">
        <f t="shared" ref="L2:L65" si="1">I2-K2</f>
        <v>11</v>
      </c>
      <c r="M2" s="158">
        <f t="shared" ref="M2:M65" si="2">L2/I2</f>
        <v>0.22</v>
      </c>
      <c r="N2" s="134">
        <f t="shared" ref="N2:N65" si="3">L2*12</f>
        <v>132</v>
      </c>
      <c r="O2" s="134">
        <f>IF(E2=0,0,IF(E2=1,IF(E2*K2&gt;1,1,E2*K2),E2*K2))</f>
        <v>0</v>
      </c>
      <c r="P2" s="134">
        <f t="shared" ref="P2:P66" si="4">E2*K2*12</f>
        <v>0</v>
      </c>
      <c r="Q2" s="134">
        <f t="shared" ref="Q2:Q65" si="5">L2+(K2*E2)+D2/12</f>
        <v>15.166666666666668</v>
      </c>
      <c r="R2" s="134">
        <f t="shared" ref="R2" si="6">Q2*12</f>
        <v>182</v>
      </c>
      <c r="S2" t="s">
        <v>325</v>
      </c>
      <c r="T2" t="s">
        <v>334</v>
      </c>
      <c r="U2" t="s">
        <v>313</v>
      </c>
      <c r="V2" s="4" t="s">
        <v>337</v>
      </c>
      <c r="W2" t="s">
        <v>339</v>
      </c>
      <c r="X2" t="s">
        <v>81</v>
      </c>
    </row>
    <row r="3" spans="1:24">
      <c r="A3" t="s">
        <v>3</v>
      </c>
      <c r="B3" s="203" t="s">
        <v>272</v>
      </c>
      <c r="C3" t="s">
        <v>9</v>
      </c>
      <c r="D3" s="159">
        <v>50</v>
      </c>
      <c r="E3" s="158">
        <v>0</v>
      </c>
      <c r="F3" s="158">
        <v>0.22</v>
      </c>
      <c r="G3" t="s">
        <v>206</v>
      </c>
      <c r="H3">
        <v>24</v>
      </c>
      <c r="I3">
        <v>100</v>
      </c>
      <c r="J3" s="168">
        <f>I3/'Working tab'!$B$2</f>
        <v>398.88312724371764</v>
      </c>
      <c r="K3" s="159">
        <f t="shared" si="0"/>
        <v>78</v>
      </c>
      <c r="L3" s="159">
        <f t="shared" si="1"/>
        <v>22</v>
      </c>
      <c r="M3" s="158">
        <f t="shared" si="2"/>
        <v>0.22</v>
      </c>
      <c r="N3" s="134">
        <f t="shared" si="3"/>
        <v>264</v>
      </c>
      <c r="O3" s="134">
        <f t="shared" ref="O3:O66" si="7">IF(E3=0,0,IF(E3=1,IF(E3*K3&gt;1,1,E3*K3),E3*K3))</f>
        <v>0</v>
      </c>
      <c r="P3" s="134">
        <f t="shared" si="4"/>
        <v>0</v>
      </c>
      <c r="Q3" s="134">
        <f t="shared" si="5"/>
        <v>26.166666666666668</v>
      </c>
      <c r="R3" s="134">
        <f t="shared" ref="R3:R66" si="8">Q3*12</f>
        <v>314</v>
      </c>
      <c r="S3" t="s">
        <v>325</v>
      </c>
      <c r="T3" t="s">
        <v>334</v>
      </c>
      <c r="U3" t="s">
        <v>313</v>
      </c>
      <c r="V3" s="4" t="s">
        <v>337</v>
      </c>
      <c r="W3" t="s">
        <v>339</v>
      </c>
      <c r="X3" t="s">
        <v>81</v>
      </c>
    </row>
    <row r="4" spans="1:24">
      <c r="A4" t="s">
        <v>3</v>
      </c>
      <c r="B4" s="203" t="s">
        <v>272</v>
      </c>
      <c r="C4" t="s">
        <v>9</v>
      </c>
      <c r="D4" s="159">
        <v>50</v>
      </c>
      <c r="E4" s="158">
        <v>0</v>
      </c>
      <c r="F4" s="158">
        <v>0.22</v>
      </c>
      <c r="G4" t="s">
        <v>206</v>
      </c>
      <c r="H4">
        <v>24</v>
      </c>
      <c r="I4">
        <v>150</v>
      </c>
      <c r="J4" s="168">
        <f>I4/'Working tab'!$B$2</f>
        <v>598.32469086557649</v>
      </c>
      <c r="K4" s="159">
        <f t="shared" si="0"/>
        <v>117</v>
      </c>
      <c r="L4" s="159">
        <f t="shared" si="1"/>
        <v>33</v>
      </c>
      <c r="M4" s="158">
        <f t="shared" si="2"/>
        <v>0.22</v>
      </c>
      <c r="N4" s="134">
        <f t="shared" si="3"/>
        <v>396</v>
      </c>
      <c r="O4" s="134">
        <f t="shared" si="7"/>
        <v>0</v>
      </c>
      <c r="P4" s="134">
        <f t="shared" si="4"/>
        <v>0</v>
      </c>
      <c r="Q4" s="134">
        <f t="shared" si="5"/>
        <v>37.166666666666664</v>
      </c>
      <c r="R4" s="134">
        <f t="shared" si="8"/>
        <v>446</v>
      </c>
      <c r="S4" t="s">
        <v>325</v>
      </c>
      <c r="T4" t="s">
        <v>334</v>
      </c>
      <c r="U4" t="s">
        <v>313</v>
      </c>
      <c r="V4" s="4" t="s">
        <v>337</v>
      </c>
      <c r="W4" t="s">
        <v>339</v>
      </c>
      <c r="X4" t="s">
        <v>81</v>
      </c>
    </row>
    <row r="5" spans="1:24">
      <c r="A5" t="s">
        <v>3</v>
      </c>
      <c r="B5" s="203" t="s">
        <v>272</v>
      </c>
      <c r="C5" t="s">
        <v>9</v>
      </c>
      <c r="D5" s="159">
        <v>50</v>
      </c>
      <c r="E5" s="158">
        <v>0</v>
      </c>
      <c r="F5" s="158">
        <v>0.22</v>
      </c>
      <c r="G5" t="s">
        <v>206</v>
      </c>
      <c r="H5">
        <v>24</v>
      </c>
      <c r="I5">
        <v>200</v>
      </c>
      <c r="J5" s="168">
        <f>I5/'Working tab'!$B$2</f>
        <v>797.76625448743528</v>
      </c>
      <c r="K5" s="159">
        <f t="shared" si="0"/>
        <v>156</v>
      </c>
      <c r="L5" s="159">
        <f t="shared" si="1"/>
        <v>44</v>
      </c>
      <c r="M5" s="158">
        <f t="shared" si="2"/>
        <v>0.22</v>
      </c>
      <c r="N5" s="134">
        <f t="shared" si="3"/>
        <v>528</v>
      </c>
      <c r="O5" s="134">
        <f t="shared" si="7"/>
        <v>0</v>
      </c>
      <c r="P5" s="134">
        <f t="shared" si="4"/>
        <v>0</v>
      </c>
      <c r="Q5" s="134">
        <f t="shared" si="5"/>
        <v>48.166666666666664</v>
      </c>
      <c r="R5" s="134">
        <f t="shared" si="8"/>
        <v>578</v>
      </c>
      <c r="S5" t="s">
        <v>325</v>
      </c>
      <c r="T5" t="s">
        <v>334</v>
      </c>
      <c r="U5" t="s">
        <v>313</v>
      </c>
      <c r="V5" s="4" t="s">
        <v>337</v>
      </c>
      <c r="W5" t="s">
        <v>339</v>
      </c>
      <c r="X5" t="s">
        <v>81</v>
      </c>
    </row>
    <row r="6" spans="1:24">
      <c r="A6" t="s">
        <v>3</v>
      </c>
      <c r="B6" s="203" t="s">
        <v>272</v>
      </c>
      <c r="C6" t="s">
        <v>9</v>
      </c>
      <c r="D6" s="159">
        <v>50</v>
      </c>
      <c r="E6" s="158">
        <v>0</v>
      </c>
      <c r="F6" s="158">
        <v>0.22</v>
      </c>
      <c r="G6" t="s">
        <v>206</v>
      </c>
      <c r="H6">
        <v>24</v>
      </c>
      <c r="I6">
        <v>250</v>
      </c>
      <c r="J6" s="168">
        <f>I6/'Working tab'!$B$2</f>
        <v>997.20781810929407</v>
      </c>
      <c r="K6" s="159">
        <f t="shared" si="0"/>
        <v>195</v>
      </c>
      <c r="L6" s="159">
        <f t="shared" si="1"/>
        <v>55</v>
      </c>
      <c r="M6" s="158">
        <f t="shared" si="2"/>
        <v>0.22</v>
      </c>
      <c r="N6" s="134">
        <f t="shared" si="3"/>
        <v>660</v>
      </c>
      <c r="O6" s="134">
        <f t="shared" si="7"/>
        <v>0</v>
      </c>
      <c r="P6" s="134">
        <f t="shared" si="4"/>
        <v>0</v>
      </c>
      <c r="Q6" s="134">
        <f t="shared" si="5"/>
        <v>59.166666666666664</v>
      </c>
      <c r="R6" s="134">
        <f t="shared" si="8"/>
        <v>710</v>
      </c>
      <c r="S6" t="s">
        <v>325</v>
      </c>
      <c r="T6" t="s">
        <v>334</v>
      </c>
      <c r="U6" t="s">
        <v>313</v>
      </c>
      <c r="V6" s="4" t="s">
        <v>337</v>
      </c>
      <c r="W6" t="s">
        <v>339</v>
      </c>
      <c r="X6" t="s">
        <v>81</v>
      </c>
    </row>
    <row r="7" spans="1:24">
      <c r="A7" t="s">
        <v>3</v>
      </c>
      <c r="B7" s="203" t="s">
        <v>272</v>
      </c>
      <c r="C7" t="s">
        <v>9</v>
      </c>
      <c r="D7" s="159">
        <v>50</v>
      </c>
      <c r="E7" s="158">
        <v>0</v>
      </c>
      <c r="F7" s="158">
        <v>0.22</v>
      </c>
      <c r="G7" t="s">
        <v>206</v>
      </c>
      <c r="H7">
        <v>24</v>
      </c>
      <c r="I7">
        <v>300</v>
      </c>
      <c r="J7" s="168">
        <f>I7/'Working tab'!$B$2</f>
        <v>1196.649381731153</v>
      </c>
      <c r="K7" s="159">
        <f t="shared" si="0"/>
        <v>234</v>
      </c>
      <c r="L7" s="159">
        <f t="shared" si="1"/>
        <v>66</v>
      </c>
      <c r="M7" s="158">
        <f t="shared" si="2"/>
        <v>0.22</v>
      </c>
      <c r="N7" s="134">
        <f t="shared" si="3"/>
        <v>792</v>
      </c>
      <c r="O7" s="134">
        <f t="shared" si="7"/>
        <v>0</v>
      </c>
      <c r="P7" s="134">
        <f t="shared" si="4"/>
        <v>0</v>
      </c>
      <c r="Q7" s="134">
        <f t="shared" si="5"/>
        <v>70.166666666666671</v>
      </c>
      <c r="R7" s="134">
        <f t="shared" si="8"/>
        <v>842</v>
      </c>
      <c r="S7" t="s">
        <v>325</v>
      </c>
      <c r="T7" t="s">
        <v>334</v>
      </c>
      <c r="U7" t="s">
        <v>313</v>
      </c>
      <c r="V7" s="4" t="s">
        <v>337</v>
      </c>
      <c r="W7" t="s">
        <v>339</v>
      </c>
      <c r="X7" t="s">
        <v>81</v>
      </c>
    </row>
    <row r="8" spans="1:24">
      <c r="A8" t="s">
        <v>3</v>
      </c>
      <c r="B8" s="203" t="s">
        <v>272</v>
      </c>
      <c r="C8" t="s">
        <v>9</v>
      </c>
      <c r="D8" s="159">
        <v>50</v>
      </c>
      <c r="E8" s="158">
        <v>0</v>
      </c>
      <c r="F8" s="158">
        <v>0.22</v>
      </c>
      <c r="G8" t="s">
        <v>206</v>
      </c>
      <c r="H8">
        <v>24</v>
      </c>
      <c r="I8">
        <v>350</v>
      </c>
      <c r="J8" s="168">
        <f>I8/'Working tab'!$B$2</f>
        <v>1396.0909453530116</v>
      </c>
      <c r="K8" s="159">
        <f t="shared" si="0"/>
        <v>273</v>
      </c>
      <c r="L8" s="159">
        <f t="shared" si="1"/>
        <v>77</v>
      </c>
      <c r="M8" s="158">
        <f t="shared" si="2"/>
        <v>0.22</v>
      </c>
      <c r="N8" s="134">
        <f t="shared" si="3"/>
        <v>924</v>
      </c>
      <c r="O8" s="134">
        <f t="shared" si="7"/>
        <v>0</v>
      </c>
      <c r="P8" s="134">
        <f t="shared" si="4"/>
        <v>0</v>
      </c>
      <c r="Q8" s="134">
        <f t="shared" si="5"/>
        <v>81.166666666666671</v>
      </c>
      <c r="R8" s="134">
        <f t="shared" si="8"/>
        <v>974</v>
      </c>
      <c r="S8" t="s">
        <v>325</v>
      </c>
      <c r="T8" t="s">
        <v>334</v>
      </c>
      <c r="U8" t="s">
        <v>313</v>
      </c>
      <c r="V8" s="4" t="s">
        <v>337</v>
      </c>
      <c r="W8" t="s">
        <v>339</v>
      </c>
      <c r="X8" t="s">
        <v>81</v>
      </c>
    </row>
    <row r="9" spans="1:24">
      <c r="A9" t="s">
        <v>3</v>
      </c>
      <c r="B9" s="203" t="s">
        <v>272</v>
      </c>
      <c r="C9" t="s">
        <v>9</v>
      </c>
      <c r="D9" s="159">
        <v>50</v>
      </c>
      <c r="E9" s="158">
        <v>0</v>
      </c>
      <c r="F9" s="158">
        <v>0.22</v>
      </c>
      <c r="G9" t="s">
        <v>206</v>
      </c>
      <c r="H9">
        <v>24</v>
      </c>
      <c r="I9">
        <v>400</v>
      </c>
      <c r="J9" s="168">
        <f>I9/'Working tab'!$B$2</f>
        <v>1595.5325089748706</v>
      </c>
      <c r="K9" s="159">
        <f t="shared" si="0"/>
        <v>312</v>
      </c>
      <c r="L9" s="159">
        <f t="shared" si="1"/>
        <v>88</v>
      </c>
      <c r="M9" s="158">
        <f t="shared" si="2"/>
        <v>0.22</v>
      </c>
      <c r="N9" s="134">
        <f t="shared" si="3"/>
        <v>1056</v>
      </c>
      <c r="O9" s="134">
        <f t="shared" si="7"/>
        <v>0</v>
      </c>
      <c r="P9" s="134">
        <f t="shared" si="4"/>
        <v>0</v>
      </c>
      <c r="Q9" s="134">
        <f t="shared" si="5"/>
        <v>92.166666666666671</v>
      </c>
      <c r="R9" s="134">
        <f t="shared" si="8"/>
        <v>1106</v>
      </c>
      <c r="S9" t="s">
        <v>325</v>
      </c>
      <c r="T9" t="s">
        <v>334</v>
      </c>
      <c r="U9" t="s">
        <v>313</v>
      </c>
      <c r="V9" s="4" t="s">
        <v>337</v>
      </c>
      <c r="W9" t="s">
        <v>339</v>
      </c>
      <c r="X9" t="s">
        <v>81</v>
      </c>
    </row>
    <row r="10" spans="1:24">
      <c r="A10" t="s">
        <v>3</v>
      </c>
      <c r="B10" s="203" t="s">
        <v>272</v>
      </c>
      <c r="C10" t="s">
        <v>9</v>
      </c>
      <c r="D10" s="159">
        <v>50</v>
      </c>
      <c r="E10" s="158">
        <v>0</v>
      </c>
      <c r="F10" s="158">
        <v>0.22</v>
      </c>
      <c r="G10" t="s">
        <v>206</v>
      </c>
      <c r="H10">
        <v>24</v>
      </c>
      <c r="I10">
        <v>450</v>
      </c>
      <c r="J10" s="168">
        <f>I10/'Working tab'!$B$2</f>
        <v>1794.9740725967292</v>
      </c>
      <c r="K10" s="159">
        <f t="shared" si="0"/>
        <v>351</v>
      </c>
      <c r="L10" s="159">
        <f t="shared" si="1"/>
        <v>99</v>
      </c>
      <c r="M10" s="158">
        <f t="shared" si="2"/>
        <v>0.22</v>
      </c>
      <c r="N10" s="134">
        <f t="shared" si="3"/>
        <v>1188</v>
      </c>
      <c r="O10" s="134">
        <f t="shared" si="7"/>
        <v>0</v>
      </c>
      <c r="P10" s="134">
        <f t="shared" si="4"/>
        <v>0</v>
      </c>
      <c r="Q10" s="134">
        <f t="shared" si="5"/>
        <v>103.16666666666667</v>
      </c>
      <c r="R10" s="134">
        <f t="shared" si="8"/>
        <v>1238</v>
      </c>
      <c r="S10" t="s">
        <v>325</v>
      </c>
      <c r="T10" t="s">
        <v>334</v>
      </c>
      <c r="U10" t="s">
        <v>313</v>
      </c>
      <c r="V10" s="4" t="s">
        <v>337</v>
      </c>
      <c r="W10" t="s">
        <v>339</v>
      </c>
      <c r="X10" t="s">
        <v>81</v>
      </c>
    </row>
    <row r="11" spans="1:24">
      <c r="A11" t="s">
        <v>3</v>
      </c>
      <c r="B11" s="203" t="s">
        <v>272</v>
      </c>
      <c r="C11" t="s">
        <v>9</v>
      </c>
      <c r="D11" s="159">
        <v>50</v>
      </c>
      <c r="E11" s="158">
        <v>0</v>
      </c>
      <c r="F11" s="158">
        <v>0.22</v>
      </c>
      <c r="G11" t="s">
        <v>206</v>
      </c>
      <c r="H11">
        <v>24</v>
      </c>
      <c r="I11">
        <v>500</v>
      </c>
      <c r="J11" s="168">
        <f>I11/'Working tab'!$B$2</f>
        <v>1994.4156362185881</v>
      </c>
      <c r="K11" s="159">
        <f t="shared" si="0"/>
        <v>390</v>
      </c>
      <c r="L11" s="159">
        <f t="shared" si="1"/>
        <v>110</v>
      </c>
      <c r="M11" s="158">
        <f t="shared" si="2"/>
        <v>0.22</v>
      </c>
      <c r="N11" s="134">
        <f t="shared" si="3"/>
        <v>1320</v>
      </c>
      <c r="O11" s="134">
        <f t="shared" si="7"/>
        <v>0</v>
      </c>
      <c r="P11" s="134">
        <f t="shared" si="4"/>
        <v>0</v>
      </c>
      <c r="Q11" s="134">
        <f t="shared" si="5"/>
        <v>114.16666666666667</v>
      </c>
      <c r="R11" s="134">
        <f t="shared" si="8"/>
        <v>1370</v>
      </c>
      <c r="S11" t="s">
        <v>325</v>
      </c>
      <c r="T11" t="s">
        <v>334</v>
      </c>
      <c r="U11" t="s">
        <v>313</v>
      </c>
      <c r="V11" s="4" t="s">
        <v>337</v>
      </c>
      <c r="W11" t="s">
        <v>339</v>
      </c>
      <c r="X11" t="s">
        <v>81</v>
      </c>
    </row>
    <row r="12" spans="1:24">
      <c r="A12" t="s">
        <v>3</v>
      </c>
      <c r="B12" s="203" t="s">
        <v>268</v>
      </c>
      <c r="C12" t="s">
        <v>10</v>
      </c>
      <c r="D12" s="159">
        <v>0</v>
      </c>
      <c r="E12" s="158">
        <v>0</v>
      </c>
      <c r="F12" s="160">
        <v>0.183</v>
      </c>
      <c r="G12" t="s">
        <v>225</v>
      </c>
      <c r="H12">
        <v>24</v>
      </c>
      <c r="I12">
        <v>50</v>
      </c>
      <c r="J12" s="168">
        <f>I12/'Working tab'!$B$2</f>
        <v>199.44156362185882</v>
      </c>
      <c r="K12" s="159">
        <f t="shared" si="0"/>
        <v>36.497806142800165</v>
      </c>
      <c r="L12" s="159">
        <f t="shared" si="1"/>
        <v>13.502193857199835</v>
      </c>
      <c r="M12" s="158">
        <f t="shared" si="2"/>
        <v>0.27004387714399669</v>
      </c>
      <c r="N12" s="134">
        <f t="shared" si="3"/>
        <v>162.02632628639802</v>
      </c>
      <c r="O12" s="134">
        <f t="shared" si="7"/>
        <v>0</v>
      </c>
      <c r="P12" s="134">
        <f t="shared" si="4"/>
        <v>0</v>
      </c>
      <c r="Q12" s="134">
        <f t="shared" si="5"/>
        <v>13.502193857199835</v>
      </c>
      <c r="R12" s="134">
        <f t="shared" si="8"/>
        <v>162.02632628639802</v>
      </c>
      <c r="S12" t="s">
        <v>313</v>
      </c>
      <c r="T12" t="s">
        <v>334</v>
      </c>
      <c r="U12" t="s">
        <v>313</v>
      </c>
      <c r="V12" s="4" t="s">
        <v>337</v>
      </c>
      <c r="W12" t="s">
        <v>339</v>
      </c>
      <c r="X12" t="s">
        <v>81</v>
      </c>
    </row>
    <row r="13" spans="1:24">
      <c r="A13" t="s">
        <v>3</v>
      </c>
      <c r="B13" s="203" t="s">
        <v>268</v>
      </c>
      <c r="C13" t="s">
        <v>10</v>
      </c>
      <c r="D13" s="159">
        <v>0</v>
      </c>
      <c r="E13" s="158">
        <v>0</v>
      </c>
      <c r="F13" s="160">
        <v>0.183</v>
      </c>
      <c r="G13" t="s">
        <v>225</v>
      </c>
      <c r="H13">
        <v>24</v>
      </c>
      <c r="I13">
        <v>100</v>
      </c>
      <c r="J13" s="168">
        <f>I13/'Working tab'!$B$2</f>
        <v>398.88312724371764</v>
      </c>
      <c r="K13" s="159">
        <f t="shared" si="0"/>
        <v>72.99561228560033</v>
      </c>
      <c r="L13" s="159">
        <f t="shared" si="1"/>
        <v>27.00438771439967</v>
      </c>
      <c r="M13" s="158">
        <f t="shared" si="2"/>
        <v>0.27004387714399669</v>
      </c>
      <c r="N13" s="134">
        <f t="shared" si="3"/>
        <v>324.05265257279603</v>
      </c>
      <c r="O13" s="134">
        <f t="shared" si="7"/>
        <v>0</v>
      </c>
      <c r="P13" s="134">
        <f t="shared" si="4"/>
        <v>0</v>
      </c>
      <c r="Q13" s="134">
        <f t="shared" si="5"/>
        <v>27.00438771439967</v>
      </c>
      <c r="R13" s="134">
        <f t="shared" si="8"/>
        <v>324.05265257279603</v>
      </c>
      <c r="S13" t="s">
        <v>313</v>
      </c>
      <c r="T13" t="s">
        <v>334</v>
      </c>
      <c r="U13" t="s">
        <v>313</v>
      </c>
      <c r="V13" s="4" t="s">
        <v>337</v>
      </c>
      <c r="W13" t="s">
        <v>339</v>
      </c>
      <c r="X13" t="s">
        <v>81</v>
      </c>
    </row>
    <row r="14" spans="1:24">
      <c r="A14" t="s">
        <v>3</v>
      </c>
      <c r="B14" s="203" t="s">
        <v>268</v>
      </c>
      <c r="C14" t="s">
        <v>10</v>
      </c>
      <c r="D14" s="159">
        <v>0</v>
      </c>
      <c r="E14" s="158">
        <v>0</v>
      </c>
      <c r="F14" s="160">
        <v>0.183</v>
      </c>
      <c r="G14" t="s">
        <v>225</v>
      </c>
      <c r="H14">
        <v>24</v>
      </c>
      <c r="I14">
        <v>150</v>
      </c>
      <c r="J14" s="168">
        <f>I14/'Working tab'!$B$2</f>
        <v>598.32469086557649</v>
      </c>
      <c r="K14" s="159">
        <f t="shared" si="0"/>
        <v>109.49341842840049</v>
      </c>
      <c r="L14" s="159">
        <f t="shared" si="1"/>
        <v>40.506581571599511</v>
      </c>
      <c r="M14" s="158">
        <f t="shared" si="2"/>
        <v>0.27004387714399675</v>
      </c>
      <c r="N14" s="134">
        <f t="shared" si="3"/>
        <v>486.07897885919414</v>
      </c>
      <c r="O14" s="134">
        <f t="shared" si="7"/>
        <v>0</v>
      </c>
      <c r="P14" s="134">
        <f t="shared" si="4"/>
        <v>0</v>
      </c>
      <c r="Q14" s="134">
        <f t="shared" si="5"/>
        <v>40.506581571599511</v>
      </c>
      <c r="R14" s="134">
        <f t="shared" si="8"/>
        <v>486.07897885919414</v>
      </c>
      <c r="S14" t="s">
        <v>313</v>
      </c>
      <c r="T14" t="s">
        <v>334</v>
      </c>
      <c r="U14" t="s">
        <v>313</v>
      </c>
      <c r="V14" s="4" t="s">
        <v>337</v>
      </c>
      <c r="W14" t="s">
        <v>339</v>
      </c>
      <c r="X14" t="s">
        <v>81</v>
      </c>
    </row>
    <row r="15" spans="1:24">
      <c r="A15" t="s">
        <v>3</v>
      </c>
      <c r="B15" s="203" t="s">
        <v>268</v>
      </c>
      <c r="C15" t="s">
        <v>10</v>
      </c>
      <c r="D15" s="159">
        <v>0</v>
      </c>
      <c r="E15" s="158">
        <v>0</v>
      </c>
      <c r="F15" s="160">
        <v>0.183</v>
      </c>
      <c r="G15" t="s">
        <v>225</v>
      </c>
      <c r="H15">
        <v>24</v>
      </c>
      <c r="I15">
        <v>200</v>
      </c>
      <c r="J15" s="168">
        <f>I15/'Working tab'!$B$2</f>
        <v>797.76625448743528</v>
      </c>
      <c r="K15" s="159">
        <f t="shared" si="0"/>
        <v>145.99122457120066</v>
      </c>
      <c r="L15" s="159">
        <f t="shared" si="1"/>
        <v>54.008775428799339</v>
      </c>
      <c r="M15" s="158">
        <f t="shared" si="2"/>
        <v>0.27004387714399669</v>
      </c>
      <c r="N15" s="134">
        <f t="shared" si="3"/>
        <v>648.10530514559207</v>
      </c>
      <c r="O15" s="134">
        <f t="shared" si="7"/>
        <v>0</v>
      </c>
      <c r="P15" s="134">
        <f t="shared" si="4"/>
        <v>0</v>
      </c>
      <c r="Q15" s="134">
        <f t="shared" si="5"/>
        <v>54.008775428799339</v>
      </c>
      <c r="R15" s="134">
        <f t="shared" si="8"/>
        <v>648.10530514559207</v>
      </c>
      <c r="S15" t="s">
        <v>313</v>
      </c>
      <c r="T15" t="s">
        <v>334</v>
      </c>
      <c r="U15" t="s">
        <v>313</v>
      </c>
      <c r="V15" s="4" t="s">
        <v>337</v>
      </c>
      <c r="W15" t="s">
        <v>339</v>
      </c>
      <c r="X15" t="s">
        <v>81</v>
      </c>
    </row>
    <row r="16" spans="1:24">
      <c r="A16" t="s">
        <v>3</v>
      </c>
      <c r="B16" s="203" t="s">
        <v>268</v>
      </c>
      <c r="C16" t="s">
        <v>10</v>
      </c>
      <c r="D16" s="159">
        <v>0</v>
      </c>
      <c r="E16" s="158">
        <v>0</v>
      </c>
      <c r="F16" s="160">
        <v>0.183</v>
      </c>
      <c r="G16" t="s">
        <v>225</v>
      </c>
      <c r="H16">
        <v>24</v>
      </c>
      <c r="I16">
        <v>250</v>
      </c>
      <c r="J16" s="168">
        <f>I16/'Working tab'!$B$2</f>
        <v>997.20781810929407</v>
      </c>
      <c r="K16" s="159">
        <f t="shared" si="0"/>
        <v>182.48903071400082</v>
      </c>
      <c r="L16" s="159">
        <f t="shared" si="1"/>
        <v>67.510969285999181</v>
      </c>
      <c r="M16" s="158">
        <f t="shared" si="2"/>
        <v>0.27004387714399675</v>
      </c>
      <c r="N16" s="134">
        <f t="shared" si="3"/>
        <v>810.13163143199017</v>
      </c>
      <c r="O16" s="134">
        <f t="shared" si="7"/>
        <v>0</v>
      </c>
      <c r="P16" s="134">
        <f t="shared" si="4"/>
        <v>0</v>
      </c>
      <c r="Q16" s="134">
        <f t="shared" si="5"/>
        <v>67.510969285999181</v>
      </c>
      <c r="R16" s="134">
        <f t="shared" si="8"/>
        <v>810.13163143199017</v>
      </c>
      <c r="S16" t="s">
        <v>313</v>
      </c>
      <c r="T16" t="s">
        <v>334</v>
      </c>
      <c r="U16" t="s">
        <v>313</v>
      </c>
      <c r="V16" s="4" t="s">
        <v>337</v>
      </c>
      <c r="W16" t="s">
        <v>339</v>
      </c>
      <c r="X16" t="s">
        <v>81</v>
      </c>
    </row>
    <row r="17" spans="1:24">
      <c r="A17" t="s">
        <v>3</v>
      </c>
      <c r="B17" s="203" t="s">
        <v>268</v>
      </c>
      <c r="C17" t="s">
        <v>10</v>
      </c>
      <c r="D17" s="159">
        <v>0</v>
      </c>
      <c r="E17" s="158">
        <v>0</v>
      </c>
      <c r="F17" s="160">
        <v>0.183</v>
      </c>
      <c r="G17" t="s">
        <v>225</v>
      </c>
      <c r="H17">
        <v>24</v>
      </c>
      <c r="I17">
        <v>300</v>
      </c>
      <c r="J17" s="168">
        <f>I17/'Working tab'!$B$2</f>
        <v>1196.649381731153</v>
      </c>
      <c r="K17" s="159">
        <f t="shared" si="0"/>
        <v>218.98683685680098</v>
      </c>
      <c r="L17" s="159">
        <f t="shared" si="1"/>
        <v>81.013163143199023</v>
      </c>
      <c r="M17" s="158">
        <f t="shared" si="2"/>
        <v>0.27004387714399675</v>
      </c>
      <c r="N17" s="134">
        <f t="shared" si="3"/>
        <v>972.15795771838827</v>
      </c>
      <c r="O17" s="134">
        <f t="shared" si="7"/>
        <v>0</v>
      </c>
      <c r="P17" s="134">
        <f t="shared" si="4"/>
        <v>0</v>
      </c>
      <c r="Q17" s="134">
        <f t="shared" si="5"/>
        <v>81.013163143199023</v>
      </c>
      <c r="R17" s="134">
        <f t="shared" si="8"/>
        <v>972.15795771838827</v>
      </c>
      <c r="S17" t="s">
        <v>313</v>
      </c>
      <c r="T17" t="s">
        <v>334</v>
      </c>
      <c r="U17" t="s">
        <v>313</v>
      </c>
      <c r="V17" s="4" t="s">
        <v>337</v>
      </c>
      <c r="W17" t="s">
        <v>339</v>
      </c>
      <c r="X17" t="s">
        <v>81</v>
      </c>
    </row>
    <row r="18" spans="1:24">
      <c r="A18" t="s">
        <v>3</v>
      </c>
      <c r="B18" s="203" t="s">
        <v>268</v>
      </c>
      <c r="C18" t="s">
        <v>10</v>
      </c>
      <c r="D18" s="159">
        <v>0</v>
      </c>
      <c r="E18" s="158">
        <v>0</v>
      </c>
      <c r="F18" s="160">
        <v>0.183</v>
      </c>
      <c r="G18" t="s">
        <v>225</v>
      </c>
      <c r="H18">
        <v>24</v>
      </c>
      <c r="I18">
        <v>350</v>
      </c>
      <c r="J18" s="168">
        <f>I18/'Working tab'!$B$2</f>
        <v>1396.0909453530116</v>
      </c>
      <c r="K18" s="159">
        <f t="shared" si="0"/>
        <v>255.48464299960114</v>
      </c>
      <c r="L18" s="159">
        <f t="shared" si="1"/>
        <v>94.515357000398865</v>
      </c>
      <c r="M18" s="158">
        <f t="shared" si="2"/>
        <v>0.27004387714399675</v>
      </c>
      <c r="N18" s="134">
        <f t="shared" si="3"/>
        <v>1134.1842840047864</v>
      </c>
      <c r="O18" s="134">
        <f t="shared" si="7"/>
        <v>0</v>
      </c>
      <c r="P18" s="134">
        <f t="shared" si="4"/>
        <v>0</v>
      </c>
      <c r="Q18" s="134">
        <f t="shared" si="5"/>
        <v>94.515357000398865</v>
      </c>
      <c r="R18" s="134">
        <f t="shared" si="8"/>
        <v>1134.1842840047864</v>
      </c>
      <c r="S18" t="s">
        <v>313</v>
      </c>
      <c r="T18" t="s">
        <v>334</v>
      </c>
      <c r="U18" t="s">
        <v>313</v>
      </c>
      <c r="V18" s="4" t="s">
        <v>337</v>
      </c>
      <c r="W18" t="s">
        <v>339</v>
      </c>
      <c r="X18" t="s">
        <v>81</v>
      </c>
    </row>
    <row r="19" spans="1:24">
      <c r="A19" t="s">
        <v>3</v>
      </c>
      <c r="B19" s="203" t="s">
        <v>268</v>
      </c>
      <c r="C19" t="s">
        <v>10</v>
      </c>
      <c r="D19" s="159">
        <v>0</v>
      </c>
      <c r="E19" s="158">
        <v>0</v>
      </c>
      <c r="F19" s="160">
        <v>0.183</v>
      </c>
      <c r="G19" t="s">
        <v>225</v>
      </c>
      <c r="H19">
        <v>24</v>
      </c>
      <c r="I19">
        <v>400</v>
      </c>
      <c r="J19" s="168">
        <f>I19/'Working tab'!$B$2</f>
        <v>1595.5325089748706</v>
      </c>
      <c r="K19" s="159">
        <f t="shared" si="0"/>
        <v>291.98244914240132</v>
      </c>
      <c r="L19" s="159">
        <f t="shared" si="1"/>
        <v>108.01755085759868</v>
      </c>
      <c r="M19" s="158">
        <f t="shared" si="2"/>
        <v>0.27004387714399669</v>
      </c>
      <c r="N19" s="134">
        <f t="shared" si="3"/>
        <v>1296.2106102911841</v>
      </c>
      <c r="O19" s="134">
        <f t="shared" si="7"/>
        <v>0</v>
      </c>
      <c r="P19" s="134">
        <f t="shared" si="4"/>
        <v>0</v>
      </c>
      <c r="Q19" s="134">
        <f t="shared" si="5"/>
        <v>108.01755085759868</v>
      </c>
      <c r="R19" s="134">
        <f t="shared" si="8"/>
        <v>1296.2106102911841</v>
      </c>
      <c r="S19" t="s">
        <v>313</v>
      </c>
      <c r="T19" t="s">
        <v>334</v>
      </c>
      <c r="U19" t="s">
        <v>313</v>
      </c>
      <c r="V19" s="4" t="s">
        <v>337</v>
      </c>
      <c r="W19" t="s">
        <v>339</v>
      </c>
      <c r="X19" t="s">
        <v>81</v>
      </c>
    </row>
    <row r="20" spans="1:24">
      <c r="A20" t="s">
        <v>3</v>
      </c>
      <c r="B20" s="203" t="s">
        <v>268</v>
      </c>
      <c r="C20" t="s">
        <v>10</v>
      </c>
      <c r="D20" s="159">
        <v>0</v>
      </c>
      <c r="E20" s="158">
        <v>0</v>
      </c>
      <c r="F20" s="160">
        <v>0.183</v>
      </c>
      <c r="G20" t="s">
        <v>225</v>
      </c>
      <c r="H20">
        <v>24</v>
      </c>
      <c r="I20">
        <v>450</v>
      </c>
      <c r="J20" s="168">
        <f>I20/'Working tab'!$B$2</f>
        <v>1794.9740725967292</v>
      </c>
      <c r="K20" s="159">
        <f t="shared" si="0"/>
        <v>328.48025528520145</v>
      </c>
      <c r="L20" s="159">
        <f t="shared" si="1"/>
        <v>121.51974471479855</v>
      </c>
      <c r="M20" s="158">
        <f t="shared" si="2"/>
        <v>0.2700438771439968</v>
      </c>
      <c r="N20" s="134">
        <f t="shared" si="3"/>
        <v>1458.2369365775826</v>
      </c>
      <c r="O20" s="134">
        <f t="shared" si="7"/>
        <v>0</v>
      </c>
      <c r="P20" s="134">
        <f t="shared" si="4"/>
        <v>0</v>
      </c>
      <c r="Q20" s="134">
        <f t="shared" si="5"/>
        <v>121.51974471479855</v>
      </c>
      <c r="R20" s="134">
        <f t="shared" si="8"/>
        <v>1458.2369365775826</v>
      </c>
      <c r="S20" t="s">
        <v>313</v>
      </c>
      <c r="T20" t="s">
        <v>334</v>
      </c>
      <c r="U20" t="s">
        <v>313</v>
      </c>
      <c r="V20" s="4" t="s">
        <v>337</v>
      </c>
      <c r="W20" t="s">
        <v>339</v>
      </c>
      <c r="X20" t="s">
        <v>81</v>
      </c>
    </row>
    <row r="21" spans="1:24">
      <c r="A21" t="s">
        <v>3</v>
      </c>
      <c r="B21" s="203" t="s">
        <v>268</v>
      </c>
      <c r="C21" t="s">
        <v>10</v>
      </c>
      <c r="D21" s="159">
        <v>0</v>
      </c>
      <c r="E21" s="158">
        <v>0</v>
      </c>
      <c r="F21" s="160">
        <v>0.183</v>
      </c>
      <c r="G21" t="s">
        <v>225</v>
      </c>
      <c r="H21">
        <v>24</v>
      </c>
      <c r="I21">
        <v>500</v>
      </c>
      <c r="J21" s="168">
        <f>I21/'Working tab'!$B$2</f>
        <v>1994.4156362185881</v>
      </c>
      <c r="K21" s="159">
        <f t="shared" si="0"/>
        <v>364.97806142800164</v>
      </c>
      <c r="L21" s="159">
        <f t="shared" si="1"/>
        <v>135.02193857199836</v>
      </c>
      <c r="M21" s="158">
        <f t="shared" si="2"/>
        <v>0.27004387714399675</v>
      </c>
      <c r="N21" s="134">
        <f t="shared" si="3"/>
        <v>1620.2632628639803</v>
      </c>
      <c r="O21" s="134">
        <f t="shared" si="7"/>
        <v>0</v>
      </c>
      <c r="P21" s="134">
        <f t="shared" si="4"/>
        <v>0</v>
      </c>
      <c r="Q21" s="134">
        <f t="shared" si="5"/>
        <v>135.02193857199836</v>
      </c>
      <c r="R21" s="134">
        <f t="shared" si="8"/>
        <v>1620.2632628639803</v>
      </c>
      <c r="S21" t="s">
        <v>313</v>
      </c>
      <c r="T21" t="s">
        <v>334</v>
      </c>
      <c r="U21" t="s">
        <v>313</v>
      </c>
      <c r="V21" s="4" t="s">
        <v>337</v>
      </c>
      <c r="W21" t="s">
        <v>339</v>
      </c>
      <c r="X21" t="s">
        <v>81</v>
      </c>
    </row>
    <row r="22" spans="1:24">
      <c r="A22" t="s">
        <v>3</v>
      </c>
      <c r="B22" s="203" t="s">
        <v>270</v>
      </c>
      <c r="C22" t="s">
        <v>11</v>
      </c>
      <c r="D22" s="159">
        <v>0</v>
      </c>
      <c r="E22" s="158">
        <v>0</v>
      </c>
      <c r="F22" s="160">
        <v>0.183</v>
      </c>
      <c r="G22" t="s">
        <v>225</v>
      </c>
      <c r="H22">
        <v>24</v>
      </c>
      <c r="I22">
        <v>50</v>
      </c>
      <c r="J22" s="168">
        <f>I22/'Working tab'!$B$2</f>
        <v>199.44156362185882</v>
      </c>
      <c r="K22" s="159">
        <f t="shared" si="0"/>
        <v>36.497806142800165</v>
      </c>
      <c r="L22" s="159">
        <f t="shared" si="1"/>
        <v>13.502193857199835</v>
      </c>
      <c r="M22" s="158">
        <f t="shared" si="2"/>
        <v>0.27004387714399669</v>
      </c>
      <c r="N22" s="134">
        <f t="shared" si="3"/>
        <v>162.02632628639802</v>
      </c>
      <c r="O22" s="134">
        <f t="shared" si="7"/>
        <v>0</v>
      </c>
      <c r="P22" s="134">
        <f t="shared" si="4"/>
        <v>0</v>
      </c>
      <c r="Q22" s="134">
        <f t="shared" si="5"/>
        <v>13.502193857199835</v>
      </c>
      <c r="R22" s="134">
        <f t="shared" si="8"/>
        <v>162.02632628639802</v>
      </c>
      <c r="S22" t="s">
        <v>313</v>
      </c>
      <c r="T22" t="s">
        <v>334</v>
      </c>
      <c r="U22" t="s">
        <v>313</v>
      </c>
      <c r="V22" s="4" t="s">
        <v>337</v>
      </c>
      <c r="W22" t="s">
        <v>339</v>
      </c>
      <c r="X22" t="s">
        <v>81</v>
      </c>
    </row>
    <row r="23" spans="1:24">
      <c r="A23" t="s">
        <v>3</v>
      </c>
      <c r="B23" s="203" t="s">
        <v>270</v>
      </c>
      <c r="C23" t="s">
        <v>11</v>
      </c>
      <c r="D23" s="159">
        <v>0</v>
      </c>
      <c r="E23" s="158">
        <v>0</v>
      </c>
      <c r="F23" s="160">
        <v>0.183</v>
      </c>
      <c r="G23" t="s">
        <v>225</v>
      </c>
      <c r="H23">
        <v>24</v>
      </c>
      <c r="I23">
        <v>100</v>
      </c>
      <c r="J23" s="168">
        <f>I23/'Working tab'!$B$2</f>
        <v>398.88312724371764</v>
      </c>
      <c r="K23" s="159">
        <f t="shared" si="0"/>
        <v>72.99561228560033</v>
      </c>
      <c r="L23" s="159">
        <f t="shared" si="1"/>
        <v>27.00438771439967</v>
      </c>
      <c r="M23" s="158">
        <f t="shared" si="2"/>
        <v>0.27004387714399669</v>
      </c>
      <c r="N23" s="134">
        <f t="shared" si="3"/>
        <v>324.05265257279603</v>
      </c>
      <c r="O23" s="134">
        <f t="shared" si="7"/>
        <v>0</v>
      </c>
      <c r="P23" s="134">
        <f t="shared" si="4"/>
        <v>0</v>
      </c>
      <c r="Q23" s="134">
        <f t="shared" si="5"/>
        <v>27.00438771439967</v>
      </c>
      <c r="R23" s="134">
        <f t="shared" si="8"/>
        <v>324.05265257279603</v>
      </c>
      <c r="S23" t="s">
        <v>313</v>
      </c>
      <c r="T23" t="s">
        <v>334</v>
      </c>
      <c r="U23" t="s">
        <v>313</v>
      </c>
      <c r="V23" s="4" t="s">
        <v>337</v>
      </c>
      <c r="W23" t="s">
        <v>339</v>
      </c>
      <c r="X23" t="s">
        <v>81</v>
      </c>
    </row>
    <row r="24" spans="1:24">
      <c r="A24" t="s">
        <v>3</v>
      </c>
      <c r="B24" s="203" t="s">
        <v>270</v>
      </c>
      <c r="C24" t="s">
        <v>11</v>
      </c>
      <c r="D24" s="159">
        <v>0</v>
      </c>
      <c r="E24" s="158">
        <v>0</v>
      </c>
      <c r="F24" s="160">
        <v>0.183</v>
      </c>
      <c r="G24" t="s">
        <v>225</v>
      </c>
      <c r="H24">
        <v>24</v>
      </c>
      <c r="I24">
        <v>150</v>
      </c>
      <c r="J24" s="168">
        <f>I24/'Working tab'!$B$2</f>
        <v>598.32469086557649</v>
      </c>
      <c r="K24" s="159">
        <f t="shared" si="0"/>
        <v>109.49341842840049</v>
      </c>
      <c r="L24" s="159">
        <f t="shared" si="1"/>
        <v>40.506581571599511</v>
      </c>
      <c r="M24" s="158">
        <f t="shared" si="2"/>
        <v>0.27004387714399675</v>
      </c>
      <c r="N24" s="134">
        <f t="shared" si="3"/>
        <v>486.07897885919414</v>
      </c>
      <c r="O24" s="134">
        <f t="shared" si="7"/>
        <v>0</v>
      </c>
      <c r="P24" s="134">
        <f t="shared" si="4"/>
        <v>0</v>
      </c>
      <c r="Q24" s="134">
        <f t="shared" si="5"/>
        <v>40.506581571599511</v>
      </c>
      <c r="R24" s="134">
        <f t="shared" si="8"/>
        <v>486.07897885919414</v>
      </c>
      <c r="S24" t="s">
        <v>313</v>
      </c>
      <c r="T24" t="s">
        <v>334</v>
      </c>
      <c r="U24" t="s">
        <v>313</v>
      </c>
      <c r="V24" s="4" t="s">
        <v>337</v>
      </c>
      <c r="W24" t="s">
        <v>339</v>
      </c>
      <c r="X24" t="s">
        <v>81</v>
      </c>
    </row>
    <row r="25" spans="1:24">
      <c r="A25" t="s">
        <v>3</v>
      </c>
      <c r="B25" s="203" t="s">
        <v>270</v>
      </c>
      <c r="C25" t="s">
        <v>11</v>
      </c>
      <c r="D25" s="159">
        <v>0</v>
      </c>
      <c r="E25" s="158">
        <v>0</v>
      </c>
      <c r="F25" s="160">
        <v>0.183</v>
      </c>
      <c r="G25" t="s">
        <v>225</v>
      </c>
      <c r="H25">
        <v>24</v>
      </c>
      <c r="I25">
        <v>200</v>
      </c>
      <c r="J25" s="168">
        <f>I25/'Working tab'!$B$2</f>
        <v>797.76625448743528</v>
      </c>
      <c r="K25" s="159">
        <f t="shared" si="0"/>
        <v>145.99122457120066</v>
      </c>
      <c r="L25" s="159">
        <f t="shared" si="1"/>
        <v>54.008775428799339</v>
      </c>
      <c r="M25" s="158">
        <f t="shared" si="2"/>
        <v>0.27004387714399669</v>
      </c>
      <c r="N25" s="134">
        <f t="shared" si="3"/>
        <v>648.10530514559207</v>
      </c>
      <c r="O25" s="134">
        <f t="shared" si="7"/>
        <v>0</v>
      </c>
      <c r="P25" s="134">
        <f t="shared" si="4"/>
        <v>0</v>
      </c>
      <c r="Q25" s="134">
        <f t="shared" si="5"/>
        <v>54.008775428799339</v>
      </c>
      <c r="R25" s="134">
        <f t="shared" si="8"/>
        <v>648.10530514559207</v>
      </c>
      <c r="S25" t="s">
        <v>313</v>
      </c>
      <c r="T25" t="s">
        <v>334</v>
      </c>
      <c r="U25" t="s">
        <v>313</v>
      </c>
      <c r="V25" s="4" t="s">
        <v>337</v>
      </c>
      <c r="W25" t="s">
        <v>339</v>
      </c>
      <c r="X25" t="s">
        <v>81</v>
      </c>
    </row>
    <row r="26" spans="1:24">
      <c r="A26" t="s">
        <v>3</v>
      </c>
      <c r="B26" s="203" t="s">
        <v>270</v>
      </c>
      <c r="C26" t="s">
        <v>11</v>
      </c>
      <c r="D26" s="159">
        <v>0</v>
      </c>
      <c r="E26" s="158">
        <v>0</v>
      </c>
      <c r="F26" s="160">
        <v>0.183</v>
      </c>
      <c r="G26" t="s">
        <v>225</v>
      </c>
      <c r="H26">
        <v>24</v>
      </c>
      <c r="I26">
        <v>250</v>
      </c>
      <c r="J26" s="168">
        <f>I26/'Working tab'!$B$2</f>
        <v>997.20781810929407</v>
      </c>
      <c r="K26" s="159">
        <f t="shared" si="0"/>
        <v>182.48903071400082</v>
      </c>
      <c r="L26" s="159">
        <f t="shared" si="1"/>
        <v>67.510969285999181</v>
      </c>
      <c r="M26" s="158">
        <f t="shared" si="2"/>
        <v>0.27004387714399675</v>
      </c>
      <c r="N26" s="134">
        <f t="shared" si="3"/>
        <v>810.13163143199017</v>
      </c>
      <c r="O26" s="134">
        <f t="shared" si="7"/>
        <v>0</v>
      </c>
      <c r="P26" s="134">
        <f t="shared" si="4"/>
        <v>0</v>
      </c>
      <c r="Q26" s="134">
        <f t="shared" si="5"/>
        <v>67.510969285999181</v>
      </c>
      <c r="R26" s="134">
        <f t="shared" si="8"/>
        <v>810.13163143199017</v>
      </c>
      <c r="S26" t="s">
        <v>313</v>
      </c>
      <c r="T26" t="s">
        <v>334</v>
      </c>
      <c r="U26" t="s">
        <v>313</v>
      </c>
      <c r="V26" s="4" t="s">
        <v>337</v>
      </c>
      <c r="W26" t="s">
        <v>339</v>
      </c>
      <c r="X26" t="s">
        <v>81</v>
      </c>
    </row>
    <row r="27" spans="1:24">
      <c r="A27" t="s">
        <v>3</v>
      </c>
      <c r="B27" s="203" t="s">
        <v>270</v>
      </c>
      <c r="C27" t="s">
        <v>11</v>
      </c>
      <c r="D27" s="159">
        <v>0</v>
      </c>
      <c r="E27" s="158">
        <v>0</v>
      </c>
      <c r="F27" s="160">
        <v>0.183</v>
      </c>
      <c r="G27" t="s">
        <v>225</v>
      </c>
      <c r="H27">
        <v>24</v>
      </c>
      <c r="I27">
        <v>300</v>
      </c>
      <c r="J27" s="168">
        <f>I27/'Working tab'!$B$2</f>
        <v>1196.649381731153</v>
      </c>
      <c r="K27" s="159">
        <f t="shared" si="0"/>
        <v>218.98683685680098</v>
      </c>
      <c r="L27" s="159">
        <f t="shared" si="1"/>
        <v>81.013163143199023</v>
      </c>
      <c r="M27" s="158">
        <f t="shared" si="2"/>
        <v>0.27004387714399675</v>
      </c>
      <c r="N27" s="134">
        <f t="shared" si="3"/>
        <v>972.15795771838827</v>
      </c>
      <c r="O27" s="134">
        <f t="shared" si="7"/>
        <v>0</v>
      </c>
      <c r="P27" s="134">
        <f t="shared" si="4"/>
        <v>0</v>
      </c>
      <c r="Q27" s="134">
        <f t="shared" si="5"/>
        <v>81.013163143199023</v>
      </c>
      <c r="R27" s="134">
        <f t="shared" si="8"/>
        <v>972.15795771838827</v>
      </c>
      <c r="S27" t="s">
        <v>313</v>
      </c>
      <c r="T27" t="s">
        <v>334</v>
      </c>
      <c r="U27" t="s">
        <v>313</v>
      </c>
      <c r="V27" s="4" t="s">
        <v>337</v>
      </c>
      <c r="W27" t="s">
        <v>339</v>
      </c>
      <c r="X27" t="s">
        <v>81</v>
      </c>
    </row>
    <row r="28" spans="1:24">
      <c r="A28" t="s">
        <v>3</v>
      </c>
      <c r="B28" s="203" t="s">
        <v>270</v>
      </c>
      <c r="C28" t="s">
        <v>11</v>
      </c>
      <c r="D28" s="159">
        <v>0</v>
      </c>
      <c r="E28" s="158">
        <v>0</v>
      </c>
      <c r="F28" s="160">
        <v>0.183</v>
      </c>
      <c r="G28" t="s">
        <v>225</v>
      </c>
      <c r="H28">
        <v>24</v>
      </c>
      <c r="I28">
        <v>350</v>
      </c>
      <c r="J28" s="168">
        <f>I28/'Working tab'!$B$2</f>
        <v>1396.0909453530116</v>
      </c>
      <c r="K28" s="159">
        <f t="shared" si="0"/>
        <v>255.48464299960114</v>
      </c>
      <c r="L28" s="159">
        <f t="shared" si="1"/>
        <v>94.515357000398865</v>
      </c>
      <c r="M28" s="158">
        <f t="shared" si="2"/>
        <v>0.27004387714399675</v>
      </c>
      <c r="N28" s="134">
        <f t="shared" si="3"/>
        <v>1134.1842840047864</v>
      </c>
      <c r="O28" s="134">
        <f t="shared" si="7"/>
        <v>0</v>
      </c>
      <c r="P28" s="134">
        <f t="shared" si="4"/>
        <v>0</v>
      </c>
      <c r="Q28" s="134">
        <f t="shared" si="5"/>
        <v>94.515357000398865</v>
      </c>
      <c r="R28" s="134">
        <f t="shared" si="8"/>
        <v>1134.1842840047864</v>
      </c>
      <c r="S28" t="s">
        <v>313</v>
      </c>
      <c r="T28" t="s">
        <v>334</v>
      </c>
      <c r="U28" t="s">
        <v>313</v>
      </c>
      <c r="V28" s="4" t="s">
        <v>337</v>
      </c>
      <c r="W28" t="s">
        <v>339</v>
      </c>
      <c r="X28" t="s">
        <v>81</v>
      </c>
    </row>
    <row r="29" spans="1:24">
      <c r="A29" t="s">
        <v>3</v>
      </c>
      <c r="B29" s="203" t="s">
        <v>270</v>
      </c>
      <c r="C29" t="s">
        <v>11</v>
      </c>
      <c r="D29" s="159">
        <v>0</v>
      </c>
      <c r="E29" s="158">
        <v>0</v>
      </c>
      <c r="F29" s="160">
        <v>0.183</v>
      </c>
      <c r="G29" t="s">
        <v>225</v>
      </c>
      <c r="H29">
        <v>24</v>
      </c>
      <c r="I29">
        <v>400</v>
      </c>
      <c r="J29" s="168">
        <f>I29/'Working tab'!$B$2</f>
        <v>1595.5325089748706</v>
      </c>
      <c r="K29" s="159">
        <f t="shared" si="0"/>
        <v>291.98244914240132</v>
      </c>
      <c r="L29" s="159">
        <f t="shared" si="1"/>
        <v>108.01755085759868</v>
      </c>
      <c r="M29" s="158">
        <f t="shared" si="2"/>
        <v>0.27004387714399669</v>
      </c>
      <c r="N29" s="134">
        <f t="shared" si="3"/>
        <v>1296.2106102911841</v>
      </c>
      <c r="O29" s="134">
        <f t="shared" si="7"/>
        <v>0</v>
      </c>
      <c r="P29" s="134">
        <f t="shared" si="4"/>
        <v>0</v>
      </c>
      <c r="Q29" s="134">
        <f t="shared" si="5"/>
        <v>108.01755085759868</v>
      </c>
      <c r="R29" s="134">
        <f t="shared" si="8"/>
        <v>1296.2106102911841</v>
      </c>
      <c r="S29" t="s">
        <v>313</v>
      </c>
      <c r="T29" t="s">
        <v>334</v>
      </c>
      <c r="U29" t="s">
        <v>313</v>
      </c>
      <c r="V29" s="4" t="s">
        <v>337</v>
      </c>
      <c r="W29" t="s">
        <v>339</v>
      </c>
      <c r="X29" t="s">
        <v>81</v>
      </c>
    </row>
    <row r="30" spans="1:24">
      <c r="A30" t="s">
        <v>3</v>
      </c>
      <c r="B30" s="203" t="s">
        <v>270</v>
      </c>
      <c r="C30" t="s">
        <v>11</v>
      </c>
      <c r="D30" s="159">
        <v>0</v>
      </c>
      <c r="E30" s="158">
        <v>0</v>
      </c>
      <c r="F30" s="160">
        <v>0.183</v>
      </c>
      <c r="G30" t="s">
        <v>225</v>
      </c>
      <c r="H30">
        <v>24</v>
      </c>
      <c r="I30">
        <v>450</v>
      </c>
      <c r="J30" s="168">
        <f>I30/'Working tab'!$B$2</f>
        <v>1794.9740725967292</v>
      </c>
      <c r="K30" s="159">
        <f t="shared" si="0"/>
        <v>328.48025528520145</v>
      </c>
      <c r="L30" s="159">
        <f t="shared" si="1"/>
        <v>121.51974471479855</v>
      </c>
      <c r="M30" s="158">
        <f t="shared" si="2"/>
        <v>0.2700438771439968</v>
      </c>
      <c r="N30" s="134">
        <f t="shared" si="3"/>
        <v>1458.2369365775826</v>
      </c>
      <c r="O30" s="134">
        <f t="shared" si="7"/>
        <v>0</v>
      </c>
      <c r="P30" s="134">
        <f t="shared" si="4"/>
        <v>0</v>
      </c>
      <c r="Q30" s="134">
        <f t="shared" si="5"/>
        <v>121.51974471479855</v>
      </c>
      <c r="R30" s="134">
        <f t="shared" si="8"/>
        <v>1458.2369365775826</v>
      </c>
      <c r="S30" t="s">
        <v>313</v>
      </c>
      <c r="T30" t="s">
        <v>334</v>
      </c>
      <c r="U30" t="s">
        <v>313</v>
      </c>
      <c r="V30" s="4" t="s">
        <v>337</v>
      </c>
      <c r="W30" t="s">
        <v>339</v>
      </c>
      <c r="X30" t="s">
        <v>81</v>
      </c>
    </row>
    <row r="31" spans="1:24">
      <c r="A31" t="s">
        <v>3</v>
      </c>
      <c r="B31" s="203" t="s">
        <v>270</v>
      </c>
      <c r="C31" t="s">
        <v>11</v>
      </c>
      <c r="D31" s="159">
        <v>0</v>
      </c>
      <c r="E31" s="158">
        <v>0</v>
      </c>
      <c r="F31" s="160">
        <v>0.183</v>
      </c>
      <c r="G31" t="s">
        <v>225</v>
      </c>
      <c r="H31">
        <v>24</v>
      </c>
      <c r="I31">
        <v>500</v>
      </c>
      <c r="J31" s="168">
        <f>I31/'Working tab'!$B$2</f>
        <v>1994.4156362185881</v>
      </c>
      <c r="K31" s="159">
        <f t="shared" si="0"/>
        <v>364.97806142800164</v>
      </c>
      <c r="L31" s="159">
        <f t="shared" si="1"/>
        <v>135.02193857199836</v>
      </c>
      <c r="M31" s="158">
        <f t="shared" si="2"/>
        <v>0.27004387714399675</v>
      </c>
      <c r="N31" s="134">
        <f t="shared" si="3"/>
        <v>1620.2632628639803</v>
      </c>
      <c r="O31" s="134">
        <f t="shared" si="7"/>
        <v>0</v>
      </c>
      <c r="P31" s="134">
        <f t="shared" si="4"/>
        <v>0</v>
      </c>
      <c r="Q31" s="134">
        <f t="shared" si="5"/>
        <v>135.02193857199836</v>
      </c>
      <c r="R31" s="134">
        <f t="shared" si="8"/>
        <v>1620.2632628639803</v>
      </c>
      <c r="S31" t="s">
        <v>313</v>
      </c>
      <c r="T31" t="s">
        <v>334</v>
      </c>
      <c r="U31" t="s">
        <v>313</v>
      </c>
      <c r="V31" s="4" t="s">
        <v>337</v>
      </c>
      <c r="W31" t="s">
        <v>339</v>
      </c>
      <c r="X31" t="s">
        <v>81</v>
      </c>
    </row>
    <row r="32" spans="1:24">
      <c r="A32" t="s">
        <v>7</v>
      </c>
      <c r="B32" s="203" t="s">
        <v>309</v>
      </c>
      <c r="C32" t="s">
        <v>226</v>
      </c>
      <c r="D32" s="159">
        <v>50</v>
      </c>
      <c r="E32" s="158">
        <v>0.02</v>
      </c>
      <c r="F32" s="158">
        <v>0.25</v>
      </c>
      <c r="G32" t="s">
        <v>206</v>
      </c>
      <c r="H32">
        <v>24</v>
      </c>
      <c r="I32">
        <v>50</v>
      </c>
      <c r="J32" s="168">
        <f>I32/'Working tab'!$B$2</f>
        <v>199.44156362185882</v>
      </c>
      <c r="K32" s="159">
        <f t="shared" si="0"/>
        <v>37.5</v>
      </c>
      <c r="L32" s="159">
        <f t="shared" si="1"/>
        <v>12.5</v>
      </c>
      <c r="M32" s="158">
        <f t="shared" si="2"/>
        <v>0.25</v>
      </c>
      <c r="N32" s="134">
        <f t="shared" si="3"/>
        <v>150</v>
      </c>
      <c r="O32" s="134">
        <f t="shared" si="7"/>
        <v>0.75</v>
      </c>
      <c r="P32" s="134">
        <f t="shared" si="4"/>
        <v>9</v>
      </c>
      <c r="Q32" s="134">
        <f t="shared" si="5"/>
        <v>17.416666666666668</v>
      </c>
      <c r="R32" s="134">
        <f t="shared" si="8"/>
        <v>209</v>
      </c>
      <c r="S32" t="s">
        <v>325</v>
      </c>
      <c r="T32" t="s">
        <v>334</v>
      </c>
      <c r="U32" t="s">
        <v>313</v>
      </c>
      <c r="V32" s="4" t="s">
        <v>337</v>
      </c>
      <c r="W32" t="s">
        <v>341</v>
      </c>
      <c r="X32" t="s">
        <v>81</v>
      </c>
    </row>
    <row r="33" spans="1:24">
      <c r="A33" t="s">
        <v>7</v>
      </c>
      <c r="B33" s="203" t="s">
        <v>309</v>
      </c>
      <c r="C33" t="s">
        <v>226</v>
      </c>
      <c r="D33" s="159">
        <v>50</v>
      </c>
      <c r="E33" s="158">
        <v>0.02</v>
      </c>
      <c r="F33" s="158">
        <v>0.25</v>
      </c>
      <c r="G33" t="s">
        <v>206</v>
      </c>
      <c r="H33">
        <v>24</v>
      </c>
      <c r="I33">
        <v>100</v>
      </c>
      <c r="J33" s="168">
        <f>I33/'Working tab'!$B$2</f>
        <v>398.88312724371764</v>
      </c>
      <c r="K33" s="159">
        <f t="shared" si="0"/>
        <v>75</v>
      </c>
      <c r="L33" s="159">
        <f t="shared" si="1"/>
        <v>25</v>
      </c>
      <c r="M33" s="158">
        <f t="shared" si="2"/>
        <v>0.25</v>
      </c>
      <c r="N33" s="134">
        <f t="shared" si="3"/>
        <v>300</v>
      </c>
      <c r="O33" s="134">
        <f t="shared" si="7"/>
        <v>1.5</v>
      </c>
      <c r="P33" s="134">
        <f t="shared" si="4"/>
        <v>18</v>
      </c>
      <c r="Q33" s="134">
        <f t="shared" si="5"/>
        <v>30.666666666666668</v>
      </c>
      <c r="R33" s="134">
        <f t="shared" si="8"/>
        <v>368</v>
      </c>
      <c r="S33" t="s">
        <v>325</v>
      </c>
      <c r="T33" t="s">
        <v>334</v>
      </c>
      <c r="U33" t="s">
        <v>313</v>
      </c>
      <c r="V33" s="4" t="s">
        <v>337</v>
      </c>
      <c r="W33" t="s">
        <v>341</v>
      </c>
      <c r="X33" t="s">
        <v>81</v>
      </c>
    </row>
    <row r="34" spans="1:24">
      <c r="A34" t="s">
        <v>7</v>
      </c>
      <c r="B34" s="203" t="s">
        <v>309</v>
      </c>
      <c r="C34" t="s">
        <v>226</v>
      </c>
      <c r="D34" s="159">
        <v>50</v>
      </c>
      <c r="E34" s="158">
        <v>0.02</v>
      </c>
      <c r="F34" s="158">
        <v>0.25</v>
      </c>
      <c r="G34" t="s">
        <v>206</v>
      </c>
      <c r="H34">
        <v>24</v>
      </c>
      <c r="I34">
        <v>150</v>
      </c>
      <c r="J34" s="168">
        <f>I34/'Working tab'!$B$2</f>
        <v>598.32469086557649</v>
      </c>
      <c r="K34" s="159">
        <f t="shared" si="0"/>
        <v>112.5</v>
      </c>
      <c r="L34" s="159">
        <f t="shared" si="1"/>
        <v>37.5</v>
      </c>
      <c r="M34" s="158">
        <f t="shared" si="2"/>
        <v>0.25</v>
      </c>
      <c r="N34" s="134">
        <f t="shared" si="3"/>
        <v>450</v>
      </c>
      <c r="O34" s="134">
        <f t="shared" si="7"/>
        <v>2.25</v>
      </c>
      <c r="P34" s="134">
        <f t="shared" si="4"/>
        <v>27</v>
      </c>
      <c r="Q34" s="134">
        <f t="shared" si="5"/>
        <v>43.916666666666664</v>
      </c>
      <c r="R34" s="134">
        <f t="shared" si="8"/>
        <v>527</v>
      </c>
      <c r="S34" t="s">
        <v>325</v>
      </c>
      <c r="T34" t="s">
        <v>334</v>
      </c>
      <c r="U34" t="s">
        <v>313</v>
      </c>
      <c r="V34" s="4" t="s">
        <v>337</v>
      </c>
      <c r="W34" t="s">
        <v>341</v>
      </c>
      <c r="X34" t="s">
        <v>81</v>
      </c>
    </row>
    <row r="35" spans="1:24">
      <c r="A35" t="s">
        <v>7</v>
      </c>
      <c r="B35" s="203" t="s">
        <v>309</v>
      </c>
      <c r="C35" t="s">
        <v>226</v>
      </c>
      <c r="D35" s="159">
        <v>50</v>
      </c>
      <c r="E35" s="158">
        <v>0.02</v>
      </c>
      <c r="F35" s="158">
        <v>0.25</v>
      </c>
      <c r="G35" t="s">
        <v>206</v>
      </c>
      <c r="H35">
        <v>24</v>
      </c>
      <c r="I35">
        <v>200</v>
      </c>
      <c r="J35" s="168">
        <f>I35/'Working tab'!$B$2</f>
        <v>797.76625448743528</v>
      </c>
      <c r="K35" s="159">
        <f t="shared" si="0"/>
        <v>150</v>
      </c>
      <c r="L35" s="159">
        <f t="shared" si="1"/>
        <v>50</v>
      </c>
      <c r="M35" s="158">
        <f t="shared" si="2"/>
        <v>0.25</v>
      </c>
      <c r="N35" s="134">
        <f t="shared" si="3"/>
        <v>600</v>
      </c>
      <c r="O35" s="134">
        <f t="shared" si="7"/>
        <v>3</v>
      </c>
      <c r="P35" s="134">
        <f t="shared" si="4"/>
        <v>36</v>
      </c>
      <c r="Q35" s="134">
        <f t="shared" si="5"/>
        <v>57.166666666666664</v>
      </c>
      <c r="R35" s="134">
        <f t="shared" si="8"/>
        <v>686</v>
      </c>
      <c r="S35" t="s">
        <v>325</v>
      </c>
      <c r="T35" t="s">
        <v>334</v>
      </c>
      <c r="U35" t="s">
        <v>313</v>
      </c>
      <c r="V35" s="4" t="s">
        <v>337</v>
      </c>
      <c r="W35" t="s">
        <v>341</v>
      </c>
      <c r="X35" t="s">
        <v>81</v>
      </c>
    </row>
    <row r="36" spans="1:24">
      <c r="A36" t="s">
        <v>7</v>
      </c>
      <c r="B36" s="203" t="s">
        <v>309</v>
      </c>
      <c r="C36" t="s">
        <v>226</v>
      </c>
      <c r="D36" s="159">
        <v>50</v>
      </c>
      <c r="E36" s="158">
        <v>0.02</v>
      </c>
      <c r="F36" s="158">
        <v>0.25</v>
      </c>
      <c r="G36" t="s">
        <v>206</v>
      </c>
      <c r="H36">
        <v>24</v>
      </c>
      <c r="I36">
        <v>250</v>
      </c>
      <c r="J36" s="168">
        <f>I36/'Working tab'!$B$2</f>
        <v>997.20781810929407</v>
      </c>
      <c r="K36" s="159">
        <f t="shared" si="0"/>
        <v>187.5</v>
      </c>
      <c r="L36" s="159">
        <f t="shared" si="1"/>
        <v>62.5</v>
      </c>
      <c r="M36" s="158">
        <f t="shared" si="2"/>
        <v>0.25</v>
      </c>
      <c r="N36" s="134">
        <f t="shared" si="3"/>
        <v>750</v>
      </c>
      <c r="O36" s="134">
        <f t="shared" si="7"/>
        <v>3.75</v>
      </c>
      <c r="P36" s="134">
        <f t="shared" si="4"/>
        <v>45</v>
      </c>
      <c r="Q36" s="134">
        <f t="shared" si="5"/>
        <v>70.416666666666671</v>
      </c>
      <c r="R36" s="134">
        <f t="shared" si="8"/>
        <v>845</v>
      </c>
      <c r="S36" t="s">
        <v>325</v>
      </c>
      <c r="T36" t="s">
        <v>334</v>
      </c>
      <c r="U36" t="s">
        <v>313</v>
      </c>
      <c r="V36" s="4" t="s">
        <v>337</v>
      </c>
      <c r="W36" t="s">
        <v>341</v>
      </c>
      <c r="X36" t="s">
        <v>81</v>
      </c>
    </row>
    <row r="37" spans="1:24">
      <c r="A37" t="s">
        <v>7</v>
      </c>
      <c r="B37" s="203" t="s">
        <v>309</v>
      </c>
      <c r="C37" t="s">
        <v>226</v>
      </c>
      <c r="D37" s="159">
        <v>50</v>
      </c>
      <c r="E37" s="158">
        <v>0.02</v>
      </c>
      <c r="F37" s="158">
        <v>0.25</v>
      </c>
      <c r="G37" t="s">
        <v>206</v>
      </c>
      <c r="H37">
        <v>24</v>
      </c>
      <c r="I37">
        <v>300</v>
      </c>
      <c r="J37" s="168">
        <f>I37/'Working tab'!$B$2</f>
        <v>1196.649381731153</v>
      </c>
      <c r="K37" s="159">
        <f t="shared" si="0"/>
        <v>225</v>
      </c>
      <c r="L37" s="159">
        <f t="shared" si="1"/>
        <v>75</v>
      </c>
      <c r="M37" s="158">
        <f t="shared" si="2"/>
        <v>0.25</v>
      </c>
      <c r="N37" s="134">
        <f t="shared" si="3"/>
        <v>900</v>
      </c>
      <c r="O37" s="134">
        <f t="shared" si="7"/>
        <v>4.5</v>
      </c>
      <c r="P37" s="134">
        <f t="shared" si="4"/>
        <v>54</v>
      </c>
      <c r="Q37" s="134">
        <f t="shared" si="5"/>
        <v>83.666666666666671</v>
      </c>
      <c r="R37" s="134">
        <f t="shared" si="8"/>
        <v>1004</v>
      </c>
      <c r="S37" t="s">
        <v>325</v>
      </c>
      <c r="T37" t="s">
        <v>334</v>
      </c>
      <c r="U37" t="s">
        <v>313</v>
      </c>
      <c r="V37" s="4" t="s">
        <v>337</v>
      </c>
      <c r="W37" t="s">
        <v>341</v>
      </c>
      <c r="X37" t="s">
        <v>81</v>
      </c>
    </row>
    <row r="38" spans="1:24">
      <c r="A38" t="s">
        <v>7</v>
      </c>
      <c r="B38" s="203" t="s">
        <v>309</v>
      </c>
      <c r="C38" t="s">
        <v>226</v>
      </c>
      <c r="D38" s="159">
        <v>50</v>
      </c>
      <c r="E38" s="158">
        <v>0.02</v>
      </c>
      <c r="F38" s="158">
        <v>0.25</v>
      </c>
      <c r="G38" t="s">
        <v>206</v>
      </c>
      <c r="H38">
        <v>24</v>
      </c>
      <c r="I38">
        <v>350</v>
      </c>
      <c r="J38" s="168">
        <f>I38/'Working tab'!$B$2</f>
        <v>1396.0909453530116</v>
      </c>
      <c r="K38" s="159">
        <f t="shared" si="0"/>
        <v>262.5</v>
      </c>
      <c r="L38" s="159">
        <f t="shared" si="1"/>
        <v>87.5</v>
      </c>
      <c r="M38" s="158">
        <f t="shared" si="2"/>
        <v>0.25</v>
      </c>
      <c r="N38" s="134">
        <f t="shared" si="3"/>
        <v>1050</v>
      </c>
      <c r="O38" s="134">
        <f t="shared" si="7"/>
        <v>5.25</v>
      </c>
      <c r="P38" s="134">
        <f t="shared" si="4"/>
        <v>63</v>
      </c>
      <c r="Q38" s="134">
        <f t="shared" si="5"/>
        <v>96.916666666666671</v>
      </c>
      <c r="R38" s="134">
        <f t="shared" si="8"/>
        <v>1163</v>
      </c>
      <c r="S38" t="s">
        <v>325</v>
      </c>
      <c r="T38" t="s">
        <v>334</v>
      </c>
      <c r="U38" t="s">
        <v>313</v>
      </c>
      <c r="V38" s="4" t="s">
        <v>337</v>
      </c>
      <c r="W38" t="s">
        <v>341</v>
      </c>
      <c r="X38" t="s">
        <v>81</v>
      </c>
    </row>
    <row r="39" spans="1:24">
      <c r="A39" t="s">
        <v>7</v>
      </c>
      <c r="B39" s="203" t="s">
        <v>309</v>
      </c>
      <c r="C39" t="s">
        <v>226</v>
      </c>
      <c r="D39" s="159">
        <v>50</v>
      </c>
      <c r="E39" s="158">
        <v>0.02</v>
      </c>
      <c r="F39" s="158">
        <v>0.25</v>
      </c>
      <c r="G39" t="s">
        <v>206</v>
      </c>
      <c r="H39">
        <v>24</v>
      </c>
      <c r="I39">
        <v>400</v>
      </c>
      <c r="J39" s="168">
        <f>I39/'Working tab'!$B$2</f>
        <v>1595.5325089748706</v>
      </c>
      <c r="K39" s="159">
        <f t="shared" si="0"/>
        <v>300</v>
      </c>
      <c r="L39" s="159">
        <f t="shared" si="1"/>
        <v>100</v>
      </c>
      <c r="M39" s="158">
        <f t="shared" si="2"/>
        <v>0.25</v>
      </c>
      <c r="N39" s="134">
        <f t="shared" si="3"/>
        <v>1200</v>
      </c>
      <c r="O39" s="134">
        <f t="shared" si="7"/>
        <v>6</v>
      </c>
      <c r="P39" s="134">
        <f t="shared" si="4"/>
        <v>72</v>
      </c>
      <c r="Q39" s="134">
        <f t="shared" si="5"/>
        <v>110.16666666666667</v>
      </c>
      <c r="R39" s="134">
        <f t="shared" si="8"/>
        <v>1322</v>
      </c>
      <c r="S39" t="s">
        <v>325</v>
      </c>
      <c r="T39" t="s">
        <v>334</v>
      </c>
      <c r="U39" t="s">
        <v>313</v>
      </c>
      <c r="V39" s="4" t="s">
        <v>337</v>
      </c>
      <c r="W39" t="s">
        <v>341</v>
      </c>
      <c r="X39" t="s">
        <v>81</v>
      </c>
    </row>
    <row r="40" spans="1:24">
      <c r="A40" t="s">
        <v>7</v>
      </c>
      <c r="B40" s="203" t="s">
        <v>309</v>
      </c>
      <c r="C40" t="s">
        <v>226</v>
      </c>
      <c r="D40" s="159">
        <v>50</v>
      </c>
      <c r="E40" s="158">
        <v>0.02</v>
      </c>
      <c r="F40" s="158">
        <v>0.25</v>
      </c>
      <c r="G40" t="s">
        <v>206</v>
      </c>
      <c r="H40">
        <v>24</v>
      </c>
      <c r="I40">
        <v>450</v>
      </c>
      <c r="J40" s="168">
        <f>I40/'Working tab'!$B$2</f>
        <v>1794.9740725967292</v>
      </c>
      <c r="K40" s="159">
        <f t="shared" si="0"/>
        <v>337.5</v>
      </c>
      <c r="L40" s="159">
        <f t="shared" si="1"/>
        <v>112.5</v>
      </c>
      <c r="M40" s="158">
        <f t="shared" si="2"/>
        <v>0.25</v>
      </c>
      <c r="N40" s="134">
        <f t="shared" si="3"/>
        <v>1350</v>
      </c>
      <c r="O40" s="134">
        <f t="shared" si="7"/>
        <v>6.75</v>
      </c>
      <c r="P40" s="134">
        <f t="shared" si="4"/>
        <v>81</v>
      </c>
      <c r="Q40" s="134">
        <f t="shared" si="5"/>
        <v>123.41666666666667</v>
      </c>
      <c r="R40" s="134">
        <f t="shared" si="8"/>
        <v>1481</v>
      </c>
      <c r="S40" t="s">
        <v>325</v>
      </c>
      <c r="T40" t="s">
        <v>334</v>
      </c>
      <c r="U40" t="s">
        <v>313</v>
      </c>
      <c r="V40" s="4" t="s">
        <v>337</v>
      </c>
      <c r="W40" t="s">
        <v>341</v>
      </c>
      <c r="X40" t="s">
        <v>81</v>
      </c>
    </row>
    <row r="41" spans="1:24">
      <c r="A41" t="s">
        <v>7</v>
      </c>
      <c r="B41" s="203" t="s">
        <v>309</v>
      </c>
      <c r="C41" t="s">
        <v>226</v>
      </c>
      <c r="D41" s="159">
        <v>50</v>
      </c>
      <c r="E41" s="158">
        <v>0.02</v>
      </c>
      <c r="F41" s="158">
        <v>0.25</v>
      </c>
      <c r="G41" t="s">
        <v>206</v>
      </c>
      <c r="H41">
        <v>24</v>
      </c>
      <c r="I41">
        <v>500</v>
      </c>
      <c r="J41" s="168">
        <f>I41/'Working tab'!$B$2</f>
        <v>1994.4156362185881</v>
      </c>
      <c r="K41" s="159">
        <f t="shared" si="0"/>
        <v>375</v>
      </c>
      <c r="L41" s="159">
        <f t="shared" si="1"/>
        <v>125</v>
      </c>
      <c r="M41" s="158">
        <f t="shared" si="2"/>
        <v>0.25</v>
      </c>
      <c r="N41" s="134">
        <f t="shared" si="3"/>
        <v>1500</v>
      </c>
      <c r="O41" s="134">
        <f t="shared" si="7"/>
        <v>7.5</v>
      </c>
      <c r="P41" s="134">
        <f t="shared" si="4"/>
        <v>90</v>
      </c>
      <c r="Q41" s="134">
        <f t="shared" si="5"/>
        <v>136.66666666666666</v>
      </c>
      <c r="R41" s="134">
        <f t="shared" si="8"/>
        <v>1640</v>
      </c>
      <c r="S41" t="s">
        <v>325</v>
      </c>
      <c r="T41" t="s">
        <v>334</v>
      </c>
      <c r="U41" t="s">
        <v>313</v>
      </c>
      <c r="V41" s="4" t="s">
        <v>337</v>
      </c>
      <c r="W41" t="s">
        <v>341</v>
      </c>
      <c r="X41" t="s">
        <v>81</v>
      </c>
    </row>
    <row r="42" spans="1:24">
      <c r="A42" t="s">
        <v>7</v>
      </c>
      <c r="B42" s="203" t="s">
        <v>311</v>
      </c>
      <c r="C42" t="s">
        <v>97</v>
      </c>
      <c r="D42" s="159">
        <v>0</v>
      </c>
      <c r="E42" s="158">
        <v>0.02</v>
      </c>
      <c r="F42" s="158">
        <v>0.25</v>
      </c>
      <c r="G42" t="s">
        <v>206</v>
      </c>
      <c r="H42">
        <v>6</v>
      </c>
      <c r="I42">
        <v>50</v>
      </c>
      <c r="J42" s="168">
        <f>I42/'Working tab'!$B$2</f>
        <v>199.44156362185882</v>
      </c>
      <c r="K42" s="159">
        <f t="shared" si="0"/>
        <v>37.5</v>
      </c>
      <c r="L42" s="159">
        <f t="shared" si="1"/>
        <v>12.5</v>
      </c>
      <c r="M42" s="158">
        <f t="shared" si="2"/>
        <v>0.25</v>
      </c>
      <c r="N42" s="134">
        <f t="shared" si="3"/>
        <v>150</v>
      </c>
      <c r="O42" s="134">
        <f t="shared" si="7"/>
        <v>0.75</v>
      </c>
      <c r="P42" s="134">
        <f t="shared" si="4"/>
        <v>9</v>
      </c>
      <c r="Q42" s="134">
        <f t="shared" si="5"/>
        <v>13.25</v>
      </c>
      <c r="R42" s="134">
        <f t="shared" si="8"/>
        <v>159</v>
      </c>
      <c r="S42" t="s">
        <v>313</v>
      </c>
      <c r="T42" t="s">
        <v>334</v>
      </c>
      <c r="U42" t="s">
        <v>313</v>
      </c>
      <c r="V42" s="4" t="s">
        <v>337</v>
      </c>
      <c r="W42" t="s">
        <v>339</v>
      </c>
      <c r="X42" t="s">
        <v>81</v>
      </c>
    </row>
    <row r="43" spans="1:24">
      <c r="A43" t="s">
        <v>7</v>
      </c>
      <c r="B43" s="203" t="s">
        <v>311</v>
      </c>
      <c r="C43" t="s">
        <v>97</v>
      </c>
      <c r="D43" s="159">
        <v>0</v>
      </c>
      <c r="E43" s="158">
        <v>0.02</v>
      </c>
      <c r="F43" s="158">
        <v>0.25</v>
      </c>
      <c r="G43" t="s">
        <v>206</v>
      </c>
      <c r="H43">
        <v>6</v>
      </c>
      <c r="I43">
        <v>100</v>
      </c>
      <c r="J43" s="168">
        <f>I43/'Working tab'!$B$2</f>
        <v>398.88312724371764</v>
      </c>
      <c r="K43" s="159">
        <f t="shared" si="0"/>
        <v>75</v>
      </c>
      <c r="L43" s="159">
        <f t="shared" si="1"/>
        <v>25</v>
      </c>
      <c r="M43" s="158">
        <f t="shared" si="2"/>
        <v>0.25</v>
      </c>
      <c r="N43" s="134">
        <f t="shared" si="3"/>
        <v>300</v>
      </c>
      <c r="O43" s="134">
        <f t="shared" si="7"/>
        <v>1.5</v>
      </c>
      <c r="P43" s="134">
        <f t="shared" si="4"/>
        <v>18</v>
      </c>
      <c r="Q43" s="134">
        <f t="shared" si="5"/>
        <v>26.5</v>
      </c>
      <c r="R43" s="134">
        <f t="shared" si="8"/>
        <v>318</v>
      </c>
      <c r="S43" t="s">
        <v>313</v>
      </c>
      <c r="T43" t="s">
        <v>334</v>
      </c>
      <c r="U43" t="s">
        <v>313</v>
      </c>
      <c r="V43" s="4" t="s">
        <v>337</v>
      </c>
      <c r="W43" t="s">
        <v>339</v>
      </c>
      <c r="X43" t="s">
        <v>81</v>
      </c>
    </row>
    <row r="44" spans="1:24">
      <c r="A44" t="s">
        <v>7</v>
      </c>
      <c r="B44" s="203" t="s">
        <v>311</v>
      </c>
      <c r="C44" t="s">
        <v>97</v>
      </c>
      <c r="D44" s="159">
        <v>0</v>
      </c>
      <c r="E44" s="158">
        <v>0.02</v>
      </c>
      <c r="F44" s="158">
        <v>0.25</v>
      </c>
      <c r="G44" t="s">
        <v>206</v>
      </c>
      <c r="H44">
        <v>6</v>
      </c>
      <c r="I44">
        <v>150</v>
      </c>
      <c r="J44" s="168">
        <f>I44/'Working tab'!$B$2</f>
        <v>598.32469086557649</v>
      </c>
      <c r="K44" s="159">
        <f t="shared" si="0"/>
        <v>112.5</v>
      </c>
      <c r="L44" s="159">
        <f t="shared" si="1"/>
        <v>37.5</v>
      </c>
      <c r="M44" s="158">
        <f t="shared" si="2"/>
        <v>0.25</v>
      </c>
      <c r="N44" s="134">
        <f t="shared" si="3"/>
        <v>450</v>
      </c>
      <c r="O44" s="134">
        <f t="shared" si="7"/>
        <v>2.25</v>
      </c>
      <c r="P44" s="134">
        <f t="shared" si="4"/>
        <v>27</v>
      </c>
      <c r="Q44" s="134">
        <f t="shared" si="5"/>
        <v>39.75</v>
      </c>
      <c r="R44" s="134">
        <f t="shared" si="8"/>
        <v>477</v>
      </c>
      <c r="S44" t="s">
        <v>313</v>
      </c>
      <c r="T44" t="s">
        <v>334</v>
      </c>
      <c r="U44" t="s">
        <v>313</v>
      </c>
      <c r="V44" s="4" t="s">
        <v>337</v>
      </c>
      <c r="W44" t="s">
        <v>339</v>
      </c>
      <c r="X44" t="s">
        <v>81</v>
      </c>
    </row>
    <row r="45" spans="1:24">
      <c r="A45" t="s">
        <v>7</v>
      </c>
      <c r="B45" s="203" t="s">
        <v>311</v>
      </c>
      <c r="C45" t="s">
        <v>97</v>
      </c>
      <c r="D45" s="159">
        <v>0</v>
      </c>
      <c r="E45" s="158">
        <v>0.02</v>
      </c>
      <c r="F45" s="158">
        <v>0.25</v>
      </c>
      <c r="G45" t="s">
        <v>206</v>
      </c>
      <c r="H45">
        <v>6</v>
      </c>
      <c r="I45">
        <v>200</v>
      </c>
      <c r="J45" s="168">
        <f>I45/'Working tab'!$B$2</f>
        <v>797.76625448743528</v>
      </c>
      <c r="K45" s="159">
        <f t="shared" si="0"/>
        <v>150</v>
      </c>
      <c r="L45" s="159">
        <f t="shared" si="1"/>
        <v>50</v>
      </c>
      <c r="M45" s="158">
        <f t="shared" si="2"/>
        <v>0.25</v>
      </c>
      <c r="N45" s="134">
        <f t="shared" si="3"/>
        <v>600</v>
      </c>
      <c r="O45" s="134">
        <f t="shared" si="7"/>
        <v>3</v>
      </c>
      <c r="P45" s="134">
        <f t="shared" si="4"/>
        <v>36</v>
      </c>
      <c r="Q45" s="134">
        <f t="shared" si="5"/>
        <v>53</v>
      </c>
      <c r="R45" s="134">
        <f t="shared" si="8"/>
        <v>636</v>
      </c>
      <c r="S45" t="s">
        <v>313</v>
      </c>
      <c r="T45" t="s">
        <v>334</v>
      </c>
      <c r="U45" t="s">
        <v>313</v>
      </c>
      <c r="V45" s="4" t="s">
        <v>337</v>
      </c>
      <c r="W45" t="s">
        <v>339</v>
      </c>
      <c r="X45" t="s">
        <v>81</v>
      </c>
    </row>
    <row r="46" spans="1:24">
      <c r="A46" t="s">
        <v>7</v>
      </c>
      <c r="B46" s="203" t="s">
        <v>311</v>
      </c>
      <c r="C46" t="s">
        <v>97</v>
      </c>
      <c r="D46" s="159">
        <v>0</v>
      </c>
      <c r="E46" s="158">
        <v>0.02</v>
      </c>
      <c r="F46" s="158">
        <v>0.25</v>
      </c>
      <c r="G46" t="s">
        <v>206</v>
      </c>
      <c r="H46">
        <v>6</v>
      </c>
      <c r="I46">
        <v>250</v>
      </c>
      <c r="J46" s="168">
        <f>I46/'Working tab'!$B$2</f>
        <v>997.20781810929407</v>
      </c>
      <c r="K46" s="159">
        <f t="shared" si="0"/>
        <v>187.5</v>
      </c>
      <c r="L46" s="159">
        <f t="shared" si="1"/>
        <v>62.5</v>
      </c>
      <c r="M46" s="158">
        <f t="shared" si="2"/>
        <v>0.25</v>
      </c>
      <c r="N46" s="134">
        <f t="shared" si="3"/>
        <v>750</v>
      </c>
      <c r="O46" s="134">
        <f t="shared" si="7"/>
        <v>3.75</v>
      </c>
      <c r="P46" s="134">
        <f t="shared" si="4"/>
        <v>45</v>
      </c>
      <c r="Q46" s="134">
        <f t="shared" si="5"/>
        <v>66.25</v>
      </c>
      <c r="R46" s="134">
        <f t="shared" si="8"/>
        <v>795</v>
      </c>
      <c r="S46" t="s">
        <v>313</v>
      </c>
      <c r="T46" t="s">
        <v>334</v>
      </c>
      <c r="U46" t="s">
        <v>313</v>
      </c>
      <c r="V46" s="4" t="s">
        <v>337</v>
      </c>
      <c r="W46" t="s">
        <v>339</v>
      </c>
      <c r="X46" t="s">
        <v>81</v>
      </c>
    </row>
    <row r="47" spans="1:24">
      <c r="A47" t="s">
        <v>7</v>
      </c>
      <c r="B47" s="203" t="s">
        <v>311</v>
      </c>
      <c r="C47" t="s">
        <v>97</v>
      </c>
      <c r="D47" s="159">
        <v>0</v>
      </c>
      <c r="E47" s="158">
        <v>0.02</v>
      </c>
      <c r="F47" s="158">
        <v>0.25</v>
      </c>
      <c r="G47" t="s">
        <v>206</v>
      </c>
      <c r="H47">
        <v>6</v>
      </c>
      <c r="I47">
        <v>300</v>
      </c>
      <c r="J47" s="168">
        <f>I47/'Working tab'!$B$2</f>
        <v>1196.649381731153</v>
      </c>
      <c r="K47" s="159">
        <f t="shared" si="0"/>
        <v>225</v>
      </c>
      <c r="L47" s="159">
        <f t="shared" si="1"/>
        <v>75</v>
      </c>
      <c r="M47" s="158">
        <f t="shared" si="2"/>
        <v>0.25</v>
      </c>
      <c r="N47" s="134">
        <f t="shared" si="3"/>
        <v>900</v>
      </c>
      <c r="O47" s="134">
        <f t="shared" si="7"/>
        <v>4.5</v>
      </c>
      <c r="P47" s="134">
        <f t="shared" si="4"/>
        <v>54</v>
      </c>
      <c r="Q47" s="134">
        <f t="shared" si="5"/>
        <v>79.5</v>
      </c>
      <c r="R47" s="134">
        <f t="shared" si="8"/>
        <v>954</v>
      </c>
      <c r="S47" t="s">
        <v>313</v>
      </c>
      <c r="T47" t="s">
        <v>334</v>
      </c>
      <c r="U47" t="s">
        <v>313</v>
      </c>
      <c r="V47" s="4" t="s">
        <v>337</v>
      </c>
      <c r="W47" t="s">
        <v>339</v>
      </c>
      <c r="X47" t="s">
        <v>81</v>
      </c>
    </row>
    <row r="48" spans="1:24">
      <c r="A48" t="s">
        <v>7</v>
      </c>
      <c r="B48" s="203" t="s">
        <v>311</v>
      </c>
      <c r="C48" t="s">
        <v>97</v>
      </c>
      <c r="D48" s="159">
        <v>0</v>
      </c>
      <c r="E48" s="158">
        <v>0.02</v>
      </c>
      <c r="F48" s="158">
        <v>0.25</v>
      </c>
      <c r="G48" t="s">
        <v>206</v>
      </c>
      <c r="H48">
        <v>6</v>
      </c>
      <c r="I48">
        <v>350</v>
      </c>
      <c r="J48" s="168">
        <f>I48/'Working tab'!$B$2</f>
        <v>1396.0909453530116</v>
      </c>
      <c r="K48" s="159">
        <f t="shared" si="0"/>
        <v>262.5</v>
      </c>
      <c r="L48" s="159">
        <f t="shared" si="1"/>
        <v>87.5</v>
      </c>
      <c r="M48" s="158">
        <f t="shared" si="2"/>
        <v>0.25</v>
      </c>
      <c r="N48" s="134">
        <f t="shared" si="3"/>
        <v>1050</v>
      </c>
      <c r="O48" s="134">
        <f t="shared" si="7"/>
        <v>5.25</v>
      </c>
      <c r="P48" s="134">
        <f t="shared" si="4"/>
        <v>63</v>
      </c>
      <c r="Q48" s="134">
        <f t="shared" si="5"/>
        <v>92.75</v>
      </c>
      <c r="R48" s="134">
        <f t="shared" si="8"/>
        <v>1113</v>
      </c>
      <c r="S48" t="s">
        <v>313</v>
      </c>
      <c r="T48" t="s">
        <v>334</v>
      </c>
      <c r="U48" t="s">
        <v>313</v>
      </c>
      <c r="V48" s="4" t="s">
        <v>337</v>
      </c>
      <c r="W48" t="s">
        <v>339</v>
      </c>
      <c r="X48" t="s">
        <v>81</v>
      </c>
    </row>
    <row r="49" spans="1:24">
      <c r="A49" t="s">
        <v>7</v>
      </c>
      <c r="B49" s="203" t="s">
        <v>311</v>
      </c>
      <c r="C49" t="s">
        <v>97</v>
      </c>
      <c r="D49" s="159">
        <v>0</v>
      </c>
      <c r="E49" s="158">
        <v>0.02</v>
      </c>
      <c r="F49" s="158">
        <v>0.25</v>
      </c>
      <c r="G49" t="s">
        <v>206</v>
      </c>
      <c r="H49">
        <v>6</v>
      </c>
      <c r="I49">
        <v>400</v>
      </c>
      <c r="J49" s="168">
        <f>I49/'Working tab'!$B$2</f>
        <v>1595.5325089748706</v>
      </c>
      <c r="K49" s="159">
        <f t="shared" si="0"/>
        <v>300</v>
      </c>
      <c r="L49" s="159">
        <f t="shared" si="1"/>
        <v>100</v>
      </c>
      <c r="M49" s="158">
        <f t="shared" si="2"/>
        <v>0.25</v>
      </c>
      <c r="N49" s="134">
        <f t="shared" si="3"/>
        <v>1200</v>
      </c>
      <c r="O49" s="134">
        <f t="shared" si="7"/>
        <v>6</v>
      </c>
      <c r="P49" s="134">
        <f t="shared" si="4"/>
        <v>72</v>
      </c>
      <c r="Q49" s="134">
        <f t="shared" si="5"/>
        <v>106</v>
      </c>
      <c r="R49" s="134">
        <f t="shared" si="8"/>
        <v>1272</v>
      </c>
      <c r="S49" t="s">
        <v>313</v>
      </c>
      <c r="T49" t="s">
        <v>334</v>
      </c>
      <c r="U49" t="s">
        <v>313</v>
      </c>
      <c r="V49" s="4" t="s">
        <v>337</v>
      </c>
      <c r="W49" t="s">
        <v>339</v>
      </c>
      <c r="X49" t="s">
        <v>81</v>
      </c>
    </row>
    <row r="50" spans="1:24">
      <c r="A50" t="s">
        <v>7</v>
      </c>
      <c r="B50" s="203" t="s">
        <v>311</v>
      </c>
      <c r="C50" t="s">
        <v>97</v>
      </c>
      <c r="D50" s="159">
        <v>0</v>
      </c>
      <c r="E50" s="158">
        <v>0.02</v>
      </c>
      <c r="F50" s="158">
        <v>0.25</v>
      </c>
      <c r="G50" t="s">
        <v>206</v>
      </c>
      <c r="H50">
        <v>6</v>
      </c>
      <c r="I50">
        <v>450</v>
      </c>
      <c r="J50" s="168">
        <f>I50/'Working tab'!$B$2</f>
        <v>1794.9740725967292</v>
      </c>
      <c r="K50" s="159">
        <f t="shared" si="0"/>
        <v>337.5</v>
      </c>
      <c r="L50" s="159">
        <f t="shared" si="1"/>
        <v>112.5</v>
      </c>
      <c r="M50" s="158">
        <f t="shared" si="2"/>
        <v>0.25</v>
      </c>
      <c r="N50" s="134">
        <f t="shared" si="3"/>
        <v>1350</v>
      </c>
      <c r="O50" s="134">
        <f t="shared" si="7"/>
        <v>6.75</v>
      </c>
      <c r="P50" s="134">
        <f t="shared" si="4"/>
        <v>81</v>
      </c>
      <c r="Q50" s="134">
        <f t="shared" si="5"/>
        <v>119.25</v>
      </c>
      <c r="R50" s="134">
        <f t="shared" si="8"/>
        <v>1431</v>
      </c>
      <c r="S50" t="s">
        <v>313</v>
      </c>
      <c r="T50" t="s">
        <v>334</v>
      </c>
      <c r="U50" t="s">
        <v>313</v>
      </c>
      <c r="V50" s="4" t="s">
        <v>337</v>
      </c>
      <c r="W50" t="s">
        <v>339</v>
      </c>
      <c r="X50" t="s">
        <v>81</v>
      </c>
    </row>
    <row r="51" spans="1:24">
      <c r="A51" t="s">
        <v>7</v>
      </c>
      <c r="B51" s="203" t="s">
        <v>311</v>
      </c>
      <c r="C51" t="s">
        <v>97</v>
      </c>
      <c r="D51" s="159">
        <v>0</v>
      </c>
      <c r="E51" s="158">
        <v>0.02</v>
      </c>
      <c r="F51" s="158">
        <v>0.25</v>
      </c>
      <c r="G51" t="s">
        <v>206</v>
      </c>
      <c r="H51">
        <v>6</v>
      </c>
      <c r="I51">
        <v>500</v>
      </c>
      <c r="J51" s="168">
        <f>I51/'Working tab'!$B$2</f>
        <v>1994.4156362185881</v>
      </c>
      <c r="K51" s="159">
        <f t="shared" si="0"/>
        <v>375</v>
      </c>
      <c r="L51" s="159">
        <f t="shared" si="1"/>
        <v>125</v>
      </c>
      <c r="M51" s="158">
        <f t="shared" si="2"/>
        <v>0.25</v>
      </c>
      <c r="N51" s="134">
        <f t="shared" si="3"/>
        <v>1500</v>
      </c>
      <c r="O51" s="134">
        <f t="shared" si="7"/>
        <v>7.5</v>
      </c>
      <c r="P51" s="134">
        <f t="shared" si="4"/>
        <v>90</v>
      </c>
      <c r="Q51" s="134">
        <f t="shared" si="5"/>
        <v>132.5</v>
      </c>
      <c r="R51" s="134">
        <f t="shared" si="8"/>
        <v>1590</v>
      </c>
      <c r="S51" t="s">
        <v>313</v>
      </c>
      <c r="T51" t="s">
        <v>334</v>
      </c>
      <c r="U51" t="s">
        <v>313</v>
      </c>
      <c r="V51" s="4" t="s">
        <v>337</v>
      </c>
      <c r="W51" t="s">
        <v>339</v>
      </c>
      <c r="X51" t="s">
        <v>81</v>
      </c>
    </row>
    <row r="52" spans="1:24">
      <c r="A52" t="s">
        <v>7</v>
      </c>
      <c r="B52" s="203" t="s">
        <v>307</v>
      </c>
      <c r="C52" t="s">
        <v>98</v>
      </c>
      <c r="D52" s="159">
        <v>50</v>
      </c>
      <c r="E52" s="158">
        <v>0.02</v>
      </c>
      <c r="F52" s="160">
        <v>0.17699999999999999</v>
      </c>
      <c r="G52" t="s">
        <v>225</v>
      </c>
      <c r="H52">
        <v>24</v>
      </c>
      <c r="I52">
        <v>50</v>
      </c>
      <c r="J52" s="168">
        <f>I52/'Working tab'!$B$2</f>
        <v>199.44156362185882</v>
      </c>
      <c r="K52" s="159">
        <f t="shared" si="0"/>
        <v>35.301156761069009</v>
      </c>
      <c r="L52" s="159">
        <f t="shared" si="1"/>
        <v>14.698843238930991</v>
      </c>
      <c r="M52" s="158">
        <f t="shared" si="2"/>
        <v>0.29397686477861984</v>
      </c>
      <c r="N52" s="134">
        <f t="shared" si="3"/>
        <v>176.38611886717189</v>
      </c>
      <c r="O52" s="134">
        <f t="shared" si="7"/>
        <v>0.70602313522138016</v>
      </c>
      <c r="P52" s="134">
        <f t="shared" si="4"/>
        <v>8.4722776226565628</v>
      </c>
      <c r="Q52" s="134">
        <f t="shared" si="5"/>
        <v>19.571533040819038</v>
      </c>
      <c r="R52" s="134">
        <f t="shared" si="8"/>
        <v>234.85839648982846</v>
      </c>
      <c r="S52" t="s">
        <v>325</v>
      </c>
      <c r="T52" t="s">
        <v>334</v>
      </c>
      <c r="U52" t="s">
        <v>313</v>
      </c>
      <c r="V52" s="4" t="s">
        <v>337</v>
      </c>
      <c r="W52" t="s">
        <v>342</v>
      </c>
      <c r="X52" t="s">
        <v>81</v>
      </c>
    </row>
    <row r="53" spans="1:24">
      <c r="A53" t="s">
        <v>7</v>
      </c>
      <c r="B53" s="203" t="s">
        <v>307</v>
      </c>
      <c r="C53" t="s">
        <v>98</v>
      </c>
      <c r="D53" s="159">
        <v>50</v>
      </c>
      <c r="E53" s="158">
        <v>0.02</v>
      </c>
      <c r="F53" s="160">
        <v>0.17699999999999999</v>
      </c>
      <c r="G53" t="s">
        <v>225</v>
      </c>
      <c r="H53">
        <v>24</v>
      </c>
      <c r="I53">
        <v>100</v>
      </c>
      <c r="J53" s="168">
        <f>I53/'Working tab'!$B$2</f>
        <v>398.88312724371764</v>
      </c>
      <c r="K53" s="159">
        <f t="shared" si="0"/>
        <v>70.602313522138019</v>
      </c>
      <c r="L53" s="159">
        <f t="shared" si="1"/>
        <v>29.397686477861981</v>
      </c>
      <c r="M53" s="158">
        <f t="shared" si="2"/>
        <v>0.29397686477861984</v>
      </c>
      <c r="N53" s="134">
        <f t="shared" si="3"/>
        <v>352.77223773434378</v>
      </c>
      <c r="O53" s="134">
        <f t="shared" si="7"/>
        <v>1.4120462704427603</v>
      </c>
      <c r="P53" s="134">
        <f t="shared" si="4"/>
        <v>16.944555245313126</v>
      </c>
      <c r="Q53" s="134">
        <f t="shared" si="5"/>
        <v>34.976399414971411</v>
      </c>
      <c r="R53" s="134">
        <f t="shared" si="8"/>
        <v>419.71679297965693</v>
      </c>
      <c r="S53" t="s">
        <v>325</v>
      </c>
      <c r="T53" t="s">
        <v>334</v>
      </c>
      <c r="U53" t="s">
        <v>313</v>
      </c>
      <c r="V53" s="4" t="s">
        <v>337</v>
      </c>
      <c r="W53" t="s">
        <v>342</v>
      </c>
      <c r="X53" t="s">
        <v>81</v>
      </c>
    </row>
    <row r="54" spans="1:24">
      <c r="A54" t="s">
        <v>7</v>
      </c>
      <c r="B54" s="203" t="s">
        <v>307</v>
      </c>
      <c r="C54" t="s">
        <v>98</v>
      </c>
      <c r="D54" s="159">
        <v>50</v>
      </c>
      <c r="E54" s="158">
        <v>0.02</v>
      </c>
      <c r="F54" s="160">
        <v>0.17699999999999999</v>
      </c>
      <c r="G54" t="s">
        <v>225</v>
      </c>
      <c r="H54">
        <v>24</v>
      </c>
      <c r="I54">
        <v>150</v>
      </c>
      <c r="J54" s="168">
        <f>I54/'Working tab'!$B$2</f>
        <v>598.32469086557649</v>
      </c>
      <c r="K54" s="159">
        <f t="shared" si="0"/>
        <v>105.90347028320703</v>
      </c>
      <c r="L54" s="159">
        <f t="shared" si="1"/>
        <v>44.096529716792972</v>
      </c>
      <c r="M54" s="158">
        <f t="shared" si="2"/>
        <v>0.29397686477861984</v>
      </c>
      <c r="N54" s="134">
        <f t="shared" si="3"/>
        <v>529.15835660151561</v>
      </c>
      <c r="O54" s="134">
        <f t="shared" si="7"/>
        <v>2.1180694056641407</v>
      </c>
      <c r="P54" s="134">
        <f t="shared" si="4"/>
        <v>25.416832867969688</v>
      </c>
      <c r="Q54" s="134">
        <f t="shared" si="5"/>
        <v>50.381265789123781</v>
      </c>
      <c r="R54" s="134">
        <f t="shared" si="8"/>
        <v>604.57518946948539</v>
      </c>
      <c r="S54" t="s">
        <v>325</v>
      </c>
      <c r="T54" t="s">
        <v>334</v>
      </c>
      <c r="U54" t="s">
        <v>313</v>
      </c>
      <c r="V54" s="4" t="s">
        <v>337</v>
      </c>
      <c r="W54" t="s">
        <v>342</v>
      </c>
      <c r="X54" t="s">
        <v>81</v>
      </c>
    </row>
    <row r="55" spans="1:24">
      <c r="A55" t="s">
        <v>7</v>
      </c>
      <c r="B55" s="203" t="s">
        <v>307</v>
      </c>
      <c r="C55" t="s">
        <v>98</v>
      </c>
      <c r="D55" s="159">
        <v>50</v>
      </c>
      <c r="E55" s="158">
        <v>0.02</v>
      </c>
      <c r="F55" s="160">
        <v>0.17699999999999999</v>
      </c>
      <c r="G55" t="s">
        <v>225</v>
      </c>
      <c r="H55">
        <v>24</v>
      </c>
      <c r="I55">
        <v>200</v>
      </c>
      <c r="J55" s="168">
        <f>I55/'Working tab'!$B$2</f>
        <v>797.76625448743528</v>
      </c>
      <c r="K55" s="159">
        <f t="shared" si="0"/>
        <v>141.20462704427604</v>
      </c>
      <c r="L55" s="159">
        <f t="shared" si="1"/>
        <v>58.795372955723963</v>
      </c>
      <c r="M55" s="158">
        <f t="shared" si="2"/>
        <v>0.29397686477861984</v>
      </c>
      <c r="N55" s="134">
        <f t="shared" si="3"/>
        <v>705.54447546868755</v>
      </c>
      <c r="O55" s="134">
        <f t="shared" si="7"/>
        <v>2.8240925408855206</v>
      </c>
      <c r="P55" s="134">
        <f t="shared" si="4"/>
        <v>33.889110490626251</v>
      </c>
      <c r="Q55" s="134">
        <f t="shared" si="5"/>
        <v>65.78613216327615</v>
      </c>
      <c r="R55" s="134">
        <f t="shared" si="8"/>
        <v>789.43358595931386</v>
      </c>
      <c r="S55" t="s">
        <v>325</v>
      </c>
      <c r="T55" t="s">
        <v>334</v>
      </c>
      <c r="U55" t="s">
        <v>313</v>
      </c>
      <c r="V55" s="4" t="s">
        <v>337</v>
      </c>
      <c r="W55" t="s">
        <v>342</v>
      </c>
      <c r="X55" t="s">
        <v>81</v>
      </c>
    </row>
    <row r="56" spans="1:24">
      <c r="A56" t="s">
        <v>7</v>
      </c>
      <c r="B56" s="203" t="s">
        <v>307</v>
      </c>
      <c r="C56" t="s">
        <v>98</v>
      </c>
      <c r="D56" s="159">
        <v>50</v>
      </c>
      <c r="E56" s="158">
        <v>0.02</v>
      </c>
      <c r="F56" s="160">
        <v>0.17699999999999999</v>
      </c>
      <c r="G56" t="s">
        <v>225</v>
      </c>
      <c r="H56">
        <v>24</v>
      </c>
      <c r="I56">
        <v>250</v>
      </c>
      <c r="J56" s="168">
        <f>I56/'Working tab'!$B$2</f>
        <v>997.20781810929407</v>
      </c>
      <c r="K56" s="159">
        <f t="shared" si="0"/>
        <v>176.50578380534503</v>
      </c>
      <c r="L56" s="159">
        <f t="shared" si="1"/>
        <v>73.494216194654967</v>
      </c>
      <c r="M56" s="158">
        <f t="shared" si="2"/>
        <v>0.2939768647786199</v>
      </c>
      <c r="N56" s="134">
        <f t="shared" si="3"/>
        <v>881.93059433585961</v>
      </c>
      <c r="O56" s="134">
        <f t="shared" si="7"/>
        <v>3.5301156761069006</v>
      </c>
      <c r="P56" s="134">
        <f t="shared" si="4"/>
        <v>42.361388113282807</v>
      </c>
      <c r="Q56" s="134">
        <f t="shared" si="5"/>
        <v>81.190998537428541</v>
      </c>
      <c r="R56" s="134">
        <f t="shared" si="8"/>
        <v>974.29198244914255</v>
      </c>
      <c r="S56" t="s">
        <v>325</v>
      </c>
      <c r="T56" t="s">
        <v>334</v>
      </c>
      <c r="U56" t="s">
        <v>313</v>
      </c>
      <c r="V56" s="4" t="s">
        <v>337</v>
      </c>
      <c r="W56" t="s">
        <v>342</v>
      </c>
      <c r="X56" t="s">
        <v>81</v>
      </c>
    </row>
    <row r="57" spans="1:24">
      <c r="A57" t="s">
        <v>7</v>
      </c>
      <c r="B57" s="203" t="s">
        <v>307</v>
      </c>
      <c r="C57" t="s">
        <v>98</v>
      </c>
      <c r="D57" s="159">
        <v>50</v>
      </c>
      <c r="E57" s="158">
        <v>0.02</v>
      </c>
      <c r="F57" s="160">
        <v>0.17699999999999999</v>
      </c>
      <c r="G57" t="s">
        <v>225</v>
      </c>
      <c r="H57">
        <v>24</v>
      </c>
      <c r="I57">
        <v>300</v>
      </c>
      <c r="J57" s="168">
        <f>I57/'Working tab'!$B$2</f>
        <v>1196.649381731153</v>
      </c>
      <c r="K57" s="159">
        <f t="shared" si="0"/>
        <v>211.80694056641406</v>
      </c>
      <c r="L57" s="159">
        <f t="shared" si="1"/>
        <v>88.193059433585944</v>
      </c>
      <c r="M57" s="158">
        <f t="shared" si="2"/>
        <v>0.29397686477861984</v>
      </c>
      <c r="N57" s="134">
        <f t="shared" si="3"/>
        <v>1058.3167132030312</v>
      </c>
      <c r="O57" s="134">
        <f t="shared" si="7"/>
        <v>4.2361388113282814</v>
      </c>
      <c r="P57" s="134">
        <f t="shared" si="4"/>
        <v>50.833665735939377</v>
      </c>
      <c r="Q57" s="134">
        <f t="shared" si="5"/>
        <v>96.595864911580904</v>
      </c>
      <c r="R57" s="134">
        <f t="shared" si="8"/>
        <v>1159.1503789389708</v>
      </c>
      <c r="S57" t="s">
        <v>325</v>
      </c>
      <c r="T57" t="s">
        <v>334</v>
      </c>
      <c r="U57" t="s">
        <v>313</v>
      </c>
      <c r="V57" s="4" t="s">
        <v>337</v>
      </c>
      <c r="W57" t="s">
        <v>342</v>
      </c>
      <c r="X57" t="s">
        <v>81</v>
      </c>
    </row>
    <row r="58" spans="1:24">
      <c r="A58" t="s">
        <v>7</v>
      </c>
      <c r="B58" s="203" t="s">
        <v>307</v>
      </c>
      <c r="C58" t="s">
        <v>98</v>
      </c>
      <c r="D58" s="159">
        <v>50</v>
      </c>
      <c r="E58" s="158">
        <v>0.02</v>
      </c>
      <c r="F58" s="160">
        <v>0.17699999999999999</v>
      </c>
      <c r="G58" t="s">
        <v>225</v>
      </c>
      <c r="H58">
        <v>24</v>
      </c>
      <c r="I58">
        <v>350</v>
      </c>
      <c r="J58" s="168">
        <f>I58/'Working tab'!$B$2</f>
        <v>1396.0909453530116</v>
      </c>
      <c r="K58" s="159">
        <f t="shared" si="0"/>
        <v>247.10809732748305</v>
      </c>
      <c r="L58" s="159">
        <f t="shared" si="1"/>
        <v>102.89190267251695</v>
      </c>
      <c r="M58" s="158">
        <f t="shared" si="2"/>
        <v>0.29397686477861984</v>
      </c>
      <c r="N58" s="134">
        <f t="shared" si="3"/>
        <v>1234.7028320702034</v>
      </c>
      <c r="O58" s="134">
        <f t="shared" si="7"/>
        <v>4.9421619465496613</v>
      </c>
      <c r="P58" s="134">
        <f t="shared" si="4"/>
        <v>59.30594335859594</v>
      </c>
      <c r="Q58" s="134">
        <f t="shared" si="5"/>
        <v>112.00073128573328</v>
      </c>
      <c r="R58" s="134">
        <f t="shared" si="8"/>
        <v>1344.0087754287993</v>
      </c>
      <c r="S58" t="s">
        <v>325</v>
      </c>
      <c r="T58" t="s">
        <v>334</v>
      </c>
      <c r="U58" t="s">
        <v>313</v>
      </c>
      <c r="V58" s="4" t="s">
        <v>337</v>
      </c>
      <c r="W58" t="s">
        <v>342</v>
      </c>
      <c r="X58" t="s">
        <v>81</v>
      </c>
    </row>
    <row r="59" spans="1:24">
      <c r="A59" t="s">
        <v>7</v>
      </c>
      <c r="B59" s="203" t="s">
        <v>307</v>
      </c>
      <c r="C59" t="s">
        <v>98</v>
      </c>
      <c r="D59" s="159">
        <v>50</v>
      </c>
      <c r="E59" s="158">
        <v>0.02</v>
      </c>
      <c r="F59" s="160">
        <v>0.17699999999999999</v>
      </c>
      <c r="G59" t="s">
        <v>225</v>
      </c>
      <c r="H59">
        <v>24</v>
      </c>
      <c r="I59">
        <v>400</v>
      </c>
      <c r="J59" s="168">
        <f>I59/'Working tab'!$B$2</f>
        <v>1595.5325089748706</v>
      </c>
      <c r="K59" s="159">
        <f t="shared" si="0"/>
        <v>282.40925408855207</v>
      </c>
      <c r="L59" s="159">
        <f t="shared" si="1"/>
        <v>117.59074591144793</v>
      </c>
      <c r="M59" s="158">
        <f t="shared" si="2"/>
        <v>0.29397686477861984</v>
      </c>
      <c r="N59" s="134">
        <f t="shared" si="3"/>
        <v>1411.0889509373751</v>
      </c>
      <c r="O59" s="134">
        <f t="shared" si="7"/>
        <v>5.6481850817710413</v>
      </c>
      <c r="P59" s="134">
        <f t="shared" si="4"/>
        <v>67.778220981252502</v>
      </c>
      <c r="Q59" s="134">
        <f t="shared" si="5"/>
        <v>127.40559765988564</v>
      </c>
      <c r="R59" s="134">
        <f t="shared" si="8"/>
        <v>1528.8671719186277</v>
      </c>
      <c r="S59" t="s">
        <v>325</v>
      </c>
      <c r="T59" t="s">
        <v>334</v>
      </c>
      <c r="U59" t="s">
        <v>313</v>
      </c>
      <c r="V59" s="4" t="s">
        <v>337</v>
      </c>
      <c r="W59" t="s">
        <v>342</v>
      </c>
      <c r="X59" t="s">
        <v>81</v>
      </c>
    </row>
    <row r="60" spans="1:24">
      <c r="A60" t="s">
        <v>7</v>
      </c>
      <c r="B60" s="203" t="s">
        <v>307</v>
      </c>
      <c r="C60" t="s">
        <v>98</v>
      </c>
      <c r="D60" s="159">
        <v>50</v>
      </c>
      <c r="E60" s="158">
        <v>0.02</v>
      </c>
      <c r="F60" s="160">
        <v>0.17699999999999999</v>
      </c>
      <c r="G60" t="s">
        <v>225</v>
      </c>
      <c r="H60">
        <v>24</v>
      </c>
      <c r="I60">
        <v>450</v>
      </c>
      <c r="J60" s="168">
        <f>I60/'Working tab'!$B$2</f>
        <v>1794.9740725967292</v>
      </c>
      <c r="K60" s="159">
        <f t="shared" si="0"/>
        <v>317.71041084962104</v>
      </c>
      <c r="L60" s="159">
        <f t="shared" si="1"/>
        <v>132.28958915037896</v>
      </c>
      <c r="M60" s="158">
        <f t="shared" si="2"/>
        <v>0.2939768647786199</v>
      </c>
      <c r="N60" s="134">
        <f t="shared" si="3"/>
        <v>1587.4750698045475</v>
      </c>
      <c r="O60" s="134">
        <f t="shared" si="7"/>
        <v>6.3542082169924212</v>
      </c>
      <c r="P60" s="134">
        <f t="shared" si="4"/>
        <v>76.250498603909051</v>
      </c>
      <c r="Q60" s="134">
        <f t="shared" si="5"/>
        <v>142.81046403403803</v>
      </c>
      <c r="R60" s="134">
        <f t="shared" si="8"/>
        <v>1713.7255684084564</v>
      </c>
      <c r="S60" t="s">
        <v>325</v>
      </c>
      <c r="T60" t="s">
        <v>334</v>
      </c>
      <c r="U60" t="s">
        <v>313</v>
      </c>
      <c r="V60" s="4" t="s">
        <v>337</v>
      </c>
      <c r="W60" t="s">
        <v>342</v>
      </c>
      <c r="X60" t="s">
        <v>81</v>
      </c>
    </row>
    <row r="61" spans="1:24">
      <c r="A61" t="s">
        <v>7</v>
      </c>
      <c r="B61" s="203" t="s">
        <v>307</v>
      </c>
      <c r="C61" t="s">
        <v>98</v>
      </c>
      <c r="D61" s="159">
        <v>50</v>
      </c>
      <c r="E61" s="158">
        <v>0.02</v>
      </c>
      <c r="F61" s="160">
        <v>0.17699999999999999</v>
      </c>
      <c r="G61" t="s">
        <v>225</v>
      </c>
      <c r="H61">
        <v>24</v>
      </c>
      <c r="I61">
        <v>500</v>
      </c>
      <c r="J61" s="168">
        <f>I61/'Working tab'!$B$2</f>
        <v>1994.4156362185881</v>
      </c>
      <c r="K61" s="159">
        <f t="shared" si="0"/>
        <v>353.01156761069007</v>
      </c>
      <c r="L61" s="159">
        <f t="shared" si="1"/>
        <v>146.98843238930993</v>
      </c>
      <c r="M61" s="158">
        <f t="shared" si="2"/>
        <v>0.2939768647786199</v>
      </c>
      <c r="N61" s="134">
        <f t="shared" si="3"/>
        <v>1763.8611886717192</v>
      </c>
      <c r="O61" s="134">
        <f t="shared" si="7"/>
        <v>7.0602313522138012</v>
      </c>
      <c r="P61" s="134">
        <f t="shared" si="4"/>
        <v>84.722776226565614</v>
      </c>
      <c r="Q61" s="134">
        <f t="shared" si="5"/>
        <v>158.2153304081904</v>
      </c>
      <c r="R61" s="134">
        <f t="shared" si="8"/>
        <v>1898.5839648982846</v>
      </c>
      <c r="S61" t="s">
        <v>325</v>
      </c>
      <c r="T61" t="s">
        <v>334</v>
      </c>
      <c r="U61" t="s">
        <v>313</v>
      </c>
      <c r="V61" s="4" t="s">
        <v>337</v>
      </c>
      <c r="W61" t="s">
        <v>342</v>
      </c>
      <c r="X61" t="s">
        <v>81</v>
      </c>
    </row>
    <row r="62" spans="1:24">
      <c r="A62" t="s">
        <v>7</v>
      </c>
      <c r="B62" s="203" t="s">
        <v>304</v>
      </c>
      <c r="C62" t="s">
        <v>315</v>
      </c>
      <c r="D62" s="159">
        <v>50</v>
      </c>
      <c r="E62" s="158">
        <v>0.02</v>
      </c>
      <c r="F62" s="160">
        <v>0.17699999999999999</v>
      </c>
      <c r="G62" t="s">
        <v>225</v>
      </c>
      <c r="H62">
        <v>24</v>
      </c>
      <c r="I62">
        <v>50</v>
      </c>
      <c r="J62" s="168">
        <f>I62/'Working tab'!$B$2</f>
        <v>199.44156362185882</v>
      </c>
      <c r="K62" s="159">
        <f t="shared" si="0"/>
        <v>35.301156761069009</v>
      </c>
      <c r="L62" s="159">
        <f t="shared" si="1"/>
        <v>14.698843238930991</v>
      </c>
      <c r="M62" s="158">
        <f t="shared" si="2"/>
        <v>0.29397686477861984</v>
      </c>
      <c r="N62" s="134">
        <f t="shared" si="3"/>
        <v>176.38611886717189</v>
      </c>
      <c r="O62" s="134">
        <f t="shared" si="7"/>
        <v>0.70602313522138016</v>
      </c>
      <c r="P62" s="134">
        <f t="shared" si="4"/>
        <v>8.4722776226565628</v>
      </c>
      <c r="Q62" s="134">
        <f t="shared" si="5"/>
        <v>19.571533040819038</v>
      </c>
      <c r="R62" s="134">
        <f t="shared" si="8"/>
        <v>234.85839648982846</v>
      </c>
      <c r="S62" t="s">
        <v>325</v>
      </c>
      <c r="T62" t="s">
        <v>334</v>
      </c>
      <c r="U62" t="s">
        <v>313</v>
      </c>
      <c r="V62" s="4" t="s">
        <v>337</v>
      </c>
      <c r="W62" t="s">
        <v>339</v>
      </c>
      <c r="X62" t="s">
        <v>81</v>
      </c>
    </row>
    <row r="63" spans="1:24">
      <c r="A63" t="s">
        <v>7</v>
      </c>
      <c r="B63" s="203" t="s">
        <v>304</v>
      </c>
      <c r="C63" t="s">
        <v>315</v>
      </c>
      <c r="D63" s="159">
        <v>50</v>
      </c>
      <c r="E63" s="158">
        <v>0.02</v>
      </c>
      <c r="F63" s="160">
        <v>0.17699999999999999</v>
      </c>
      <c r="G63" t="s">
        <v>225</v>
      </c>
      <c r="H63">
        <v>24</v>
      </c>
      <c r="I63">
        <v>100</v>
      </c>
      <c r="J63" s="168">
        <f>I63/'Working tab'!$B$2</f>
        <v>398.88312724371764</v>
      </c>
      <c r="K63" s="159">
        <f t="shared" si="0"/>
        <v>70.602313522138019</v>
      </c>
      <c r="L63" s="159">
        <f t="shared" si="1"/>
        <v>29.397686477861981</v>
      </c>
      <c r="M63" s="158">
        <f t="shared" si="2"/>
        <v>0.29397686477861984</v>
      </c>
      <c r="N63" s="134">
        <f t="shared" si="3"/>
        <v>352.77223773434378</v>
      </c>
      <c r="O63" s="134">
        <f t="shared" si="7"/>
        <v>1.4120462704427603</v>
      </c>
      <c r="P63" s="134">
        <f t="shared" si="4"/>
        <v>16.944555245313126</v>
      </c>
      <c r="Q63" s="134">
        <f t="shared" si="5"/>
        <v>34.976399414971411</v>
      </c>
      <c r="R63" s="134">
        <f t="shared" si="8"/>
        <v>419.71679297965693</v>
      </c>
      <c r="S63" t="s">
        <v>325</v>
      </c>
      <c r="T63" t="s">
        <v>334</v>
      </c>
      <c r="U63" t="s">
        <v>313</v>
      </c>
      <c r="V63" s="4" t="s">
        <v>337</v>
      </c>
      <c r="W63" t="s">
        <v>339</v>
      </c>
      <c r="X63" t="s">
        <v>81</v>
      </c>
    </row>
    <row r="64" spans="1:24">
      <c r="A64" t="s">
        <v>7</v>
      </c>
      <c r="B64" s="203" t="s">
        <v>304</v>
      </c>
      <c r="C64" t="s">
        <v>315</v>
      </c>
      <c r="D64" s="159">
        <v>50</v>
      </c>
      <c r="E64" s="158">
        <v>0.02</v>
      </c>
      <c r="F64" s="160">
        <v>0.17699999999999999</v>
      </c>
      <c r="G64" t="s">
        <v>225</v>
      </c>
      <c r="H64">
        <v>24</v>
      </c>
      <c r="I64">
        <v>150</v>
      </c>
      <c r="J64" s="168">
        <f>I64/'Working tab'!$B$2</f>
        <v>598.32469086557649</v>
      </c>
      <c r="K64" s="159">
        <f t="shared" si="0"/>
        <v>105.90347028320703</v>
      </c>
      <c r="L64" s="159">
        <f t="shared" si="1"/>
        <v>44.096529716792972</v>
      </c>
      <c r="M64" s="158">
        <f t="shared" si="2"/>
        <v>0.29397686477861984</v>
      </c>
      <c r="N64" s="134">
        <f t="shared" si="3"/>
        <v>529.15835660151561</v>
      </c>
      <c r="O64" s="134">
        <f t="shared" si="7"/>
        <v>2.1180694056641407</v>
      </c>
      <c r="P64" s="134">
        <f t="shared" si="4"/>
        <v>25.416832867969688</v>
      </c>
      <c r="Q64" s="134">
        <f t="shared" si="5"/>
        <v>50.381265789123781</v>
      </c>
      <c r="R64" s="134">
        <f t="shared" si="8"/>
        <v>604.57518946948539</v>
      </c>
      <c r="S64" t="s">
        <v>325</v>
      </c>
      <c r="T64" t="s">
        <v>334</v>
      </c>
      <c r="U64" t="s">
        <v>313</v>
      </c>
      <c r="V64" s="4" t="s">
        <v>337</v>
      </c>
      <c r="W64" t="s">
        <v>339</v>
      </c>
      <c r="X64" t="s">
        <v>81</v>
      </c>
    </row>
    <row r="65" spans="1:24">
      <c r="A65" t="s">
        <v>7</v>
      </c>
      <c r="B65" s="203" t="s">
        <v>304</v>
      </c>
      <c r="C65" t="s">
        <v>315</v>
      </c>
      <c r="D65" s="159">
        <v>50</v>
      </c>
      <c r="E65" s="158">
        <v>0.02</v>
      </c>
      <c r="F65" s="160">
        <v>0.17699999999999999</v>
      </c>
      <c r="G65" t="s">
        <v>225</v>
      </c>
      <c r="H65">
        <v>24</v>
      </c>
      <c r="I65">
        <v>200</v>
      </c>
      <c r="J65" s="168">
        <f>I65/'Working tab'!$B$2</f>
        <v>797.76625448743528</v>
      </c>
      <c r="K65" s="159">
        <f t="shared" si="0"/>
        <v>141.20462704427604</v>
      </c>
      <c r="L65" s="159">
        <f t="shared" si="1"/>
        <v>58.795372955723963</v>
      </c>
      <c r="M65" s="158">
        <f t="shared" si="2"/>
        <v>0.29397686477861984</v>
      </c>
      <c r="N65" s="134">
        <f t="shared" si="3"/>
        <v>705.54447546868755</v>
      </c>
      <c r="O65" s="134">
        <f t="shared" si="7"/>
        <v>2.8240925408855206</v>
      </c>
      <c r="P65" s="134">
        <f t="shared" si="4"/>
        <v>33.889110490626251</v>
      </c>
      <c r="Q65" s="134">
        <f t="shared" si="5"/>
        <v>65.78613216327615</v>
      </c>
      <c r="R65" s="134">
        <f t="shared" si="8"/>
        <v>789.43358595931386</v>
      </c>
      <c r="S65" t="s">
        <v>325</v>
      </c>
      <c r="T65" t="s">
        <v>334</v>
      </c>
      <c r="U65" t="s">
        <v>313</v>
      </c>
      <c r="V65" s="4" t="s">
        <v>337</v>
      </c>
      <c r="W65" t="s">
        <v>339</v>
      </c>
      <c r="X65" t="s">
        <v>81</v>
      </c>
    </row>
    <row r="66" spans="1:24">
      <c r="A66" t="s">
        <v>7</v>
      </c>
      <c r="B66" s="203" t="s">
        <v>304</v>
      </c>
      <c r="C66" t="s">
        <v>315</v>
      </c>
      <c r="D66" s="159">
        <v>50</v>
      </c>
      <c r="E66" s="158">
        <v>0.02</v>
      </c>
      <c r="F66" s="160">
        <v>0.17699999999999999</v>
      </c>
      <c r="G66" t="s">
        <v>225</v>
      </c>
      <c r="H66">
        <v>24</v>
      </c>
      <c r="I66">
        <v>250</v>
      </c>
      <c r="J66" s="168">
        <f>I66/'Working tab'!$B$2</f>
        <v>997.20781810929407</v>
      </c>
      <c r="K66" s="159">
        <f t="shared" ref="K66:K129" si="9">IF(G66="Discounted", (1-F66)*I66,(F66*J66))</f>
        <v>176.50578380534503</v>
      </c>
      <c r="L66" s="159">
        <f t="shared" ref="L66:L129" si="10">I66-K66</f>
        <v>73.494216194654967</v>
      </c>
      <c r="M66" s="158">
        <f t="shared" ref="M66:M129" si="11">L66/I66</f>
        <v>0.2939768647786199</v>
      </c>
      <c r="N66" s="134">
        <f t="shared" ref="N66:N129" si="12">L66*12</f>
        <v>881.93059433585961</v>
      </c>
      <c r="O66" s="134">
        <f t="shared" si="7"/>
        <v>3.5301156761069006</v>
      </c>
      <c r="P66" s="134">
        <f t="shared" si="4"/>
        <v>42.361388113282807</v>
      </c>
      <c r="Q66" s="134">
        <f t="shared" ref="Q66:Q129" si="13">L66+(K66*E66)+D66/12</f>
        <v>81.190998537428541</v>
      </c>
      <c r="R66" s="134">
        <f t="shared" si="8"/>
        <v>974.29198244914255</v>
      </c>
      <c r="S66" t="s">
        <v>325</v>
      </c>
      <c r="T66" t="s">
        <v>334</v>
      </c>
      <c r="U66" t="s">
        <v>313</v>
      </c>
      <c r="V66" s="4" t="s">
        <v>337</v>
      </c>
      <c r="W66" t="s">
        <v>339</v>
      </c>
      <c r="X66" t="s">
        <v>81</v>
      </c>
    </row>
    <row r="67" spans="1:24">
      <c r="A67" t="s">
        <v>7</v>
      </c>
      <c r="B67" s="203" t="s">
        <v>304</v>
      </c>
      <c r="C67" t="s">
        <v>315</v>
      </c>
      <c r="D67" s="159">
        <v>50</v>
      </c>
      <c r="E67" s="158">
        <v>0.02</v>
      </c>
      <c r="F67" s="160">
        <v>0.17699999999999999</v>
      </c>
      <c r="G67" t="s">
        <v>225</v>
      </c>
      <c r="H67">
        <v>24</v>
      </c>
      <c r="I67">
        <v>300</v>
      </c>
      <c r="J67" s="168">
        <f>I67/'Working tab'!$B$2</f>
        <v>1196.649381731153</v>
      </c>
      <c r="K67" s="159">
        <f t="shared" si="9"/>
        <v>211.80694056641406</v>
      </c>
      <c r="L67" s="159">
        <f t="shared" si="10"/>
        <v>88.193059433585944</v>
      </c>
      <c r="M67" s="158">
        <f t="shared" si="11"/>
        <v>0.29397686477861984</v>
      </c>
      <c r="N67" s="134">
        <f t="shared" si="12"/>
        <v>1058.3167132030312</v>
      </c>
      <c r="O67" s="134">
        <f t="shared" ref="O67:O130" si="14">IF(E67=0,0,IF(E67=1,IF(E67*K67&gt;1,1,E67*K67),E67*K67))</f>
        <v>4.2361388113282814</v>
      </c>
      <c r="P67" s="134">
        <f t="shared" ref="P67:P130" si="15">E67*K67*12</f>
        <v>50.833665735939377</v>
      </c>
      <c r="Q67" s="134">
        <f t="shared" si="13"/>
        <v>96.595864911580904</v>
      </c>
      <c r="R67" s="134">
        <f t="shared" ref="R67:R81" si="16">Q67*12</f>
        <v>1159.1503789389708</v>
      </c>
      <c r="S67" t="s">
        <v>325</v>
      </c>
      <c r="T67" t="s">
        <v>334</v>
      </c>
      <c r="U67" t="s">
        <v>313</v>
      </c>
      <c r="V67" s="4" t="s">
        <v>337</v>
      </c>
      <c r="W67" t="s">
        <v>339</v>
      </c>
      <c r="X67" t="s">
        <v>81</v>
      </c>
    </row>
    <row r="68" spans="1:24">
      <c r="A68" t="s">
        <v>7</v>
      </c>
      <c r="B68" s="203" t="s">
        <v>304</v>
      </c>
      <c r="C68" t="s">
        <v>315</v>
      </c>
      <c r="D68" s="159">
        <v>50</v>
      </c>
      <c r="E68" s="158">
        <v>0.02</v>
      </c>
      <c r="F68" s="160">
        <v>0.17699999999999999</v>
      </c>
      <c r="G68" t="s">
        <v>225</v>
      </c>
      <c r="H68">
        <v>24</v>
      </c>
      <c r="I68">
        <v>350</v>
      </c>
      <c r="J68" s="168">
        <f>I68/'Working tab'!$B$2</f>
        <v>1396.0909453530116</v>
      </c>
      <c r="K68" s="159">
        <f t="shared" si="9"/>
        <v>247.10809732748305</v>
      </c>
      <c r="L68" s="159">
        <f t="shared" si="10"/>
        <v>102.89190267251695</v>
      </c>
      <c r="M68" s="158">
        <f t="shared" si="11"/>
        <v>0.29397686477861984</v>
      </c>
      <c r="N68" s="134">
        <f t="shared" si="12"/>
        <v>1234.7028320702034</v>
      </c>
      <c r="O68" s="134">
        <f t="shared" si="14"/>
        <v>4.9421619465496613</v>
      </c>
      <c r="P68" s="134">
        <f t="shared" si="15"/>
        <v>59.30594335859594</v>
      </c>
      <c r="Q68" s="134">
        <f t="shared" si="13"/>
        <v>112.00073128573328</v>
      </c>
      <c r="R68" s="134">
        <f t="shared" si="16"/>
        <v>1344.0087754287993</v>
      </c>
      <c r="S68" t="s">
        <v>325</v>
      </c>
      <c r="T68" t="s">
        <v>334</v>
      </c>
      <c r="U68" t="s">
        <v>313</v>
      </c>
      <c r="V68" s="4" t="s">
        <v>337</v>
      </c>
      <c r="W68" t="s">
        <v>339</v>
      </c>
      <c r="X68" t="s">
        <v>81</v>
      </c>
    </row>
    <row r="69" spans="1:24">
      <c r="A69" t="s">
        <v>7</v>
      </c>
      <c r="B69" s="203" t="s">
        <v>304</v>
      </c>
      <c r="C69" t="s">
        <v>315</v>
      </c>
      <c r="D69" s="159">
        <v>50</v>
      </c>
      <c r="E69" s="158">
        <v>0.02</v>
      </c>
      <c r="F69" s="160">
        <v>0.17699999999999999</v>
      </c>
      <c r="G69" t="s">
        <v>225</v>
      </c>
      <c r="H69">
        <v>24</v>
      </c>
      <c r="I69">
        <v>400</v>
      </c>
      <c r="J69" s="168">
        <f>I69/'Working tab'!$B$2</f>
        <v>1595.5325089748706</v>
      </c>
      <c r="K69" s="159">
        <f t="shared" si="9"/>
        <v>282.40925408855207</v>
      </c>
      <c r="L69" s="159">
        <f t="shared" si="10"/>
        <v>117.59074591144793</v>
      </c>
      <c r="M69" s="158">
        <f t="shared" si="11"/>
        <v>0.29397686477861984</v>
      </c>
      <c r="N69" s="134">
        <f t="shared" si="12"/>
        <v>1411.0889509373751</v>
      </c>
      <c r="O69" s="134">
        <f t="shared" si="14"/>
        <v>5.6481850817710413</v>
      </c>
      <c r="P69" s="134">
        <f t="shared" si="15"/>
        <v>67.778220981252502</v>
      </c>
      <c r="Q69" s="134">
        <f t="shared" si="13"/>
        <v>127.40559765988564</v>
      </c>
      <c r="R69" s="134">
        <f t="shared" si="16"/>
        <v>1528.8671719186277</v>
      </c>
      <c r="S69" t="s">
        <v>325</v>
      </c>
      <c r="T69" t="s">
        <v>334</v>
      </c>
      <c r="U69" t="s">
        <v>313</v>
      </c>
      <c r="V69" s="4" t="s">
        <v>337</v>
      </c>
      <c r="W69" t="s">
        <v>339</v>
      </c>
      <c r="X69" t="s">
        <v>81</v>
      </c>
    </row>
    <row r="70" spans="1:24">
      <c r="A70" t="s">
        <v>7</v>
      </c>
      <c r="B70" s="203" t="s">
        <v>304</v>
      </c>
      <c r="C70" t="s">
        <v>315</v>
      </c>
      <c r="D70" s="159">
        <v>50</v>
      </c>
      <c r="E70" s="158">
        <v>0.02</v>
      </c>
      <c r="F70" s="160">
        <v>0.17699999999999999</v>
      </c>
      <c r="G70" t="s">
        <v>225</v>
      </c>
      <c r="H70">
        <v>24</v>
      </c>
      <c r="I70">
        <v>450</v>
      </c>
      <c r="J70" s="168">
        <f>I70/'Working tab'!$B$2</f>
        <v>1794.9740725967292</v>
      </c>
      <c r="K70" s="159">
        <f t="shared" si="9"/>
        <v>317.71041084962104</v>
      </c>
      <c r="L70" s="159">
        <f t="shared" si="10"/>
        <v>132.28958915037896</v>
      </c>
      <c r="M70" s="158">
        <f t="shared" si="11"/>
        <v>0.2939768647786199</v>
      </c>
      <c r="N70" s="134">
        <f t="shared" si="12"/>
        <v>1587.4750698045475</v>
      </c>
      <c r="O70" s="134">
        <f t="shared" si="14"/>
        <v>6.3542082169924212</v>
      </c>
      <c r="P70" s="134">
        <f t="shared" si="15"/>
        <v>76.250498603909051</v>
      </c>
      <c r="Q70" s="134">
        <f t="shared" si="13"/>
        <v>142.81046403403803</v>
      </c>
      <c r="R70" s="134">
        <f t="shared" si="16"/>
        <v>1713.7255684084564</v>
      </c>
      <c r="S70" t="s">
        <v>325</v>
      </c>
      <c r="T70" t="s">
        <v>334</v>
      </c>
      <c r="U70" t="s">
        <v>313</v>
      </c>
      <c r="V70" s="4" t="s">
        <v>337</v>
      </c>
      <c r="W70" t="s">
        <v>339</v>
      </c>
      <c r="X70" t="s">
        <v>81</v>
      </c>
    </row>
    <row r="71" spans="1:24">
      <c r="A71" t="s">
        <v>7</v>
      </c>
      <c r="B71" s="203" t="s">
        <v>304</v>
      </c>
      <c r="C71" t="s">
        <v>315</v>
      </c>
      <c r="D71" s="159">
        <v>50</v>
      </c>
      <c r="E71" s="158">
        <v>0.02</v>
      </c>
      <c r="F71" s="160">
        <v>0.17699999999999999</v>
      </c>
      <c r="G71" t="s">
        <v>225</v>
      </c>
      <c r="H71">
        <v>24</v>
      </c>
      <c r="I71">
        <v>500</v>
      </c>
      <c r="J71" s="168">
        <f>I71/'Working tab'!$B$2</f>
        <v>1994.4156362185881</v>
      </c>
      <c r="K71" s="159">
        <f t="shared" si="9"/>
        <v>353.01156761069007</v>
      </c>
      <c r="L71" s="159">
        <f t="shared" si="10"/>
        <v>146.98843238930993</v>
      </c>
      <c r="M71" s="158">
        <f t="shared" si="11"/>
        <v>0.2939768647786199</v>
      </c>
      <c r="N71" s="134">
        <f t="shared" si="12"/>
        <v>1763.8611886717192</v>
      </c>
      <c r="O71" s="134">
        <f t="shared" si="14"/>
        <v>7.0602313522138012</v>
      </c>
      <c r="P71" s="134">
        <f t="shared" si="15"/>
        <v>84.722776226565614</v>
      </c>
      <c r="Q71" s="134">
        <f t="shared" si="13"/>
        <v>158.2153304081904</v>
      </c>
      <c r="R71" s="134">
        <f t="shared" si="16"/>
        <v>1898.5839648982846</v>
      </c>
      <c r="S71" t="s">
        <v>325</v>
      </c>
      <c r="T71" t="s">
        <v>334</v>
      </c>
      <c r="U71" t="s">
        <v>313</v>
      </c>
      <c r="V71" s="4" t="s">
        <v>337</v>
      </c>
      <c r="W71" t="s">
        <v>339</v>
      </c>
      <c r="X71" t="s">
        <v>81</v>
      </c>
    </row>
    <row r="72" spans="1:24">
      <c r="A72" t="s">
        <v>7</v>
      </c>
      <c r="B72" s="203" t="s">
        <v>302</v>
      </c>
      <c r="C72" t="s">
        <v>316</v>
      </c>
      <c r="D72" s="159">
        <v>0</v>
      </c>
      <c r="E72" s="158">
        <v>0.02</v>
      </c>
      <c r="F72" s="160">
        <v>0.17599999999999999</v>
      </c>
      <c r="G72" t="s">
        <v>225</v>
      </c>
      <c r="H72">
        <v>12</v>
      </c>
      <c r="I72">
        <v>50</v>
      </c>
      <c r="J72" s="168">
        <f>I72/'Working tab'!$B$2</f>
        <v>199.44156362185882</v>
      </c>
      <c r="K72" s="159">
        <f t="shared" si="9"/>
        <v>35.101715197447149</v>
      </c>
      <c r="L72" s="159">
        <f t="shared" si="10"/>
        <v>14.898284802552851</v>
      </c>
      <c r="M72" s="158">
        <f t="shared" si="11"/>
        <v>0.29796569605105705</v>
      </c>
      <c r="N72" s="134">
        <f t="shared" si="12"/>
        <v>178.77941763063421</v>
      </c>
      <c r="O72" s="134">
        <f t="shared" si="14"/>
        <v>0.70203430394894295</v>
      </c>
      <c r="P72" s="134">
        <f t="shared" si="15"/>
        <v>8.4244116473873163</v>
      </c>
      <c r="Q72" s="134">
        <f t="shared" si="13"/>
        <v>15.600319106501795</v>
      </c>
      <c r="R72" s="134">
        <f t="shared" si="16"/>
        <v>187.20382927802154</v>
      </c>
      <c r="S72" t="s">
        <v>313</v>
      </c>
      <c r="T72" t="s">
        <v>334</v>
      </c>
      <c r="U72" t="s">
        <v>313</v>
      </c>
      <c r="V72" s="4" t="s">
        <v>337</v>
      </c>
      <c r="W72" t="s">
        <v>339</v>
      </c>
      <c r="X72" t="s">
        <v>81</v>
      </c>
    </row>
    <row r="73" spans="1:24">
      <c r="A73" t="s">
        <v>7</v>
      </c>
      <c r="B73" s="203" t="s">
        <v>302</v>
      </c>
      <c r="C73" t="s">
        <v>316</v>
      </c>
      <c r="D73" s="159">
        <v>0</v>
      </c>
      <c r="E73" s="158">
        <v>0.02</v>
      </c>
      <c r="F73" s="160">
        <v>0.17599999999999999</v>
      </c>
      <c r="G73" t="s">
        <v>225</v>
      </c>
      <c r="H73">
        <v>12</v>
      </c>
      <c r="I73">
        <v>100</v>
      </c>
      <c r="J73" s="168">
        <f>I73/'Working tab'!$B$2</f>
        <v>398.88312724371764</v>
      </c>
      <c r="K73" s="159">
        <f t="shared" si="9"/>
        <v>70.203430394894298</v>
      </c>
      <c r="L73" s="159">
        <f t="shared" si="10"/>
        <v>29.796569605105702</v>
      </c>
      <c r="M73" s="158">
        <f t="shared" si="11"/>
        <v>0.29796569605105705</v>
      </c>
      <c r="N73" s="134">
        <f t="shared" si="12"/>
        <v>357.55883526126843</v>
      </c>
      <c r="O73" s="134">
        <f t="shared" si="14"/>
        <v>1.4040686078978859</v>
      </c>
      <c r="P73" s="134">
        <f t="shared" si="15"/>
        <v>16.848823294774633</v>
      </c>
      <c r="Q73" s="134">
        <f t="shared" si="13"/>
        <v>31.20063821300359</v>
      </c>
      <c r="R73" s="134">
        <f t="shared" si="16"/>
        <v>374.40765855604309</v>
      </c>
      <c r="S73" t="s">
        <v>313</v>
      </c>
      <c r="T73" t="s">
        <v>334</v>
      </c>
      <c r="U73" t="s">
        <v>313</v>
      </c>
      <c r="V73" s="4" t="s">
        <v>337</v>
      </c>
      <c r="W73" t="s">
        <v>339</v>
      </c>
      <c r="X73" t="s">
        <v>81</v>
      </c>
    </row>
    <row r="74" spans="1:24">
      <c r="A74" t="s">
        <v>7</v>
      </c>
      <c r="B74" s="203" t="s">
        <v>302</v>
      </c>
      <c r="C74" t="s">
        <v>316</v>
      </c>
      <c r="D74" s="159">
        <v>0</v>
      </c>
      <c r="E74" s="158">
        <v>0.02</v>
      </c>
      <c r="F74" s="160">
        <v>0.17599999999999999</v>
      </c>
      <c r="G74" t="s">
        <v>225</v>
      </c>
      <c r="H74">
        <v>12</v>
      </c>
      <c r="I74">
        <v>150</v>
      </c>
      <c r="J74" s="168">
        <f>I74/'Working tab'!$B$2</f>
        <v>598.32469086557649</v>
      </c>
      <c r="K74" s="159">
        <f t="shared" si="9"/>
        <v>105.30514559234146</v>
      </c>
      <c r="L74" s="159">
        <f t="shared" si="10"/>
        <v>44.694854407658539</v>
      </c>
      <c r="M74" s="158">
        <f t="shared" si="11"/>
        <v>0.29796569605105694</v>
      </c>
      <c r="N74" s="134">
        <f t="shared" si="12"/>
        <v>536.33825289190247</v>
      </c>
      <c r="O74" s="134">
        <f t="shared" si="14"/>
        <v>2.1061029118468291</v>
      </c>
      <c r="P74" s="134">
        <f t="shared" si="15"/>
        <v>25.273234942161949</v>
      </c>
      <c r="Q74" s="134">
        <f t="shared" si="13"/>
        <v>46.800957319505372</v>
      </c>
      <c r="R74" s="134">
        <f t="shared" si="16"/>
        <v>561.61148783406452</v>
      </c>
      <c r="S74" t="s">
        <v>313</v>
      </c>
      <c r="T74" t="s">
        <v>334</v>
      </c>
      <c r="U74" t="s">
        <v>313</v>
      </c>
      <c r="V74" s="4" t="s">
        <v>337</v>
      </c>
      <c r="W74" t="s">
        <v>339</v>
      </c>
      <c r="X74" t="s">
        <v>81</v>
      </c>
    </row>
    <row r="75" spans="1:24">
      <c r="A75" t="s">
        <v>7</v>
      </c>
      <c r="B75" s="203" t="s">
        <v>302</v>
      </c>
      <c r="C75" t="s">
        <v>316</v>
      </c>
      <c r="D75" s="159">
        <v>0</v>
      </c>
      <c r="E75" s="158">
        <v>0.02</v>
      </c>
      <c r="F75" s="160">
        <v>0.17599999999999999</v>
      </c>
      <c r="G75" t="s">
        <v>225</v>
      </c>
      <c r="H75">
        <v>12</v>
      </c>
      <c r="I75">
        <v>200</v>
      </c>
      <c r="J75" s="168">
        <f>I75/'Working tab'!$B$2</f>
        <v>797.76625448743528</v>
      </c>
      <c r="K75" s="159">
        <f t="shared" si="9"/>
        <v>140.4068607897886</v>
      </c>
      <c r="L75" s="159">
        <f t="shared" si="10"/>
        <v>59.593139210211405</v>
      </c>
      <c r="M75" s="158">
        <f t="shared" si="11"/>
        <v>0.29796569605105705</v>
      </c>
      <c r="N75" s="134">
        <f t="shared" si="12"/>
        <v>715.11767052253686</v>
      </c>
      <c r="O75" s="134">
        <f t="shared" si="14"/>
        <v>2.8081372157957718</v>
      </c>
      <c r="P75" s="134">
        <f t="shared" si="15"/>
        <v>33.697646589549265</v>
      </c>
      <c r="Q75" s="134">
        <f t="shared" si="13"/>
        <v>62.401276426007179</v>
      </c>
      <c r="R75" s="134">
        <f t="shared" si="16"/>
        <v>748.81531711208618</v>
      </c>
      <c r="S75" t="s">
        <v>313</v>
      </c>
      <c r="T75" t="s">
        <v>334</v>
      </c>
      <c r="U75" t="s">
        <v>313</v>
      </c>
      <c r="V75" s="4" t="s">
        <v>337</v>
      </c>
      <c r="W75" t="s">
        <v>339</v>
      </c>
      <c r="X75" t="s">
        <v>81</v>
      </c>
    </row>
    <row r="76" spans="1:24">
      <c r="A76" t="s">
        <v>7</v>
      </c>
      <c r="B76" s="203" t="s">
        <v>302</v>
      </c>
      <c r="C76" t="s">
        <v>316</v>
      </c>
      <c r="D76" s="159">
        <v>0</v>
      </c>
      <c r="E76" s="158">
        <v>0.02</v>
      </c>
      <c r="F76" s="160">
        <v>0.17599999999999999</v>
      </c>
      <c r="G76" t="s">
        <v>225</v>
      </c>
      <c r="H76">
        <v>12</v>
      </c>
      <c r="I76">
        <v>250</v>
      </c>
      <c r="J76" s="168">
        <f>I76/'Working tab'!$B$2</f>
        <v>997.20781810929407</v>
      </c>
      <c r="K76" s="159">
        <f t="shared" si="9"/>
        <v>175.50857598723576</v>
      </c>
      <c r="L76" s="159">
        <f t="shared" si="10"/>
        <v>74.491424012764242</v>
      </c>
      <c r="M76" s="158">
        <f t="shared" si="11"/>
        <v>0.29796569605105694</v>
      </c>
      <c r="N76" s="134">
        <f t="shared" si="12"/>
        <v>893.8970881531709</v>
      </c>
      <c r="O76" s="134">
        <f t="shared" si="14"/>
        <v>3.5101715197447154</v>
      </c>
      <c r="P76" s="134">
        <f t="shared" si="15"/>
        <v>42.122058236936581</v>
      </c>
      <c r="Q76" s="134">
        <f t="shared" si="13"/>
        <v>78.001595532508958</v>
      </c>
      <c r="R76" s="134">
        <f t="shared" si="16"/>
        <v>936.01914639010749</v>
      </c>
      <c r="S76" t="s">
        <v>313</v>
      </c>
      <c r="T76" t="s">
        <v>334</v>
      </c>
      <c r="U76" t="s">
        <v>313</v>
      </c>
      <c r="V76" s="4" t="s">
        <v>337</v>
      </c>
      <c r="W76" t="s">
        <v>339</v>
      </c>
      <c r="X76" t="s">
        <v>81</v>
      </c>
    </row>
    <row r="77" spans="1:24">
      <c r="A77" t="s">
        <v>7</v>
      </c>
      <c r="B77" s="203" t="s">
        <v>302</v>
      </c>
      <c r="C77" t="s">
        <v>316</v>
      </c>
      <c r="D77" s="159">
        <v>0</v>
      </c>
      <c r="E77" s="158">
        <v>0.02</v>
      </c>
      <c r="F77" s="160">
        <v>0.17599999999999999</v>
      </c>
      <c r="G77" t="s">
        <v>225</v>
      </c>
      <c r="H77">
        <v>12</v>
      </c>
      <c r="I77">
        <v>300</v>
      </c>
      <c r="J77" s="168">
        <f>I77/'Working tab'!$B$2</f>
        <v>1196.649381731153</v>
      </c>
      <c r="K77" s="159">
        <f t="shared" si="9"/>
        <v>210.61029118468292</v>
      </c>
      <c r="L77" s="159">
        <f t="shared" si="10"/>
        <v>89.389708815317078</v>
      </c>
      <c r="M77" s="158">
        <f t="shared" si="11"/>
        <v>0.29796569605105694</v>
      </c>
      <c r="N77" s="134">
        <f t="shared" si="12"/>
        <v>1072.6765057838049</v>
      </c>
      <c r="O77" s="134">
        <f t="shared" si="14"/>
        <v>4.2122058236936581</v>
      </c>
      <c r="P77" s="134">
        <f t="shared" si="15"/>
        <v>50.546469884323898</v>
      </c>
      <c r="Q77" s="134">
        <f t="shared" si="13"/>
        <v>93.601914639010744</v>
      </c>
      <c r="R77" s="134">
        <f t="shared" si="16"/>
        <v>1123.222975668129</v>
      </c>
      <c r="S77" t="s">
        <v>313</v>
      </c>
      <c r="T77" t="s">
        <v>334</v>
      </c>
      <c r="U77" t="s">
        <v>313</v>
      </c>
      <c r="V77" s="4" t="s">
        <v>337</v>
      </c>
      <c r="W77" t="s">
        <v>339</v>
      </c>
      <c r="X77" t="s">
        <v>81</v>
      </c>
    </row>
    <row r="78" spans="1:24">
      <c r="A78" t="s">
        <v>7</v>
      </c>
      <c r="B78" s="203" t="s">
        <v>302</v>
      </c>
      <c r="C78" t="s">
        <v>316</v>
      </c>
      <c r="D78" s="159">
        <v>0</v>
      </c>
      <c r="E78" s="158">
        <v>0.02</v>
      </c>
      <c r="F78" s="160">
        <v>0.17599999999999999</v>
      </c>
      <c r="G78" t="s">
        <v>225</v>
      </c>
      <c r="H78">
        <v>12</v>
      </c>
      <c r="I78">
        <v>350</v>
      </c>
      <c r="J78" s="168">
        <f>I78/'Working tab'!$B$2</f>
        <v>1396.0909453530116</v>
      </c>
      <c r="K78" s="159">
        <f t="shared" si="9"/>
        <v>245.71200638213003</v>
      </c>
      <c r="L78" s="159">
        <f t="shared" si="10"/>
        <v>104.28799361786997</v>
      </c>
      <c r="M78" s="158">
        <f t="shared" si="11"/>
        <v>0.29796569605105705</v>
      </c>
      <c r="N78" s="134">
        <f t="shared" si="12"/>
        <v>1251.4559234144397</v>
      </c>
      <c r="O78" s="134">
        <f t="shared" si="14"/>
        <v>4.9142401276426009</v>
      </c>
      <c r="P78" s="134">
        <f t="shared" si="15"/>
        <v>58.970881531711214</v>
      </c>
      <c r="Q78" s="134">
        <f t="shared" si="13"/>
        <v>109.20223374551257</v>
      </c>
      <c r="R78" s="134">
        <f t="shared" si="16"/>
        <v>1310.4268049461509</v>
      </c>
      <c r="S78" t="s">
        <v>313</v>
      </c>
      <c r="T78" t="s">
        <v>334</v>
      </c>
      <c r="U78" t="s">
        <v>313</v>
      </c>
      <c r="V78" s="4" t="s">
        <v>337</v>
      </c>
      <c r="W78" t="s">
        <v>339</v>
      </c>
      <c r="X78" t="s">
        <v>81</v>
      </c>
    </row>
    <row r="79" spans="1:24">
      <c r="A79" t="s">
        <v>7</v>
      </c>
      <c r="B79" s="203" t="s">
        <v>302</v>
      </c>
      <c r="C79" t="s">
        <v>316</v>
      </c>
      <c r="D79" s="159">
        <v>0</v>
      </c>
      <c r="E79" s="158">
        <v>0.02</v>
      </c>
      <c r="F79" s="160">
        <v>0.17599999999999999</v>
      </c>
      <c r="G79" t="s">
        <v>225</v>
      </c>
      <c r="H79">
        <v>12</v>
      </c>
      <c r="I79">
        <v>400</v>
      </c>
      <c r="J79" s="168">
        <f>I79/'Working tab'!$B$2</f>
        <v>1595.5325089748706</v>
      </c>
      <c r="K79" s="159">
        <f t="shared" si="9"/>
        <v>280.81372157957719</v>
      </c>
      <c r="L79" s="159">
        <f t="shared" si="10"/>
        <v>119.18627842042281</v>
      </c>
      <c r="M79" s="158">
        <f t="shared" si="11"/>
        <v>0.29796569605105705</v>
      </c>
      <c r="N79" s="134">
        <f t="shared" si="12"/>
        <v>1430.2353410450737</v>
      </c>
      <c r="O79" s="134">
        <f t="shared" si="14"/>
        <v>5.6162744315915436</v>
      </c>
      <c r="P79" s="134">
        <f t="shared" si="15"/>
        <v>67.39529317909853</v>
      </c>
      <c r="Q79" s="134">
        <f t="shared" si="13"/>
        <v>124.80255285201436</v>
      </c>
      <c r="R79" s="134">
        <f t="shared" si="16"/>
        <v>1497.6306342241724</v>
      </c>
      <c r="S79" t="s">
        <v>313</v>
      </c>
      <c r="T79" t="s">
        <v>334</v>
      </c>
      <c r="U79" t="s">
        <v>313</v>
      </c>
      <c r="V79" s="4" t="s">
        <v>337</v>
      </c>
      <c r="W79" t="s">
        <v>339</v>
      </c>
      <c r="X79" t="s">
        <v>81</v>
      </c>
    </row>
    <row r="80" spans="1:24">
      <c r="A80" t="s">
        <v>7</v>
      </c>
      <c r="B80" s="203" t="s">
        <v>302</v>
      </c>
      <c r="C80" t="s">
        <v>316</v>
      </c>
      <c r="D80" s="159">
        <v>0</v>
      </c>
      <c r="E80" s="158">
        <v>0.02</v>
      </c>
      <c r="F80" s="160">
        <v>0.17599999999999999</v>
      </c>
      <c r="G80" t="s">
        <v>225</v>
      </c>
      <c r="H80">
        <v>12</v>
      </c>
      <c r="I80">
        <v>450</v>
      </c>
      <c r="J80" s="168">
        <f>I80/'Working tab'!$B$2</f>
        <v>1794.9740725967292</v>
      </c>
      <c r="K80" s="159">
        <f t="shared" si="9"/>
        <v>315.91543677702435</v>
      </c>
      <c r="L80" s="159">
        <f t="shared" si="10"/>
        <v>134.08456322297565</v>
      </c>
      <c r="M80" s="158">
        <f t="shared" si="11"/>
        <v>0.29796569605105699</v>
      </c>
      <c r="N80" s="134">
        <f t="shared" si="12"/>
        <v>1609.0147586757078</v>
      </c>
      <c r="O80" s="134">
        <f t="shared" si="14"/>
        <v>6.3183087355404872</v>
      </c>
      <c r="P80" s="134">
        <f t="shared" si="15"/>
        <v>75.819704826485847</v>
      </c>
      <c r="Q80" s="134">
        <f t="shared" si="13"/>
        <v>140.40287195851613</v>
      </c>
      <c r="R80" s="134">
        <f t="shared" si="16"/>
        <v>1684.8344635021936</v>
      </c>
      <c r="S80" t="s">
        <v>313</v>
      </c>
      <c r="T80" t="s">
        <v>334</v>
      </c>
      <c r="U80" t="s">
        <v>313</v>
      </c>
      <c r="V80" s="4" t="s">
        <v>337</v>
      </c>
      <c r="W80" t="s">
        <v>339</v>
      </c>
      <c r="X80" t="s">
        <v>81</v>
      </c>
    </row>
    <row r="81" spans="1:24">
      <c r="A81" t="s">
        <v>7</v>
      </c>
      <c r="B81" s="203" t="s">
        <v>302</v>
      </c>
      <c r="C81" t="s">
        <v>316</v>
      </c>
      <c r="D81" s="159">
        <v>0</v>
      </c>
      <c r="E81" s="158">
        <v>0.02</v>
      </c>
      <c r="F81" s="160">
        <v>0.17599999999999999</v>
      </c>
      <c r="G81" t="s">
        <v>225</v>
      </c>
      <c r="H81">
        <v>12</v>
      </c>
      <c r="I81">
        <v>500</v>
      </c>
      <c r="J81" s="168">
        <f>I81/'Working tab'!$B$2</f>
        <v>1994.4156362185881</v>
      </c>
      <c r="K81" s="159">
        <f t="shared" si="9"/>
        <v>351.01715197447152</v>
      </c>
      <c r="L81" s="159">
        <f t="shared" si="10"/>
        <v>148.98284802552848</v>
      </c>
      <c r="M81" s="158">
        <f t="shared" si="11"/>
        <v>0.29796569605105694</v>
      </c>
      <c r="N81" s="134">
        <f t="shared" si="12"/>
        <v>1787.7941763063418</v>
      </c>
      <c r="O81" s="134">
        <f t="shared" si="14"/>
        <v>7.0203430394894308</v>
      </c>
      <c r="P81" s="134">
        <f t="shared" si="15"/>
        <v>84.244116473873163</v>
      </c>
      <c r="Q81" s="134">
        <f t="shared" si="13"/>
        <v>156.00319106501792</v>
      </c>
      <c r="R81" s="134">
        <f t="shared" si="16"/>
        <v>1872.038292780215</v>
      </c>
      <c r="S81" t="s">
        <v>313</v>
      </c>
      <c r="T81" t="s">
        <v>334</v>
      </c>
      <c r="U81" t="s">
        <v>313</v>
      </c>
      <c r="V81" s="4" t="s">
        <v>337</v>
      </c>
      <c r="W81" t="s">
        <v>339</v>
      </c>
      <c r="X81" t="s">
        <v>81</v>
      </c>
    </row>
    <row r="82" spans="1:24">
      <c r="A82" t="s">
        <v>320</v>
      </c>
      <c r="B82" s="203" t="s">
        <v>261</v>
      </c>
      <c r="C82" t="s">
        <v>13</v>
      </c>
      <c r="D82" s="159">
        <v>0</v>
      </c>
      <c r="E82" s="158">
        <v>0.01</v>
      </c>
      <c r="F82" s="160">
        <v>0.19259999999999999</v>
      </c>
      <c r="G82" t="s">
        <v>225</v>
      </c>
      <c r="H82">
        <v>12</v>
      </c>
      <c r="I82">
        <v>50</v>
      </c>
      <c r="J82" s="168">
        <f>I82/'Working tab'!$B$2</f>
        <v>199.44156362185882</v>
      </c>
      <c r="K82" s="159">
        <f t="shared" si="9"/>
        <v>38.412445153570005</v>
      </c>
      <c r="L82" s="159">
        <f t="shared" si="10"/>
        <v>11.587554846429995</v>
      </c>
      <c r="M82" s="158">
        <f t="shared" si="11"/>
        <v>0.23175109692859991</v>
      </c>
      <c r="N82" s="134">
        <f t="shared" si="12"/>
        <v>139.05065815715994</v>
      </c>
      <c r="O82" s="134">
        <f t="shared" si="14"/>
        <v>0.38412445153570007</v>
      </c>
      <c r="P82" s="134">
        <f t="shared" si="15"/>
        <v>4.6094934184284009</v>
      </c>
      <c r="Q82" s="134">
        <f t="shared" si="13"/>
        <v>11.971679297965695</v>
      </c>
      <c r="R82" s="134">
        <f t="shared" ref="R82:R91" si="17">Q82*12</f>
        <v>143.66015157558834</v>
      </c>
      <c r="S82" t="s">
        <v>313</v>
      </c>
      <c r="T82" t="s">
        <v>321</v>
      </c>
      <c r="U82" t="s">
        <v>323</v>
      </c>
      <c r="V82" s="4" t="s">
        <v>337</v>
      </c>
      <c r="W82" t="s">
        <v>336</v>
      </c>
      <c r="X82" t="s">
        <v>81</v>
      </c>
    </row>
    <row r="83" spans="1:24">
      <c r="A83" t="s">
        <v>320</v>
      </c>
      <c r="B83" s="203" t="s">
        <v>261</v>
      </c>
      <c r="C83" t="s">
        <v>13</v>
      </c>
      <c r="D83" s="159">
        <v>0</v>
      </c>
      <c r="E83" s="158">
        <v>0.01</v>
      </c>
      <c r="F83" s="160">
        <v>0.19259999999999999</v>
      </c>
      <c r="G83" t="s">
        <v>225</v>
      </c>
      <c r="H83">
        <v>12</v>
      </c>
      <c r="I83">
        <v>100</v>
      </c>
      <c r="J83" s="168">
        <f>I83/'Working tab'!$B$2</f>
        <v>398.88312724371764</v>
      </c>
      <c r="K83" s="159">
        <f t="shared" si="9"/>
        <v>76.824890307140009</v>
      </c>
      <c r="L83" s="159">
        <f t="shared" si="10"/>
        <v>23.175109692859991</v>
      </c>
      <c r="M83" s="158">
        <f t="shared" si="11"/>
        <v>0.23175109692859991</v>
      </c>
      <c r="N83" s="134">
        <f t="shared" si="12"/>
        <v>278.10131631431989</v>
      </c>
      <c r="O83" s="134">
        <f t="shared" si="14"/>
        <v>0.76824890307140015</v>
      </c>
      <c r="P83" s="134">
        <f t="shared" si="15"/>
        <v>9.2189868368568018</v>
      </c>
      <c r="Q83" s="134">
        <f t="shared" si="13"/>
        <v>23.943358595931389</v>
      </c>
      <c r="R83" s="134">
        <f t="shared" si="17"/>
        <v>287.32030315117669</v>
      </c>
      <c r="S83" t="s">
        <v>313</v>
      </c>
      <c r="T83" t="s">
        <v>321</v>
      </c>
      <c r="U83" t="s">
        <v>323</v>
      </c>
      <c r="V83" s="4" t="s">
        <v>337</v>
      </c>
      <c r="W83" t="s">
        <v>336</v>
      </c>
      <c r="X83" t="s">
        <v>81</v>
      </c>
    </row>
    <row r="84" spans="1:24">
      <c r="A84" t="s">
        <v>320</v>
      </c>
      <c r="B84" s="203" t="s">
        <v>261</v>
      </c>
      <c r="C84" t="s">
        <v>13</v>
      </c>
      <c r="D84" s="159">
        <v>0</v>
      </c>
      <c r="E84" s="158">
        <v>0.01</v>
      </c>
      <c r="F84" s="160">
        <v>0.19259999999999999</v>
      </c>
      <c r="G84" t="s">
        <v>225</v>
      </c>
      <c r="H84">
        <v>12</v>
      </c>
      <c r="I84">
        <v>150</v>
      </c>
      <c r="J84" s="168">
        <f>I84/'Working tab'!$B$2</f>
        <v>598.32469086557649</v>
      </c>
      <c r="K84" s="159">
        <f t="shared" si="9"/>
        <v>115.23733546071003</v>
      </c>
      <c r="L84" s="159">
        <f t="shared" si="10"/>
        <v>34.762664539289972</v>
      </c>
      <c r="M84" s="158">
        <f t="shared" si="11"/>
        <v>0.23175109692859983</v>
      </c>
      <c r="N84" s="134">
        <f t="shared" si="12"/>
        <v>417.15197447147966</v>
      </c>
      <c r="O84" s="134">
        <f t="shared" si="14"/>
        <v>1.1523733546071002</v>
      </c>
      <c r="P84" s="134">
        <f t="shared" si="15"/>
        <v>13.828480255285204</v>
      </c>
      <c r="Q84" s="134">
        <f t="shared" si="13"/>
        <v>35.915037893897072</v>
      </c>
      <c r="R84" s="134">
        <f t="shared" si="17"/>
        <v>430.98045472676483</v>
      </c>
      <c r="S84" t="s">
        <v>313</v>
      </c>
      <c r="T84" t="s">
        <v>321</v>
      </c>
      <c r="U84" t="s">
        <v>323</v>
      </c>
      <c r="V84" s="4" t="s">
        <v>337</v>
      </c>
      <c r="W84" t="s">
        <v>336</v>
      </c>
      <c r="X84" t="s">
        <v>81</v>
      </c>
    </row>
    <row r="85" spans="1:24">
      <c r="A85" t="s">
        <v>320</v>
      </c>
      <c r="B85" s="203" t="s">
        <v>261</v>
      </c>
      <c r="C85" t="s">
        <v>13</v>
      </c>
      <c r="D85" s="159">
        <v>0</v>
      </c>
      <c r="E85" s="158">
        <v>0.01</v>
      </c>
      <c r="F85" s="160">
        <v>0.19259999999999999</v>
      </c>
      <c r="G85" t="s">
        <v>225</v>
      </c>
      <c r="H85">
        <v>12</v>
      </c>
      <c r="I85">
        <v>200</v>
      </c>
      <c r="J85" s="168">
        <f>I85/'Working tab'!$B$2</f>
        <v>797.76625448743528</v>
      </c>
      <c r="K85" s="159">
        <f t="shared" si="9"/>
        <v>153.64978061428002</v>
      </c>
      <c r="L85" s="159">
        <f t="shared" si="10"/>
        <v>46.350219385719981</v>
      </c>
      <c r="M85" s="158">
        <f t="shared" si="11"/>
        <v>0.23175109692859991</v>
      </c>
      <c r="N85" s="134">
        <f t="shared" si="12"/>
        <v>556.20263262863978</v>
      </c>
      <c r="O85" s="134">
        <f t="shared" si="14"/>
        <v>1.5364978061428003</v>
      </c>
      <c r="P85" s="134">
        <f t="shared" si="15"/>
        <v>18.437973673713604</v>
      </c>
      <c r="Q85" s="134">
        <f t="shared" si="13"/>
        <v>47.886717191862779</v>
      </c>
      <c r="R85" s="134">
        <f t="shared" si="17"/>
        <v>574.64060630235338</v>
      </c>
      <c r="S85" t="s">
        <v>313</v>
      </c>
      <c r="T85" t="s">
        <v>321</v>
      </c>
      <c r="U85" t="s">
        <v>323</v>
      </c>
      <c r="V85" s="4" t="s">
        <v>337</v>
      </c>
      <c r="W85" t="s">
        <v>336</v>
      </c>
      <c r="X85" t="s">
        <v>81</v>
      </c>
    </row>
    <row r="86" spans="1:24">
      <c r="A86" t="s">
        <v>320</v>
      </c>
      <c r="B86" s="203" t="s">
        <v>261</v>
      </c>
      <c r="C86" t="s">
        <v>13</v>
      </c>
      <c r="D86" s="159">
        <v>0</v>
      </c>
      <c r="E86" s="158">
        <v>0.01</v>
      </c>
      <c r="F86" s="160">
        <v>0.19259999999999999</v>
      </c>
      <c r="G86" t="s">
        <v>225</v>
      </c>
      <c r="H86">
        <v>12</v>
      </c>
      <c r="I86">
        <v>250</v>
      </c>
      <c r="J86" s="168">
        <f>I86/'Working tab'!$B$2</f>
        <v>997.20781810929407</v>
      </c>
      <c r="K86" s="159">
        <f t="shared" si="9"/>
        <v>192.06222576785004</v>
      </c>
      <c r="L86" s="159">
        <f t="shared" si="10"/>
        <v>57.937774232149962</v>
      </c>
      <c r="M86" s="158">
        <f t="shared" si="11"/>
        <v>0.23175109692859985</v>
      </c>
      <c r="N86" s="134">
        <f t="shared" si="12"/>
        <v>695.25329078579955</v>
      </c>
      <c r="O86" s="134">
        <f t="shared" si="14"/>
        <v>1.9206222576785004</v>
      </c>
      <c r="P86" s="134">
        <f t="shared" si="15"/>
        <v>23.047467092142004</v>
      </c>
      <c r="Q86" s="134">
        <f t="shared" si="13"/>
        <v>59.858396489828465</v>
      </c>
      <c r="R86" s="134">
        <f t="shared" si="17"/>
        <v>718.30075787794158</v>
      </c>
      <c r="S86" t="s">
        <v>313</v>
      </c>
      <c r="T86" t="s">
        <v>321</v>
      </c>
      <c r="U86" t="s">
        <v>323</v>
      </c>
      <c r="V86" s="4" t="s">
        <v>337</v>
      </c>
      <c r="W86" t="s">
        <v>336</v>
      </c>
      <c r="X86" t="s">
        <v>81</v>
      </c>
    </row>
    <row r="87" spans="1:24">
      <c r="A87" t="s">
        <v>320</v>
      </c>
      <c r="B87" s="203" t="s">
        <v>261</v>
      </c>
      <c r="C87" t="s">
        <v>13</v>
      </c>
      <c r="D87" s="159">
        <v>0</v>
      </c>
      <c r="E87" s="158">
        <v>0.01</v>
      </c>
      <c r="F87" s="160">
        <v>0.19259999999999999</v>
      </c>
      <c r="G87" t="s">
        <v>225</v>
      </c>
      <c r="H87">
        <v>12</v>
      </c>
      <c r="I87">
        <v>300</v>
      </c>
      <c r="J87" s="168">
        <f>I87/'Working tab'!$B$2</f>
        <v>1196.649381731153</v>
      </c>
      <c r="K87" s="159">
        <f t="shared" si="9"/>
        <v>230.47467092142006</v>
      </c>
      <c r="L87" s="159">
        <f t="shared" si="10"/>
        <v>69.525329078579944</v>
      </c>
      <c r="M87" s="158">
        <f t="shared" si="11"/>
        <v>0.23175109692859983</v>
      </c>
      <c r="N87" s="134">
        <f t="shared" si="12"/>
        <v>834.30394894295932</v>
      </c>
      <c r="O87" s="134">
        <f t="shared" si="14"/>
        <v>2.3047467092142004</v>
      </c>
      <c r="P87" s="134">
        <f t="shared" si="15"/>
        <v>27.656960510570407</v>
      </c>
      <c r="Q87" s="134">
        <f t="shared" si="13"/>
        <v>71.830075787794144</v>
      </c>
      <c r="R87" s="134">
        <f t="shared" si="17"/>
        <v>861.96090945352967</v>
      </c>
      <c r="S87" t="s">
        <v>313</v>
      </c>
      <c r="T87" t="s">
        <v>321</v>
      </c>
      <c r="U87" t="s">
        <v>323</v>
      </c>
      <c r="V87" s="4" t="s">
        <v>337</v>
      </c>
      <c r="W87" t="s">
        <v>336</v>
      </c>
      <c r="X87" t="s">
        <v>81</v>
      </c>
    </row>
    <row r="88" spans="1:24">
      <c r="A88" t="s">
        <v>320</v>
      </c>
      <c r="B88" s="203" t="s">
        <v>261</v>
      </c>
      <c r="C88" t="s">
        <v>13</v>
      </c>
      <c r="D88" s="159">
        <v>0</v>
      </c>
      <c r="E88" s="158">
        <v>0.01</v>
      </c>
      <c r="F88" s="160">
        <v>0.19259999999999999</v>
      </c>
      <c r="G88" t="s">
        <v>225</v>
      </c>
      <c r="H88">
        <v>12</v>
      </c>
      <c r="I88">
        <v>350</v>
      </c>
      <c r="J88" s="168">
        <f>I88/'Working tab'!$B$2</f>
        <v>1396.0909453530116</v>
      </c>
      <c r="K88" s="159">
        <f t="shared" si="9"/>
        <v>268.88711607499005</v>
      </c>
      <c r="L88" s="159">
        <f t="shared" si="10"/>
        <v>81.112883925009953</v>
      </c>
      <c r="M88" s="158">
        <f t="shared" si="11"/>
        <v>0.23175109692859985</v>
      </c>
      <c r="N88" s="134">
        <f t="shared" si="12"/>
        <v>973.35460710011944</v>
      </c>
      <c r="O88" s="134">
        <f t="shared" si="14"/>
        <v>2.6888711607499007</v>
      </c>
      <c r="P88" s="134">
        <f t="shared" si="15"/>
        <v>32.266453928998807</v>
      </c>
      <c r="Q88" s="134">
        <f t="shared" si="13"/>
        <v>83.801755085759851</v>
      </c>
      <c r="R88" s="134">
        <f t="shared" si="17"/>
        <v>1005.6210610291182</v>
      </c>
      <c r="S88" t="s">
        <v>313</v>
      </c>
      <c r="T88" t="s">
        <v>321</v>
      </c>
      <c r="U88" t="s">
        <v>323</v>
      </c>
      <c r="V88" s="4" t="s">
        <v>337</v>
      </c>
      <c r="W88" t="s">
        <v>336</v>
      </c>
      <c r="X88" t="s">
        <v>81</v>
      </c>
    </row>
    <row r="89" spans="1:24">
      <c r="A89" t="s">
        <v>320</v>
      </c>
      <c r="B89" s="203" t="s">
        <v>261</v>
      </c>
      <c r="C89" t="s">
        <v>13</v>
      </c>
      <c r="D89" s="159">
        <v>0</v>
      </c>
      <c r="E89" s="158">
        <v>0.01</v>
      </c>
      <c r="F89" s="160">
        <v>0.19259999999999999</v>
      </c>
      <c r="G89" t="s">
        <v>225</v>
      </c>
      <c r="H89">
        <v>12</v>
      </c>
      <c r="I89">
        <v>400</v>
      </c>
      <c r="J89" s="168">
        <f>I89/'Working tab'!$B$2</f>
        <v>1595.5325089748706</v>
      </c>
      <c r="K89" s="159">
        <f t="shared" si="9"/>
        <v>307.29956122856004</v>
      </c>
      <c r="L89" s="159">
        <f t="shared" si="10"/>
        <v>92.700438771439963</v>
      </c>
      <c r="M89" s="158">
        <f t="shared" si="11"/>
        <v>0.23175109692859991</v>
      </c>
      <c r="N89" s="134">
        <f t="shared" si="12"/>
        <v>1112.4052652572796</v>
      </c>
      <c r="O89" s="134">
        <f t="shared" si="14"/>
        <v>3.0729956122856006</v>
      </c>
      <c r="P89" s="134">
        <f t="shared" si="15"/>
        <v>36.875947347427207</v>
      </c>
      <c r="Q89" s="134">
        <f t="shared" si="13"/>
        <v>95.773434383725558</v>
      </c>
      <c r="R89" s="134">
        <f t="shared" si="17"/>
        <v>1149.2812126047068</v>
      </c>
      <c r="S89" t="s">
        <v>313</v>
      </c>
      <c r="T89" t="s">
        <v>321</v>
      </c>
      <c r="U89" t="s">
        <v>323</v>
      </c>
      <c r="V89" s="4" t="s">
        <v>337</v>
      </c>
      <c r="W89" t="s">
        <v>336</v>
      </c>
      <c r="X89" t="s">
        <v>81</v>
      </c>
    </row>
    <row r="90" spans="1:24">
      <c r="A90" t="s">
        <v>320</v>
      </c>
      <c r="B90" s="203" t="s">
        <v>261</v>
      </c>
      <c r="C90" t="s">
        <v>13</v>
      </c>
      <c r="D90" s="159">
        <v>0</v>
      </c>
      <c r="E90" s="158">
        <v>0.01</v>
      </c>
      <c r="F90" s="160">
        <v>0.19259999999999999</v>
      </c>
      <c r="G90" t="s">
        <v>225</v>
      </c>
      <c r="H90">
        <v>12</v>
      </c>
      <c r="I90">
        <v>450</v>
      </c>
      <c r="J90" s="168">
        <f>I90/'Working tab'!$B$2</f>
        <v>1794.9740725967292</v>
      </c>
      <c r="K90" s="159">
        <f t="shared" si="9"/>
        <v>345.71200638213003</v>
      </c>
      <c r="L90" s="159">
        <f t="shared" si="10"/>
        <v>104.28799361786997</v>
      </c>
      <c r="M90" s="158">
        <f t="shared" si="11"/>
        <v>0.23175109692859994</v>
      </c>
      <c r="N90" s="134">
        <f t="shared" si="12"/>
        <v>1251.4559234144397</v>
      </c>
      <c r="O90" s="134">
        <f t="shared" si="14"/>
        <v>3.4571200638213004</v>
      </c>
      <c r="P90" s="134">
        <f t="shared" si="15"/>
        <v>41.485440765855607</v>
      </c>
      <c r="Q90" s="134">
        <f t="shared" si="13"/>
        <v>107.74511368169128</v>
      </c>
      <c r="R90" s="134">
        <f t="shared" si="17"/>
        <v>1292.9413641802953</v>
      </c>
      <c r="S90" t="s">
        <v>313</v>
      </c>
      <c r="T90" t="s">
        <v>321</v>
      </c>
      <c r="U90" t="s">
        <v>323</v>
      </c>
      <c r="V90" s="4" t="s">
        <v>337</v>
      </c>
      <c r="W90" t="s">
        <v>336</v>
      </c>
      <c r="X90" t="s">
        <v>81</v>
      </c>
    </row>
    <row r="91" spans="1:24">
      <c r="A91" t="s">
        <v>320</v>
      </c>
      <c r="B91" s="203" t="s">
        <v>261</v>
      </c>
      <c r="C91" t="s">
        <v>13</v>
      </c>
      <c r="D91" s="159">
        <v>0</v>
      </c>
      <c r="E91" s="158">
        <v>0.01</v>
      </c>
      <c r="F91" s="160">
        <v>0.19259999999999999</v>
      </c>
      <c r="G91" t="s">
        <v>225</v>
      </c>
      <c r="H91">
        <v>12</v>
      </c>
      <c r="I91">
        <v>500</v>
      </c>
      <c r="J91" s="168">
        <f>I91/'Working tab'!$B$2</f>
        <v>1994.4156362185881</v>
      </c>
      <c r="K91" s="159">
        <f t="shared" si="9"/>
        <v>384.12445153570008</v>
      </c>
      <c r="L91" s="159">
        <f t="shared" si="10"/>
        <v>115.87554846429992</v>
      </c>
      <c r="M91" s="158">
        <f t="shared" si="11"/>
        <v>0.23175109692859985</v>
      </c>
      <c r="N91" s="134">
        <f t="shared" si="12"/>
        <v>1390.5065815715991</v>
      </c>
      <c r="O91" s="134">
        <f t="shared" si="14"/>
        <v>3.8412445153570007</v>
      </c>
      <c r="P91" s="134">
        <f t="shared" si="15"/>
        <v>46.094934184284007</v>
      </c>
      <c r="Q91" s="134">
        <f t="shared" si="13"/>
        <v>119.71679297965693</v>
      </c>
      <c r="R91" s="134">
        <f t="shared" si="17"/>
        <v>1436.6015157558832</v>
      </c>
      <c r="S91" t="s">
        <v>313</v>
      </c>
      <c r="T91" t="s">
        <v>321</v>
      </c>
      <c r="U91" t="s">
        <v>323</v>
      </c>
      <c r="V91" s="4" t="s">
        <v>337</v>
      </c>
      <c r="W91" t="s">
        <v>336</v>
      </c>
      <c r="X91" t="s">
        <v>81</v>
      </c>
    </row>
    <row r="92" spans="1:24">
      <c r="A92" t="s">
        <v>320</v>
      </c>
      <c r="B92" s="203" t="s">
        <v>255</v>
      </c>
      <c r="C92" t="s">
        <v>14</v>
      </c>
      <c r="D92" s="159">
        <v>0</v>
      </c>
      <c r="E92" s="158">
        <v>0.01</v>
      </c>
      <c r="F92" s="160">
        <v>0.17979999999999999</v>
      </c>
      <c r="G92" t="s">
        <v>225</v>
      </c>
      <c r="H92">
        <v>24</v>
      </c>
      <c r="I92">
        <v>50</v>
      </c>
      <c r="J92" s="168">
        <f>I92/'Working tab'!$B$2</f>
        <v>199.44156362185882</v>
      </c>
      <c r="K92" s="159">
        <f t="shared" si="9"/>
        <v>35.859593139210212</v>
      </c>
      <c r="L92" s="159">
        <f t="shared" si="10"/>
        <v>14.140406860789788</v>
      </c>
      <c r="M92" s="158">
        <f t="shared" si="11"/>
        <v>0.28280813721579579</v>
      </c>
      <c r="N92" s="134">
        <f t="shared" si="12"/>
        <v>169.68488232947746</v>
      </c>
      <c r="O92" s="134">
        <f t="shared" si="14"/>
        <v>0.35859593139210211</v>
      </c>
      <c r="P92" s="134">
        <f t="shared" si="15"/>
        <v>4.3031511767052253</v>
      </c>
      <c r="Q92" s="134">
        <f t="shared" si="13"/>
        <v>14.499002792181891</v>
      </c>
      <c r="R92" s="134">
        <f t="shared" ref="R92:R101" si="18">Q92*12</f>
        <v>173.98803350618269</v>
      </c>
      <c r="S92" t="s">
        <v>313</v>
      </c>
      <c r="T92" t="s">
        <v>321</v>
      </c>
      <c r="U92" t="s">
        <v>313</v>
      </c>
      <c r="V92" s="4" t="s">
        <v>337</v>
      </c>
      <c r="W92" t="s">
        <v>339</v>
      </c>
      <c r="X92" t="s">
        <v>81</v>
      </c>
    </row>
    <row r="93" spans="1:24">
      <c r="A93" t="s">
        <v>320</v>
      </c>
      <c r="B93" s="203" t="s">
        <v>255</v>
      </c>
      <c r="C93" t="s">
        <v>14</v>
      </c>
      <c r="D93" s="159">
        <v>0</v>
      </c>
      <c r="E93" s="158">
        <v>0.01</v>
      </c>
      <c r="F93" s="160">
        <v>0.17979999999999999</v>
      </c>
      <c r="G93" t="s">
        <v>225</v>
      </c>
      <c r="H93">
        <v>24</v>
      </c>
      <c r="I93">
        <v>100</v>
      </c>
      <c r="J93" s="168">
        <f>I93/'Working tab'!$B$2</f>
        <v>398.88312724371764</v>
      </c>
      <c r="K93" s="159">
        <f t="shared" si="9"/>
        <v>71.719186278420423</v>
      </c>
      <c r="L93" s="159">
        <f t="shared" si="10"/>
        <v>28.280813721579577</v>
      </c>
      <c r="M93" s="158">
        <f t="shared" si="11"/>
        <v>0.28280813721579579</v>
      </c>
      <c r="N93" s="134">
        <f t="shared" si="12"/>
        <v>339.36976465895492</v>
      </c>
      <c r="O93" s="134">
        <f t="shared" si="14"/>
        <v>0.71719186278420421</v>
      </c>
      <c r="P93" s="134">
        <f t="shared" si="15"/>
        <v>8.6063023534104506</v>
      </c>
      <c r="Q93" s="134">
        <f t="shared" si="13"/>
        <v>28.998005584363781</v>
      </c>
      <c r="R93" s="134">
        <f t="shared" si="18"/>
        <v>347.97606701236538</v>
      </c>
      <c r="S93" t="s">
        <v>313</v>
      </c>
      <c r="T93" t="s">
        <v>321</v>
      </c>
      <c r="U93" t="s">
        <v>313</v>
      </c>
      <c r="V93" s="4" t="s">
        <v>337</v>
      </c>
      <c r="W93" t="s">
        <v>339</v>
      </c>
      <c r="X93" t="s">
        <v>81</v>
      </c>
    </row>
    <row r="94" spans="1:24">
      <c r="A94" t="s">
        <v>320</v>
      </c>
      <c r="B94" s="203" t="s">
        <v>255</v>
      </c>
      <c r="C94" t="s">
        <v>14</v>
      </c>
      <c r="D94" s="159">
        <v>0</v>
      </c>
      <c r="E94" s="158">
        <v>0.01</v>
      </c>
      <c r="F94" s="160">
        <v>0.17979999999999999</v>
      </c>
      <c r="G94" t="s">
        <v>225</v>
      </c>
      <c r="H94">
        <v>24</v>
      </c>
      <c r="I94">
        <v>150</v>
      </c>
      <c r="J94" s="168">
        <f>I94/'Working tab'!$B$2</f>
        <v>598.32469086557649</v>
      </c>
      <c r="K94" s="159">
        <f t="shared" si="9"/>
        <v>107.57877941763064</v>
      </c>
      <c r="L94" s="159">
        <f t="shared" si="10"/>
        <v>42.421220582369358</v>
      </c>
      <c r="M94" s="158">
        <f t="shared" si="11"/>
        <v>0.28280813721579573</v>
      </c>
      <c r="N94" s="134">
        <f t="shared" si="12"/>
        <v>509.0546469884323</v>
      </c>
      <c r="O94" s="134">
        <f t="shared" si="14"/>
        <v>1.0757877941763065</v>
      </c>
      <c r="P94" s="134">
        <f t="shared" si="15"/>
        <v>12.909453530115679</v>
      </c>
      <c r="Q94" s="134">
        <f t="shared" si="13"/>
        <v>43.497008376545665</v>
      </c>
      <c r="R94" s="134">
        <f t="shared" si="18"/>
        <v>521.96410051854798</v>
      </c>
      <c r="S94" t="s">
        <v>313</v>
      </c>
      <c r="T94" t="s">
        <v>321</v>
      </c>
      <c r="U94" t="s">
        <v>313</v>
      </c>
      <c r="V94" s="4" t="s">
        <v>337</v>
      </c>
      <c r="W94" t="s">
        <v>339</v>
      </c>
      <c r="X94" t="s">
        <v>81</v>
      </c>
    </row>
    <row r="95" spans="1:24">
      <c r="A95" t="s">
        <v>320</v>
      </c>
      <c r="B95" s="203" t="s">
        <v>255</v>
      </c>
      <c r="C95" t="s">
        <v>14</v>
      </c>
      <c r="D95" s="159">
        <v>0</v>
      </c>
      <c r="E95" s="158">
        <v>0.01</v>
      </c>
      <c r="F95" s="160">
        <v>0.17979999999999999</v>
      </c>
      <c r="G95" t="s">
        <v>225</v>
      </c>
      <c r="H95">
        <v>24</v>
      </c>
      <c r="I95">
        <v>200</v>
      </c>
      <c r="J95" s="168">
        <f>I95/'Working tab'!$B$2</f>
        <v>797.76625448743528</v>
      </c>
      <c r="K95" s="159">
        <f t="shared" si="9"/>
        <v>143.43837255684085</v>
      </c>
      <c r="L95" s="159">
        <f t="shared" si="10"/>
        <v>56.561627443159153</v>
      </c>
      <c r="M95" s="158">
        <f t="shared" si="11"/>
        <v>0.28280813721579579</v>
      </c>
      <c r="N95" s="134">
        <f t="shared" si="12"/>
        <v>678.73952931790984</v>
      </c>
      <c r="O95" s="134">
        <f t="shared" si="14"/>
        <v>1.4343837255684084</v>
      </c>
      <c r="P95" s="134">
        <f t="shared" si="15"/>
        <v>17.212604706820901</v>
      </c>
      <c r="Q95" s="134">
        <f t="shared" si="13"/>
        <v>57.996011168727563</v>
      </c>
      <c r="R95" s="134">
        <f t="shared" si="18"/>
        <v>695.95213402473075</v>
      </c>
      <c r="S95" t="s">
        <v>313</v>
      </c>
      <c r="T95" t="s">
        <v>321</v>
      </c>
      <c r="U95" t="s">
        <v>313</v>
      </c>
      <c r="V95" s="4" t="s">
        <v>337</v>
      </c>
      <c r="W95" t="s">
        <v>339</v>
      </c>
      <c r="X95" t="s">
        <v>81</v>
      </c>
    </row>
    <row r="96" spans="1:24">
      <c r="A96" t="s">
        <v>320</v>
      </c>
      <c r="B96" s="203" t="s">
        <v>255</v>
      </c>
      <c r="C96" t="s">
        <v>14</v>
      </c>
      <c r="D96" s="159">
        <v>0</v>
      </c>
      <c r="E96" s="158">
        <v>0.01</v>
      </c>
      <c r="F96" s="160">
        <v>0.17979999999999999</v>
      </c>
      <c r="G96" t="s">
        <v>225</v>
      </c>
      <c r="H96">
        <v>24</v>
      </c>
      <c r="I96">
        <v>250</v>
      </c>
      <c r="J96" s="168">
        <f>I96/'Working tab'!$B$2</f>
        <v>997.20781810929407</v>
      </c>
      <c r="K96" s="159">
        <f t="shared" si="9"/>
        <v>179.29796569605105</v>
      </c>
      <c r="L96" s="159">
        <f t="shared" si="10"/>
        <v>70.702034303948949</v>
      </c>
      <c r="M96" s="158">
        <f t="shared" si="11"/>
        <v>0.28280813721579579</v>
      </c>
      <c r="N96" s="134">
        <f t="shared" si="12"/>
        <v>848.42441164738739</v>
      </c>
      <c r="O96" s="134">
        <f t="shared" si="14"/>
        <v>1.7929796569605105</v>
      </c>
      <c r="P96" s="134">
        <f t="shared" si="15"/>
        <v>21.515755883526126</v>
      </c>
      <c r="Q96" s="134">
        <f t="shared" si="13"/>
        <v>72.495013960909461</v>
      </c>
      <c r="R96" s="134">
        <f t="shared" si="18"/>
        <v>869.94016753091353</v>
      </c>
      <c r="S96" t="s">
        <v>313</v>
      </c>
      <c r="T96" t="s">
        <v>321</v>
      </c>
      <c r="U96" t="s">
        <v>313</v>
      </c>
      <c r="V96" s="4" t="s">
        <v>337</v>
      </c>
      <c r="W96" t="s">
        <v>339</v>
      </c>
      <c r="X96" t="s">
        <v>81</v>
      </c>
    </row>
    <row r="97" spans="1:24">
      <c r="A97" t="s">
        <v>320</v>
      </c>
      <c r="B97" s="203" t="s">
        <v>255</v>
      </c>
      <c r="C97" t="s">
        <v>14</v>
      </c>
      <c r="D97" s="159">
        <v>0</v>
      </c>
      <c r="E97" s="158">
        <v>0.01</v>
      </c>
      <c r="F97" s="160">
        <v>0.17979999999999999</v>
      </c>
      <c r="G97" t="s">
        <v>225</v>
      </c>
      <c r="H97">
        <v>24</v>
      </c>
      <c r="I97">
        <v>300</v>
      </c>
      <c r="J97" s="168">
        <f>I97/'Working tab'!$B$2</f>
        <v>1196.649381731153</v>
      </c>
      <c r="K97" s="159">
        <f t="shared" si="9"/>
        <v>215.15755883526128</v>
      </c>
      <c r="L97" s="159">
        <f t="shared" si="10"/>
        <v>84.842441164738716</v>
      </c>
      <c r="M97" s="158">
        <f t="shared" si="11"/>
        <v>0.28280813721579573</v>
      </c>
      <c r="N97" s="134">
        <f t="shared" si="12"/>
        <v>1018.1092939768646</v>
      </c>
      <c r="O97" s="134">
        <f t="shared" si="14"/>
        <v>2.1515755883526131</v>
      </c>
      <c r="P97" s="134">
        <f t="shared" si="15"/>
        <v>25.818907060231357</v>
      </c>
      <c r="Q97" s="134">
        <f t="shared" si="13"/>
        <v>86.99401675309133</v>
      </c>
      <c r="R97" s="134">
        <f t="shared" si="18"/>
        <v>1043.928201037096</v>
      </c>
      <c r="S97" t="s">
        <v>313</v>
      </c>
      <c r="T97" t="s">
        <v>321</v>
      </c>
      <c r="U97" t="s">
        <v>313</v>
      </c>
      <c r="V97" s="4" t="s">
        <v>337</v>
      </c>
      <c r="W97" t="s">
        <v>339</v>
      </c>
      <c r="X97" t="s">
        <v>81</v>
      </c>
    </row>
    <row r="98" spans="1:24">
      <c r="A98" t="s">
        <v>320</v>
      </c>
      <c r="B98" s="203" t="s">
        <v>255</v>
      </c>
      <c r="C98" t="s">
        <v>14</v>
      </c>
      <c r="D98" s="159">
        <v>0</v>
      </c>
      <c r="E98" s="158">
        <v>0.01</v>
      </c>
      <c r="F98" s="160">
        <v>0.17979999999999999</v>
      </c>
      <c r="G98" t="s">
        <v>225</v>
      </c>
      <c r="H98">
        <v>24</v>
      </c>
      <c r="I98">
        <v>350</v>
      </c>
      <c r="J98" s="168">
        <f>I98/'Working tab'!$B$2</f>
        <v>1396.0909453530116</v>
      </c>
      <c r="K98" s="159">
        <f t="shared" si="9"/>
        <v>251.01715197447149</v>
      </c>
      <c r="L98" s="159">
        <f t="shared" si="10"/>
        <v>98.982848025528511</v>
      </c>
      <c r="M98" s="158">
        <f t="shared" si="11"/>
        <v>0.28280813721579573</v>
      </c>
      <c r="N98" s="134">
        <f t="shared" si="12"/>
        <v>1187.7941763063423</v>
      </c>
      <c r="O98" s="134">
        <f t="shared" si="14"/>
        <v>2.510171519744715</v>
      </c>
      <c r="P98" s="134">
        <f t="shared" si="15"/>
        <v>30.122058236936581</v>
      </c>
      <c r="Q98" s="134">
        <f t="shared" si="13"/>
        <v>101.49301954527323</v>
      </c>
      <c r="R98" s="134">
        <f t="shared" si="18"/>
        <v>1217.9162345432787</v>
      </c>
      <c r="S98" t="s">
        <v>313</v>
      </c>
      <c r="T98" t="s">
        <v>321</v>
      </c>
      <c r="U98" t="s">
        <v>313</v>
      </c>
      <c r="V98" s="4" t="s">
        <v>337</v>
      </c>
      <c r="W98" t="s">
        <v>339</v>
      </c>
      <c r="X98" t="s">
        <v>81</v>
      </c>
    </row>
    <row r="99" spans="1:24">
      <c r="A99" t="s">
        <v>320</v>
      </c>
      <c r="B99" s="203" t="s">
        <v>255</v>
      </c>
      <c r="C99" t="s">
        <v>14</v>
      </c>
      <c r="D99" s="159">
        <v>0</v>
      </c>
      <c r="E99" s="158">
        <v>0.01</v>
      </c>
      <c r="F99" s="160">
        <v>0.17979999999999999</v>
      </c>
      <c r="G99" t="s">
        <v>225</v>
      </c>
      <c r="H99">
        <v>24</v>
      </c>
      <c r="I99">
        <v>400</v>
      </c>
      <c r="J99" s="168">
        <f>I99/'Working tab'!$B$2</f>
        <v>1595.5325089748706</v>
      </c>
      <c r="K99" s="159">
        <f t="shared" si="9"/>
        <v>286.87674511368169</v>
      </c>
      <c r="L99" s="159">
        <f t="shared" si="10"/>
        <v>113.12325488631831</v>
      </c>
      <c r="M99" s="158">
        <f t="shared" si="11"/>
        <v>0.28280813721579579</v>
      </c>
      <c r="N99" s="134">
        <f t="shared" si="12"/>
        <v>1357.4790586358197</v>
      </c>
      <c r="O99" s="134">
        <f t="shared" si="14"/>
        <v>2.8687674511368169</v>
      </c>
      <c r="P99" s="134">
        <f t="shared" si="15"/>
        <v>34.425209413641802</v>
      </c>
      <c r="Q99" s="134">
        <f t="shared" si="13"/>
        <v>115.99202233745513</v>
      </c>
      <c r="R99" s="134">
        <f t="shared" si="18"/>
        <v>1391.9042680494615</v>
      </c>
      <c r="S99" t="s">
        <v>313</v>
      </c>
      <c r="T99" t="s">
        <v>321</v>
      </c>
      <c r="U99" t="s">
        <v>313</v>
      </c>
      <c r="V99" s="4" t="s">
        <v>337</v>
      </c>
      <c r="W99" t="s">
        <v>339</v>
      </c>
      <c r="X99" t="s">
        <v>81</v>
      </c>
    </row>
    <row r="100" spans="1:24">
      <c r="A100" t="s">
        <v>320</v>
      </c>
      <c r="B100" s="203" t="s">
        <v>255</v>
      </c>
      <c r="C100" t="s">
        <v>14</v>
      </c>
      <c r="D100" s="159">
        <v>0</v>
      </c>
      <c r="E100" s="158">
        <v>0.01</v>
      </c>
      <c r="F100" s="160">
        <v>0.17979999999999999</v>
      </c>
      <c r="G100" t="s">
        <v>225</v>
      </c>
      <c r="H100">
        <v>24</v>
      </c>
      <c r="I100">
        <v>450</v>
      </c>
      <c r="J100" s="168">
        <f>I100/'Working tab'!$B$2</f>
        <v>1794.9740725967292</v>
      </c>
      <c r="K100" s="159">
        <f t="shared" si="9"/>
        <v>322.73633825289187</v>
      </c>
      <c r="L100" s="159">
        <f t="shared" si="10"/>
        <v>127.26366174710813</v>
      </c>
      <c r="M100" s="158">
        <f t="shared" si="11"/>
        <v>0.28280813721579584</v>
      </c>
      <c r="N100" s="134">
        <f t="shared" si="12"/>
        <v>1527.1639409652976</v>
      </c>
      <c r="O100" s="134">
        <f t="shared" si="14"/>
        <v>3.2273633825289187</v>
      </c>
      <c r="P100" s="134">
        <f t="shared" si="15"/>
        <v>38.728360590347023</v>
      </c>
      <c r="Q100" s="134">
        <f t="shared" si="13"/>
        <v>130.49102512963705</v>
      </c>
      <c r="R100" s="134">
        <f t="shared" si="18"/>
        <v>1565.8923015556447</v>
      </c>
      <c r="S100" t="s">
        <v>313</v>
      </c>
      <c r="T100" t="s">
        <v>321</v>
      </c>
      <c r="U100" t="s">
        <v>313</v>
      </c>
      <c r="V100" s="4" t="s">
        <v>337</v>
      </c>
      <c r="W100" t="s">
        <v>339</v>
      </c>
      <c r="X100" t="s">
        <v>81</v>
      </c>
    </row>
    <row r="101" spans="1:24">
      <c r="A101" t="s">
        <v>320</v>
      </c>
      <c r="B101" s="203" t="s">
        <v>255</v>
      </c>
      <c r="C101" t="s">
        <v>14</v>
      </c>
      <c r="D101" s="159">
        <v>0</v>
      </c>
      <c r="E101" s="158">
        <v>0.01</v>
      </c>
      <c r="F101" s="160">
        <v>0.17979999999999999</v>
      </c>
      <c r="G101" t="s">
        <v>225</v>
      </c>
      <c r="H101">
        <v>24</v>
      </c>
      <c r="I101">
        <v>500</v>
      </c>
      <c r="J101" s="168">
        <f>I101/'Working tab'!$B$2</f>
        <v>1994.4156362185881</v>
      </c>
      <c r="K101" s="159">
        <f t="shared" si="9"/>
        <v>358.5959313921021</v>
      </c>
      <c r="L101" s="159">
        <f t="shared" si="10"/>
        <v>141.4040686078979</v>
      </c>
      <c r="M101" s="158">
        <f t="shared" si="11"/>
        <v>0.28280813721579579</v>
      </c>
      <c r="N101" s="134">
        <f t="shared" si="12"/>
        <v>1696.8488232947748</v>
      </c>
      <c r="O101" s="134">
        <f t="shared" si="14"/>
        <v>3.5859593139210211</v>
      </c>
      <c r="P101" s="134">
        <f t="shared" si="15"/>
        <v>43.031511767052251</v>
      </c>
      <c r="Q101" s="134">
        <f t="shared" si="13"/>
        <v>144.99002792181892</v>
      </c>
      <c r="R101" s="134">
        <f t="shared" si="18"/>
        <v>1739.8803350618271</v>
      </c>
      <c r="S101" t="s">
        <v>313</v>
      </c>
      <c r="T101" t="s">
        <v>321</v>
      </c>
      <c r="U101" t="s">
        <v>313</v>
      </c>
      <c r="V101" s="4" t="s">
        <v>337</v>
      </c>
      <c r="W101" t="s">
        <v>339</v>
      </c>
      <c r="X101" t="s">
        <v>81</v>
      </c>
    </row>
    <row r="102" spans="1:24">
      <c r="A102" t="s">
        <v>320</v>
      </c>
      <c r="B102" s="203" t="s">
        <v>257</v>
      </c>
      <c r="C102" t="s">
        <v>15</v>
      </c>
      <c r="D102" s="159">
        <v>0</v>
      </c>
      <c r="E102" s="158">
        <v>0.01</v>
      </c>
      <c r="F102" s="160">
        <v>0.17979999999999999</v>
      </c>
      <c r="G102" t="s">
        <v>225</v>
      </c>
      <c r="H102">
        <v>36</v>
      </c>
      <c r="I102">
        <v>50</v>
      </c>
      <c r="J102" s="168">
        <f>I102/'Working tab'!$B$2</f>
        <v>199.44156362185882</v>
      </c>
      <c r="K102" s="159">
        <f t="shared" si="9"/>
        <v>35.859593139210212</v>
      </c>
      <c r="L102" s="159">
        <f t="shared" si="10"/>
        <v>14.140406860789788</v>
      </c>
      <c r="M102" s="158">
        <f t="shared" si="11"/>
        <v>0.28280813721579579</v>
      </c>
      <c r="N102" s="134">
        <f t="shared" si="12"/>
        <v>169.68488232947746</v>
      </c>
      <c r="O102" s="134">
        <f t="shared" si="14"/>
        <v>0.35859593139210211</v>
      </c>
      <c r="P102" s="134">
        <f t="shared" si="15"/>
        <v>4.3031511767052253</v>
      </c>
      <c r="Q102" s="134">
        <f t="shared" si="13"/>
        <v>14.499002792181891</v>
      </c>
      <c r="R102" s="134">
        <f t="shared" ref="R102" si="19">Q102*12</f>
        <v>173.98803350618269</v>
      </c>
      <c r="S102" t="s">
        <v>313</v>
      </c>
      <c r="T102" t="s">
        <v>321</v>
      </c>
      <c r="U102" t="s">
        <v>313</v>
      </c>
      <c r="V102" s="4" t="s">
        <v>337</v>
      </c>
      <c r="W102" t="s">
        <v>339</v>
      </c>
      <c r="X102" t="s">
        <v>81</v>
      </c>
    </row>
    <row r="103" spans="1:24">
      <c r="A103" t="s">
        <v>320</v>
      </c>
      <c r="B103" s="203" t="s">
        <v>257</v>
      </c>
      <c r="C103" t="s">
        <v>15</v>
      </c>
      <c r="D103" s="159">
        <v>0</v>
      </c>
      <c r="E103" s="158">
        <v>0.01</v>
      </c>
      <c r="F103" s="160">
        <v>0.17979999999999999</v>
      </c>
      <c r="G103" t="s">
        <v>225</v>
      </c>
      <c r="H103">
        <v>36</v>
      </c>
      <c r="I103">
        <v>100</v>
      </c>
      <c r="J103" s="168">
        <f>I103/'Working tab'!$B$2</f>
        <v>398.88312724371764</v>
      </c>
      <c r="K103" s="159">
        <f t="shared" si="9"/>
        <v>71.719186278420423</v>
      </c>
      <c r="L103" s="159">
        <f t="shared" si="10"/>
        <v>28.280813721579577</v>
      </c>
      <c r="M103" s="158">
        <f t="shared" si="11"/>
        <v>0.28280813721579579</v>
      </c>
      <c r="N103" s="134">
        <f t="shared" si="12"/>
        <v>339.36976465895492</v>
      </c>
      <c r="O103" s="134">
        <f t="shared" si="14"/>
        <v>0.71719186278420421</v>
      </c>
      <c r="P103" s="134">
        <f t="shared" si="15"/>
        <v>8.6063023534104506</v>
      </c>
      <c r="Q103" s="134">
        <f t="shared" si="13"/>
        <v>28.998005584363781</v>
      </c>
      <c r="R103" s="134">
        <f t="shared" ref="R103:R111" si="20">Q103*12</f>
        <v>347.97606701236538</v>
      </c>
      <c r="S103" t="s">
        <v>313</v>
      </c>
      <c r="T103" t="s">
        <v>321</v>
      </c>
      <c r="U103" t="s">
        <v>313</v>
      </c>
      <c r="V103" s="4" t="s">
        <v>337</v>
      </c>
      <c r="W103" t="s">
        <v>339</v>
      </c>
      <c r="X103" t="s">
        <v>81</v>
      </c>
    </row>
    <row r="104" spans="1:24">
      <c r="A104" t="s">
        <v>320</v>
      </c>
      <c r="B104" s="203" t="s">
        <v>257</v>
      </c>
      <c r="C104" t="s">
        <v>15</v>
      </c>
      <c r="D104" s="159">
        <v>0</v>
      </c>
      <c r="E104" s="158">
        <v>0.01</v>
      </c>
      <c r="F104" s="160">
        <v>0.17979999999999999</v>
      </c>
      <c r="G104" t="s">
        <v>225</v>
      </c>
      <c r="H104">
        <v>36</v>
      </c>
      <c r="I104">
        <v>150</v>
      </c>
      <c r="J104" s="168">
        <f>I104/'Working tab'!$B$2</f>
        <v>598.32469086557649</v>
      </c>
      <c r="K104" s="159">
        <f t="shared" si="9"/>
        <v>107.57877941763064</v>
      </c>
      <c r="L104" s="159">
        <f t="shared" si="10"/>
        <v>42.421220582369358</v>
      </c>
      <c r="M104" s="158">
        <f t="shared" si="11"/>
        <v>0.28280813721579573</v>
      </c>
      <c r="N104" s="134">
        <f t="shared" si="12"/>
        <v>509.0546469884323</v>
      </c>
      <c r="O104" s="134">
        <f t="shared" si="14"/>
        <v>1.0757877941763065</v>
      </c>
      <c r="P104" s="134">
        <f t="shared" si="15"/>
        <v>12.909453530115679</v>
      </c>
      <c r="Q104" s="134">
        <f t="shared" si="13"/>
        <v>43.497008376545665</v>
      </c>
      <c r="R104" s="134">
        <f t="shared" si="20"/>
        <v>521.96410051854798</v>
      </c>
      <c r="S104" t="s">
        <v>313</v>
      </c>
      <c r="T104" t="s">
        <v>321</v>
      </c>
      <c r="U104" t="s">
        <v>313</v>
      </c>
      <c r="V104" s="4" t="s">
        <v>337</v>
      </c>
      <c r="W104" t="s">
        <v>339</v>
      </c>
      <c r="X104" t="s">
        <v>81</v>
      </c>
    </row>
    <row r="105" spans="1:24">
      <c r="A105" t="s">
        <v>320</v>
      </c>
      <c r="B105" s="203" t="s">
        <v>257</v>
      </c>
      <c r="C105" t="s">
        <v>15</v>
      </c>
      <c r="D105" s="159">
        <v>0</v>
      </c>
      <c r="E105" s="158">
        <v>0.01</v>
      </c>
      <c r="F105" s="160">
        <v>0.17979999999999999</v>
      </c>
      <c r="G105" t="s">
        <v>225</v>
      </c>
      <c r="H105">
        <v>36</v>
      </c>
      <c r="I105">
        <v>200</v>
      </c>
      <c r="J105" s="168">
        <f>I105/'Working tab'!$B$2</f>
        <v>797.76625448743528</v>
      </c>
      <c r="K105" s="159">
        <f t="shared" si="9"/>
        <v>143.43837255684085</v>
      </c>
      <c r="L105" s="159">
        <f t="shared" si="10"/>
        <v>56.561627443159153</v>
      </c>
      <c r="M105" s="158">
        <f t="shared" si="11"/>
        <v>0.28280813721579579</v>
      </c>
      <c r="N105" s="134">
        <f t="shared" si="12"/>
        <v>678.73952931790984</v>
      </c>
      <c r="O105" s="134">
        <f t="shared" si="14"/>
        <v>1.4343837255684084</v>
      </c>
      <c r="P105" s="134">
        <f t="shared" si="15"/>
        <v>17.212604706820901</v>
      </c>
      <c r="Q105" s="134">
        <f t="shared" si="13"/>
        <v>57.996011168727563</v>
      </c>
      <c r="R105" s="134">
        <f t="shared" si="20"/>
        <v>695.95213402473075</v>
      </c>
      <c r="S105" t="s">
        <v>313</v>
      </c>
      <c r="T105" t="s">
        <v>321</v>
      </c>
      <c r="U105" t="s">
        <v>313</v>
      </c>
      <c r="V105" s="4" t="s">
        <v>337</v>
      </c>
      <c r="W105" t="s">
        <v>339</v>
      </c>
      <c r="X105" t="s">
        <v>81</v>
      </c>
    </row>
    <row r="106" spans="1:24">
      <c r="A106" t="s">
        <v>320</v>
      </c>
      <c r="B106" s="203" t="s">
        <v>257</v>
      </c>
      <c r="C106" t="s">
        <v>15</v>
      </c>
      <c r="D106" s="159">
        <v>0</v>
      </c>
      <c r="E106" s="158">
        <v>0.01</v>
      </c>
      <c r="F106" s="160">
        <v>0.17979999999999999</v>
      </c>
      <c r="G106" t="s">
        <v>225</v>
      </c>
      <c r="H106">
        <v>36</v>
      </c>
      <c r="I106">
        <v>250</v>
      </c>
      <c r="J106" s="168">
        <f>I106/'Working tab'!$B$2</f>
        <v>997.20781810929407</v>
      </c>
      <c r="K106" s="159">
        <f t="shared" si="9"/>
        <v>179.29796569605105</v>
      </c>
      <c r="L106" s="159">
        <f t="shared" si="10"/>
        <v>70.702034303948949</v>
      </c>
      <c r="M106" s="158">
        <f t="shared" si="11"/>
        <v>0.28280813721579579</v>
      </c>
      <c r="N106" s="134">
        <f t="shared" si="12"/>
        <v>848.42441164738739</v>
      </c>
      <c r="O106" s="134">
        <f t="shared" si="14"/>
        <v>1.7929796569605105</v>
      </c>
      <c r="P106" s="134">
        <f t="shared" si="15"/>
        <v>21.515755883526126</v>
      </c>
      <c r="Q106" s="134">
        <f t="shared" si="13"/>
        <v>72.495013960909461</v>
      </c>
      <c r="R106" s="134">
        <f t="shared" si="20"/>
        <v>869.94016753091353</v>
      </c>
      <c r="S106" t="s">
        <v>313</v>
      </c>
      <c r="T106" t="s">
        <v>321</v>
      </c>
      <c r="U106" t="s">
        <v>313</v>
      </c>
      <c r="V106" s="4" t="s">
        <v>337</v>
      </c>
      <c r="W106" t="s">
        <v>339</v>
      </c>
      <c r="X106" t="s">
        <v>81</v>
      </c>
    </row>
    <row r="107" spans="1:24">
      <c r="A107" t="s">
        <v>320</v>
      </c>
      <c r="B107" s="203" t="s">
        <v>257</v>
      </c>
      <c r="C107" t="s">
        <v>15</v>
      </c>
      <c r="D107" s="159">
        <v>0</v>
      </c>
      <c r="E107" s="158">
        <v>0.01</v>
      </c>
      <c r="F107" s="160">
        <v>0.17979999999999999</v>
      </c>
      <c r="G107" t="s">
        <v>225</v>
      </c>
      <c r="H107">
        <v>36</v>
      </c>
      <c r="I107">
        <v>300</v>
      </c>
      <c r="J107" s="168">
        <f>I107/'Working tab'!$B$2</f>
        <v>1196.649381731153</v>
      </c>
      <c r="K107" s="159">
        <f t="shared" si="9"/>
        <v>215.15755883526128</v>
      </c>
      <c r="L107" s="159">
        <f t="shared" si="10"/>
        <v>84.842441164738716</v>
      </c>
      <c r="M107" s="158">
        <f t="shared" si="11"/>
        <v>0.28280813721579573</v>
      </c>
      <c r="N107" s="134">
        <f t="shared" si="12"/>
        <v>1018.1092939768646</v>
      </c>
      <c r="O107" s="134">
        <f t="shared" si="14"/>
        <v>2.1515755883526131</v>
      </c>
      <c r="P107" s="134">
        <f t="shared" si="15"/>
        <v>25.818907060231357</v>
      </c>
      <c r="Q107" s="134">
        <f t="shared" si="13"/>
        <v>86.99401675309133</v>
      </c>
      <c r="R107" s="134">
        <f t="shared" si="20"/>
        <v>1043.928201037096</v>
      </c>
      <c r="S107" t="s">
        <v>313</v>
      </c>
      <c r="T107" t="s">
        <v>321</v>
      </c>
      <c r="U107" t="s">
        <v>313</v>
      </c>
      <c r="V107" s="4" t="s">
        <v>337</v>
      </c>
      <c r="W107" t="s">
        <v>339</v>
      </c>
      <c r="X107" t="s">
        <v>81</v>
      </c>
    </row>
    <row r="108" spans="1:24">
      <c r="A108" t="s">
        <v>320</v>
      </c>
      <c r="B108" s="203" t="s">
        <v>257</v>
      </c>
      <c r="C108" t="s">
        <v>15</v>
      </c>
      <c r="D108" s="159">
        <v>0</v>
      </c>
      <c r="E108" s="158">
        <v>0.01</v>
      </c>
      <c r="F108" s="160">
        <v>0.17979999999999999</v>
      </c>
      <c r="G108" t="s">
        <v>225</v>
      </c>
      <c r="H108">
        <v>36</v>
      </c>
      <c r="I108">
        <v>350</v>
      </c>
      <c r="J108" s="168">
        <f>I108/'Working tab'!$B$2</f>
        <v>1396.0909453530116</v>
      </c>
      <c r="K108" s="159">
        <f t="shared" si="9"/>
        <v>251.01715197447149</v>
      </c>
      <c r="L108" s="159">
        <f t="shared" si="10"/>
        <v>98.982848025528511</v>
      </c>
      <c r="M108" s="158">
        <f t="shared" si="11"/>
        <v>0.28280813721579573</v>
      </c>
      <c r="N108" s="134">
        <f t="shared" si="12"/>
        <v>1187.7941763063423</v>
      </c>
      <c r="O108" s="134">
        <f t="shared" si="14"/>
        <v>2.510171519744715</v>
      </c>
      <c r="P108" s="134">
        <f t="shared" si="15"/>
        <v>30.122058236936581</v>
      </c>
      <c r="Q108" s="134">
        <f t="shared" si="13"/>
        <v>101.49301954527323</v>
      </c>
      <c r="R108" s="134">
        <f t="shared" si="20"/>
        <v>1217.9162345432787</v>
      </c>
      <c r="S108" t="s">
        <v>313</v>
      </c>
      <c r="T108" t="s">
        <v>321</v>
      </c>
      <c r="U108" t="s">
        <v>313</v>
      </c>
      <c r="V108" s="4" t="s">
        <v>337</v>
      </c>
      <c r="W108" t="s">
        <v>339</v>
      </c>
      <c r="X108" t="s">
        <v>81</v>
      </c>
    </row>
    <row r="109" spans="1:24">
      <c r="A109" t="s">
        <v>320</v>
      </c>
      <c r="B109" s="203" t="s">
        <v>257</v>
      </c>
      <c r="C109" t="s">
        <v>15</v>
      </c>
      <c r="D109" s="159">
        <v>0</v>
      </c>
      <c r="E109" s="158">
        <v>0.01</v>
      </c>
      <c r="F109" s="160">
        <v>0.17979999999999999</v>
      </c>
      <c r="G109" t="s">
        <v>225</v>
      </c>
      <c r="H109">
        <v>36</v>
      </c>
      <c r="I109">
        <v>400</v>
      </c>
      <c r="J109" s="168">
        <f>I109/'Working tab'!$B$2</f>
        <v>1595.5325089748706</v>
      </c>
      <c r="K109" s="159">
        <f t="shared" si="9"/>
        <v>286.87674511368169</v>
      </c>
      <c r="L109" s="159">
        <f t="shared" si="10"/>
        <v>113.12325488631831</v>
      </c>
      <c r="M109" s="158">
        <f t="shared" si="11"/>
        <v>0.28280813721579579</v>
      </c>
      <c r="N109" s="134">
        <f t="shared" si="12"/>
        <v>1357.4790586358197</v>
      </c>
      <c r="O109" s="134">
        <f t="shared" si="14"/>
        <v>2.8687674511368169</v>
      </c>
      <c r="P109" s="134">
        <f t="shared" si="15"/>
        <v>34.425209413641802</v>
      </c>
      <c r="Q109" s="134">
        <f t="shared" si="13"/>
        <v>115.99202233745513</v>
      </c>
      <c r="R109" s="134">
        <f t="shared" si="20"/>
        <v>1391.9042680494615</v>
      </c>
      <c r="S109" t="s">
        <v>313</v>
      </c>
      <c r="T109" t="s">
        <v>321</v>
      </c>
      <c r="U109" t="s">
        <v>313</v>
      </c>
      <c r="V109" s="4" t="s">
        <v>337</v>
      </c>
      <c r="W109" t="s">
        <v>339</v>
      </c>
      <c r="X109" t="s">
        <v>81</v>
      </c>
    </row>
    <row r="110" spans="1:24">
      <c r="A110" t="s">
        <v>320</v>
      </c>
      <c r="B110" s="203" t="s">
        <v>257</v>
      </c>
      <c r="C110" t="s">
        <v>15</v>
      </c>
      <c r="D110" s="159">
        <v>0</v>
      </c>
      <c r="E110" s="158">
        <v>0.01</v>
      </c>
      <c r="F110" s="160">
        <v>0.17979999999999999</v>
      </c>
      <c r="G110" t="s">
        <v>225</v>
      </c>
      <c r="H110">
        <v>36</v>
      </c>
      <c r="I110">
        <v>450</v>
      </c>
      <c r="J110" s="168">
        <f>I110/'Working tab'!$B$2</f>
        <v>1794.9740725967292</v>
      </c>
      <c r="K110" s="159">
        <f t="shared" si="9"/>
        <v>322.73633825289187</v>
      </c>
      <c r="L110" s="159">
        <f t="shared" si="10"/>
        <v>127.26366174710813</v>
      </c>
      <c r="M110" s="158">
        <f t="shared" si="11"/>
        <v>0.28280813721579584</v>
      </c>
      <c r="N110" s="134">
        <f t="shared" si="12"/>
        <v>1527.1639409652976</v>
      </c>
      <c r="O110" s="134">
        <f t="shared" si="14"/>
        <v>3.2273633825289187</v>
      </c>
      <c r="P110" s="134">
        <f t="shared" si="15"/>
        <v>38.728360590347023</v>
      </c>
      <c r="Q110" s="134">
        <f t="shared" si="13"/>
        <v>130.49102512963705</v>
      </c>
      <c r="R110" s="134">
        <f t="shared" si="20"/>
        <v>1565.8923015556447</v>
      </c>
      <c r="S110" t="s">
        <v>313</v>
      </c>
      <c r="T110" t="s">
        <v>321</v>
      </c>
      <c r="U110" t="s">
        <v>313</v>
      </c>
      <c r="V110" s="4" t="s">
        <v>337</v>
      </c>
      <c r="W110" t="s">
        <v>339</v>
      </c>
      <c r="X110" t="s">
        <v>81</v>
      </c>
    </row>
    <row r="111" spans="1:24">
      <c r="A111" t="s">
        <v>320</v>
      </c>
      <c r="B111" s="203" t="s">
        <v>257</v>
      </c>
      <c r="C111" t="s">
        <v>15</v>
      </c>
      <c r="D111" s="159">
        <v>0</v>
      </c>
      <c r="E111" s="158">
        <v>0.01</v>
      </c>
      <c r="F111" s="160">
        <v>0.17979999999999999</v>
      </c>
      <c r="G111" t="s">
        <v>225</v>
      </c>
      <c r="H111">
        <v>36</v>
      </c>
      <c r="I111">
        <v>500</v>
      </c>
      <c r="J111" s="168">
        <f>I111/'Working tab'!$B$2</f>
        <v>1994.4156362185881</v>
      </c>
      <c r="K111" s="159">
        <f t="shared" si="9"/>
        <v>358.5959313921021</v>
      </c>
      <c r="L111" s="159">
        <f t="shared" si="10"/>
        <v>141.4040686078979</v>
      </c>
      <c r="M111" s="158">
        <f t="shared" si="11"/>
        <v>0.28280813721579579</v>
      </c>
      <c r="N111" s="134">
        <f t="shared" si="12"/>
        <v>1696.8488232947748</v>
      </c>
      <c r="O111" s="134">
        <f t="shared" si="14"/>
        <v>3.5859593139210211</v>
      </c>
      <c r="P111" s="134">
        <f t="shared" si="15"/>
        <v>43.031511767052251</v>
      </c>
      <c r="Q111" s="134">
        <f t="shared" si="13"/>
        <v>144.99002792181892</v>
      </c>
      <c r="R111" s="134">
        <f t="shared" si="20"/>
        <v>1739.8803350618271</v>
      </c>
      <c r="S111" t="s">
        <v>313</v>
      </c>
      <c r="T111" t="s">
        <v>321</v>
      </c>
      <c r="U111" t="s">
        <v>313</v>
      </c>
      <c r="V111" s="4" t="s">
        <v>337</v>
      </c>
      <c r="W111" t="s">
        <v>339</v>
      </c>
      <c r="X111" t="s">
        <v>81</v>
      </c>
    </row>
    <row r="112" spans="1:24">
      <c r="A112" t="s">
        <v>320</v>
      </c>
      <c r="B112" s="203" t="s">
        <v>259</v>
      </c>
      <c r="C112" t="s">
        <v>16</v>
      </c>
      <c r="D112" s="159">
        <v>0</v>
      </c>
      <c r="E112" s="158">
        <v>0.01</v>
      </c>
      <c r="F112" s="158">
        <v>0.22</v>
      </c>
      <c r="G112" t="s">
        <v>206</v>
      </c>
      <c r="H112">
        <v>24</v>
      </c>
      <c r="I112">
        <v>50</v>
      </c>
      <c r="J112" s="168">
        <f>I112/'Working tab'!$B$2</f>
        <v>199.44156362185882</v>
      </c>
      <c r="K112" s="159">
        <f t="shared" si="9"/>
        <v>39</v>
      </c>
      <c r="L112" s="159">
        <f t="shared" si="10"/>
        <v>11</v>
      </c>
      <c r="M112" s="158">
        <f t="shared" si="11"/>
        <v>0.22</v>
      </c>
      <c r="N112" s="134">
        <f t="shared" si="12"/>
        <v>132</v>
      </c>
      <c r="O112" s="134">
        <f t="shared" si="14"/>
        <v>0.39</v>
      </c>
      <c r="P112" s="134">
        <f t="shared" si="15"/>
        <v>4.68</v>
      </c>
      <c r="Q112" s="134">
        <f t="shared" si="13"/>
        <v>11.39</v>
      </c>
      <c r="R112" s="134">
        <f t="shared" ref="R112:R121" si="21">Q112*12</f>
        <v>136.68</v>
      </c>
      <c r="S112" t="s">
        <v>313</v>
      </c>
      <c r="T112" t="s">
        <v>321</v>
      </c>
      <c r="U112" t="s">
        <v>313</v>
      </c>
      <c r="V112" s="4" t="s">
        <v>337</v>
      </c>
      <c r="W112" t="s">
        <v>339</v>
      </c>
      <c r="X112" t="s">
        <v>81</v>
      </c>
    </row>
    <row r="113" spans="1:24">
      <c r="A113" t="s">
        <v>320</v>
      </c>
      <c r="B113" s="203" t="s">
        <v>259</v>
      </c>
      <c r="C113" t="s">
        <v>16</v>
      </c>
      <c r="D113" s="159">
        <v>0</v>
      </c>
      <c r="E113" s="158">
        <v>0.01</v>
      </c>
      <c r="F113" s="158">
        <v>0.22</v>
      </c>
      <c r="G113" t="s">
        <v>206</v>
      </c>
      <c r="H113">
        <v>24</v>
      </c>
      <c r="I113">
        <v>100</v>
      </c>
      <c r="J113" s="168">
        <f>I113/'Working tab'!$B$2</f>
        <v>398.88312724371764</v>
      </c>
      <c r="K113" s="159">
        <f t="shared" si="9"/>
        <v>78</v>
      </c>
      <c r="L113" s="159">
        <f t="shared" si="10"/>
        <v>22</v>
      </c>
      <c r="M113" s="158">
        <f t="shared" si="11"/>
        <v>0.22</v>
      </c>
      <c r="N113" s="134">
        <f t="shared" si="12"/>
        <v>264</v>
      </c>
      <c r="O113" s="134">
        <f t="shared" si="14"/>
        <v>0.78</v>
      </c>
      <c r="P113" s="134">
        <f t="shared" si="15"/>
        <v>9.36</v>
      </c>
      <c r="Q113" s="134">
        <f t="shared" si="13"/>
        <v>22.78</v>
      </c>
      <c r="R113" s="134">
        <f t="shared" si="21"/>
        <v>273.36</v>
      </c>
      <c r="S113" t="s">
        <v>313</v>
      </c>
      <c r="T113" t="s">
        <v>321</v>
      </c>
      <c r="U113" t="s">
        <v>313</v>
      </c>
      <c r="V113" s="4" t="s">
        <v>337</v>
      </c>
      <c r="W113" t="s">
        <v>339</v>
      </c>
      <c r="X113" t="s">
        <v>81</v>
      </c>
    </row>
    <row r="114" spans="1:24">
      <c r="A114" t="s">
        <v>320</v>
      </c>
      <c r="B114" s="203" t="s">
        <v>259</v>
      </c>
      <c r="C114" t="s">
        <v>16</v>
      </c>
      <c r="D114" s="159">
        <v>0</v>
      </c>
      <c r="E114" s="158">
        <v>0.01</v>
      </c>
      <c r="F114" s="158">
        <v>0.22</v>
      </c>
      <c r="G114" t="s">
        <v>206</v>
      </c>
      <c r="H114">
        <v>24</v>
      </c>
      <c r="I114">
        <v>150</v>
      </c>
      <c r="J114" s="168">
        <f>I114/'Working tab'!$B$2</f>
        <v>598.32469086557649</v>
      </c>
      <c r="K114" s="159">
        <f t="shared" si="9"/>
        <v>117</v>
      </c>
      <c r="L114" s="159">
        <f t="shared" si="10"/>
        <v>33</v>
      </c>
      <c r="M114" s="158">
        <f t="shared" si="11"/>
        <v>0.22</v>
      </c>
      <c r="N114" s="134">
        <f t="shared" si="12"/>
        <v>396</v>
      </c>
      <c r="O114" s="134">
        <f t="shared" si="14"/>
        <v>1.17</v>
      </c>
      <c r="P114" s="134">
        <f t="shared" si="15"/>
        <v>14.04</v>
      </c>
      <c r="Q114" s="134">
        <f t="shared" si="13"/>
        <v>34.17</v>
      </c>
      <c r="R114" s="134">
        <f t="shared" si="21"/>
        <v>410.04</v>
      </c>
      <c r="S114" t="s">
        <v>313</v>
      </c>
      <c r="T114" t="s">
        <v>321</v>
      </c>
      <c r="U114" t="s">
        <v>313</v>
      </c>
      <c r="V114" s="4" t="s">
        <v>337</v>
      </c>
      <c r="W114" t="s">
        <v>339</v>
      </c>
      <c r="X114" t="s">
        <v>81</v>
      </c>
    </row>
    <row r="115" spans="1:24">
      <c r="A115" t="s">
        <v>320</v>
      </c>
      <c r="B115" s="203" t="s">
        <v>259</v>
      </c>
      <c r="C115" t="s">
        <v>16</v>
      </c>
      <c r="D115" s="159">
        <v>0</v>
      </c>
      <c r="E115" s="158">
        <v>0.01</v>
      </c>
      <c r="F115" s="158">
        <v>0.22</v>
      </c>
      <c r="G115" t="s">
        <v>206</v>
      </c>
      <c r="H115">
        <v>24</v>
      </c>
      <c r="I115">
        <v>200</v>
      </c>
      <c r="J115" s="168">
        <f>I115/'Working tab'!$B$2</f>
        <v>797.76625448743528</v>
      </c>
      <c r="K115" s="159">
        <f t="shared" si="9"/>
        <v>156</v>
      </c>
      <c r="L115" s="159">
        <f t="shared" si="10"/>
        <v>44</v>
      </c>
      <c r="M115" s="158">
        <f t="shared" si="11"/>
        <v>0.22</v>
      </c>
      <c r="N115" s="134">
        <f t="shared" si="12"/>
        <v>528</v>
      </c>
      <c r="O115" s="134">
        <f t="shared" si="14"/>
        <v>1.56</v>
      </c>
      <c r="P115" s="134">
        <f t="shared" si="15"/>
        <v>18.72</v>
      </c>
      <c r="Q115" s="134">
        <f t="shared" si="13"/>
        <v>45.56</v>
      </c>
      <c r="R115" s="134">
        <f t="shared" si="21"/>
        <v>546.72</v>
      </c>
      <c r="S115" t="s">
        <v>313</v>
      </c>
      <c r="T115" t="s">
        <v>321</v>
      </c>
      <c r="U115" t="s">
        <v>313</v>
      </c>
      <c r="V115" s="4" t="s">
        <v>337</v>
      </c>
      <c r="W115" t="s">
        <v>339</v>
      </c>
      <c r="X115" t="s">
        <v>81</v>
      </c>
    </row>
    <row r="116" spans="1:24">
      <c r="A116" t="s">
        <v>320</v>
      </c>
      <c r="B116" s="203" t="s">
        <v>259</v>
      </c>
      <c r="C116" t="s">
        <v>16</v>
      </c>
      <c r="D116" s="159">
        <v>0</v>
      </c>
      <c r="E116" s="158">
        <v>0.01</v>
      </c>
      <c r="F116" s="158">
        <v>0.22</v>
      </c>
      <c r="G116" t="s">
        <v>206</v>
      </c>
      <c r="H116">
        <v>24</v>
      </c>
      <c r="I116">
        <v>250</v>
      </c>
      <c r="J116" s="168">
        <f>I116/'Working tab'!$B$2</f>
        <v>997.20781810929407</v>
      </c>
      <c r="K116" s="159">
        <f t="shared" si="9"/>
        <v>195</v>
      </c>
      <c r="L116" s="159">
        <f t="shared" si="10"/>
        <v>55</v>
      </c>
      <c r="M116" s="158">
        <f t="shared" si="11"/>
        <v>0.22</v>
      </c>
      <c r="N116" s="134">
        <f t="shared" si="12"/>
        <v>660</v>
      </c>
      <c r="O116" s="134">
        <f t="shared" si="14"/>
        <v>1.95</v>
      </c>
      <c r="P116" s="134">
        <f t="shared" si="15"/>
        <v>23.4</v>
      </c>
      <c r="Q116" s="134">
        <f t="shared" si="13"/>
        <v>56.95</v>
      </c>
      <c r="R116" s="134">
        <f t="shared" si="21"/>
        <v>683.40000000000009</v>
      </c>
      <c r="S116" t="s">
        <v>313</v>
      </c>
      <c r="T116" t="s">
        <v>321</v>
      </c>
      <c r="U116" t="s">
        <v>313</v>
      </c>
      <c r="V116" s="4" t="s">
        <v>337</v>
      </c>
      <c r="W116" t="s">
        <v>339</v>
      </c>
      <c r="X116" t="s">
        <v>81</v>
      </c>
    </row>
    <row r="117" spans="1:24">
      <c r="A117" t="s">
        <v>320</v>
      </c>
      <c r="B117" s="203" t="s">
        <v>259</v>
      </c>
      <c r="C117" t="s">
        <v>16</v>
      </c>
      <c r="D117" s="159">
        <v>0</v>
      </c>
      <c r="E117" s="158">
        <v>0.01</v>
      </c>
      <c r="F117" s="158">
        <v>0.22</v>
      </c>
      <c r="G117" t="s">
        <v>206</v>
      </c>
      <c r="H117">
        <v>24</v>
      </c>
      <c r="I117">
        <v>300</v>
      </c>
      <c r="J117" s="168">
        <f>I117/'Working tab'!$B$2</f>
        <v>1196.649381731153</v>
      </c>
      <c r="K117" s="159">
        <f t="shared" si="9"/>
        <v>234</v>
      </c>
      <c r="L117" s="159">
        <f t="shared" si="10"/>
        <v>66</v>
      </c>
      <c r="M117" s="158">
        <f t="shared" si="11"/>
        <v>0.22</v>
      </c>
      <c r="N117" s="134">
        <f t="shared" si="12"/>
        <v>792</v>
      </c>
      <c r="O117" s="134">
        <f t="shared" si="14"/>
        <v>2.34</v>
      </c>
      <c r="P117" s="134">
        <f t="shared" si="15"/>
        <v>28.08</v>
      </c>
      <c r="Q117" s="134">
        <f t="shared" si="13"/>
        <v>68.34</v>
      </c>
      <c r="R117" s="134">
        <f t="shared" si="21"/>
        <v>820.08</v>
      </c>
      <c r="S117" t="s">
        <v>313</v>
      </c>
      <c r="T117" t="s">
        <v>321</v>
      </c>
      <c r="U117" t="s">
        <v>313</v>
      </c>
      <c r="V117" s="4" t="s">
        <v>337</v>
      </c>
      <c r="W117" t="s">
        <v>339</v>
      </c>
      <c r="X117" t="s">
        <v>81</v>
      </c>
    </row>
    <row r="118" spans="1:24">
      <c r="A118" t="s">
        <v>320</v>
      </c>
      <c r="B118" s="203" t="s">
        <v>259</v>
      </c>
      <c r="C118" t="s">
        <v>16</v>
      </c>
      <c r="D118" s="159">
        <v>0</v>
      </c>
      <c r="E118" s="158">
        <v>0.01</v>
      </c>
      <c r="F118" s="158">
        <v>0.22</v>
      </c>
      <c r="G118" t="s">
        <v>206</v>
      </c>
      <c r="H118">
        <v>24</v>
      </c>
      <c r="I118">
        <v>350</v>
      </c>
      <c r="J118" s="168">
        <f>I118/'Working tab'!$B$2</f>
        <v>1396.0909453530116</v>
      </c>
      <c r="K118" s="159">
        <f t="shared" si="9"/>
        <v>273</v>
      </c>
      <c r="L118" s="159">
        <f t="shared" si="10"/>
        <v>77</v>
      </c>
      <c r="M118" s="158">
        <f t="shared" si="11"/>
        <v>0.22</v>
      </c>
      <c r="N118" s="134">
        <f t="shared" si="12"/>
        <v>924</v>
      </c>
      <c r="O118" s="134">
        <f t="shared" si="14"/>
        <v>2.73</v>
      </c>
      <c r="P118" s="134">
        <f t="shared" si="15"/>
        <v>32.76</v>
      </c>
      <c r="Q118" s="134">
        <f t="shared" si="13"/>
        <v>79.73</v>
      </c>
      <c r="R118" s="134">
        <f t="shared" si="21"/>
        <v>956.76</v>
      </c>
      <c r="S118" t="s">
        <v>313</v>
      </c>
      <c r="T118" t="s">
        <v>321</v>
      </c>
      <c r="U118" t="s">
        <v>313</v>
      </c>
      <c r="V118" s="4" t="s">
        <v>337</v>
      </c>
      <c r="W118" t="s">
        <v>339</v>
      </c>
      <c r="X118" t="s">
        <v>81</v>
      </c>
    </row>
    <row r="119" spans="1:24">
      <c r="A119" t="s">
        <v>320</v>
      </c>
      <c r="B119" s="203" t="s">
        <v>259</v>
      </c>
      <c r="C119" t="s">
        <v>16</v>
      </c>
      <c r="D119" s="159">
        <v>0</v>
      </c>
      <c r="E119" s="158">
        <v>0.01</v>
      </c>
      <c r="F119" s="158">
        <v>0.22</v>
      </c>
      <c r="G119" t="s">
        <v>206</v>
      </c>
      <c r="H119">
        <v>24</v>
      </c>
      <c r="I119">
        <v>400</v>
      </c>
      <c r="J119" s="168">
        <f>I119/'Working tab'!$B$2</f>
        <v>1595.5325089748706</v>
      </c>
      <c r="K119" s="159">
        <f t="shared" si="9"/>
        <v>312</v>
      </c>
      <c r="L119" s="159">
        <f t="shared" si="10"/>
        <v>88</v>
      </c>
      <c r="M119" s="158">
        <f t="shared" si="11"/>
        <v>0.22</v>
      </c>
      <c r="N119" s="134">
        <f t="shared" si="12"/>
        <v>1056</v>
      </c>
      <c r="O119" s="134">
        <f t="shared" si="14"/>
        <v>3.12</v>
      </c>
      <c r="P119" s="134">
        <f t="shared" si="15"/>
        <v>37.44</v>
      </c>
      <c r="Q119" s="134">
        <f t="shared" si="13"/>
        <v>91.12</v>
      </c>
      <c r="R119" s="134">
        <f t="shared" si="21"/>
        <v>1093.44</v>
      </c>
      <c r="S119" t="s">
        <v>313</v>
      </c>
      <c r="T119" t="s">
        <v>321</v>
      </c>
      <c r="U119" t="s">
        <v>313</v>
      </c>
      <c r="V119" s="4" t="s">
        <v>337</v>
      </c>
      <c r="W119" t="s">
        <v>339</v>
      </c>
      <c r="X119" t="s">
        <v>81</v>
      </c>
    </row>
    <row r="120" spans="1:24">
      <c r="A120" t="s">
        <v>320</v>
      </c>
      <c r="B120" s="203" t="s">
        <v>259</v>
      </c>
      <c r="C120" t="s">
        <v>16</v>
      </c>
      <c r="D120" s="159">
        <v>0</v>
      </c>
      <c r="E120" s="158">
        <v>0.01</v>
      </c>
      <c r="F120" s="158">
        <v>0.22</v>
      </c>
      <c r="G120" t="s">
        <v>206</v>
      </c>
      <c r="H120">
        <v>24</v>
      </c>
      <c r="I120">
        <v>450</v>
      </c>
      <c r="J120" s="168">
        <f>I120/'Working tab'!$B$2</f>
        <v>1794.9740725967292</v>
      </c>
      <c r="K120" s="159">
        <f t="shared" si="9"/>
        <v>351</v>
      </c>
      <c r="L120" s="159">
        <f t="shared" si="10"/>
        <v>99</v>
      </c>
      <c r="M120" s="158">
        <f t="shared" si="11"/>
        <v>0.22</v>
      </c>
      <c r="N120" s="134">
        <f t="shared" si="12"/>
        <v>1188</v>
      </c>
      <c r="O120" s="134">
        <f t="shared" si="14"/>
        <v>3.5100000000000002</v>
      </c>
      <c r="P120" s="134">
        <f t="shared" si="15"/>
        <v>42.120000000000005</v>
      </c>
      <c r="Q120" s="134">
        <f t="shared" si="13"/>
        <v>102.51</v>
      </c>
      <c r="R120" s="134">
        <f t="shared" si="21"/>
        <v>1230.1200000000001</v>
      </c>
      <c r="S120" t="s">
        <v>313</v>
      </c>
      <c r="T120" t="s">
        <v>321</v>
      </c>
      <c r="U120" t="s">
        <v>313</v>
      </c>
      <c r="V120" s="4" t="s">
        <v>337</v>
      </c>
      <c r="W120" t="s">
        <v>339</v>
      </c>
      <c r="X120" t="s">
        <v>81</v>
      </c>
    </row>
    <row r="121" spans="1:24">
      <c r="A121" t="s">
        <v>320</v>
      </c>
      <c r="B121" s="203" t="s">
        <v>259</v>
      </c>
      <c r="C121" t="s">
        <v>16</v>
      </c>
      <c r="D121" s="159">
        <v>0</v>
      </c>
      <c r="E121" s="158">
        <v>0.01</v>
      </c>
      <c r="F121" s="158">
        <v>0.22</v>
      </c>
      <c r="G121" t="s">
        <v>206</v>
      </c>
      <c r="H121">
        <v>24</v>
      </c>
      <c r="I121">
        <v>500</v>
      </c>
      <c r="J121" s="168">
        <f>I121/'Working tab'!$B$2</f>
        <v>1994.4156362185881</v>
      </c>
      <c r="K121" s="159">
        <f t="shared" si="9"/>
        <v>390</v>
      </c>
      <c r="L121" s="159">
        <f t="shared" si="10"/>
        <v>110</v>
      </c>
      <c r="M121" s="158">
        <f t="shared" si="11"/>
        <v>0.22</v>
      </c>
      <c r="N121" s="134">
        <f t="shared" si="12"/>
        <v>1320</v>
      </c>
      <c r="O121" s="134">
        <f t="shared" si="14"/>
        <v>3.9</v>
      </c>
      <c r="P121" s="134">
        <f t="shared" si="15"/>
        <v>46.8</v>
      </c>
      <c r="Q121" s="134">
        <f t="shared" si="13"/>
        <v>113.9</v>
      </c>
      <c r="R121" s="134">
        <f t="shared" si="21"/>
        <v>1366.8000000000002</v>
      </c>
      <c r="S121" t="s">
        <v>313</v>
      </c>
      <c r="T121" t="s">
        <v>321</v>
      </c>
      <c r="U121" t="s">
        <v>313</v>
      </c>
      <c r="V121" s="4" t="s">
        <v>337</v>
      </c>
      <c r="W121" t="s">
        <v>339</v>
      </c>
      <c r="X121" t="s">
        <v>81</v>
      </c>
    </row>
    <row r="122" spans="1:24">
      <c r="A122" t="s">
        <v>0</v>
      </c>
      <c r="B122" s="203" t="s">
        <v>265</v>
      </c>
      <c r="C122" t="s">
        <v>17</v>
      </c>
      <c r="D122" s="159">
        <v>0</v>
      </c>
      <c r="E122" s="158">
        <v>0.01</v>
      </c>
      <c r="F122" s="160">
        <v>0.17610000000000001</v>
      </c>
      <c r="G122" t="s">
        <v>225</v>
      </c>
      <c r="H122">
        <v>12</v>
      </c>
      <c r="I122">
        <v>50</v>
      </c>
      <c r="J122" s="168">
        <f>I122/'Working tab'!$B$2</f>
        <v>199.44156362185882</v>
      </c>
      <c r="K122" s="159">
        <f t="shared" si="9"/>
        <v>35.121659353809342</v>
      </c>
      <c r="L122" s="159">
        <f t="shared" si="10"/>
        <v>14.878340646190658</v>
      </c>
      <c r="M122" s="158">
        <f t="shared" si="11"/>
        <v>0.29756681292381315</v>
      </c>
      <c r="N122" s="134">
        <f t="shared" si="12"/>
        <v>178.5400877542879</v>
      </c>
      <c r="O122" s="134">
        <f t="shared" si="14"/>
        <v>0.35121659353809342</v>
      </c>
      <c r="P122" s="134">
        <f t="shared" si="15"/>
        <v>4.2145991224571215</v>
      </c>
      <c r="Q122" s="134">
        <f t="shared" si="13"/>
        <v>15.229557239728752</v>
      </c>
      <c r="R122" s="134">
        <f t="shared" ref="R122:R131" si="22">Q122*12</f>
        <v>182.75468687674504</v>
      </c>
      <c r="S122" t="s">
        <v>313</v>
      </c>
      <c r="T122" t="s">
        <v>321</v>
      </c>
      <c r="U122" t="s">
        <v>323</v>
      </c>
      <c r="V122" s="4" t="s">
        <v>337</v>
      </c>
      <c r="W122" t="s">
        <v>338</v>
      </c>
      <c r="X122" t="s">
        <v>81</v>
      </c>
    </row>
    <row r="123" spans="1:24">
      <c r="A123" t="s">
        <v>0</v>
      </c>
      <c r="B123" s="203" t="s">
        <v>265</v>
      </c>
      <c r="C123" t="s">
        <v>17</v>
      </c>
      <c r="D123" s="159">
        <v>0</v>
      </c>
      <c r="E123" s="158">
        <v>0.01</v>
      </c>
      <c r="F123" s="160">
        <v>0.17610000000000001</v>
      </c>
      <c r="G123" t="s">
        <v>225</v>
      </c>
      <c r="H123">
        <v>12</v>
      </c>
      <c r="I123">
        <v>100</v>
      </c>
      <c r="J123" s="168">
        <f>I123/'Working tab'!$B$2</f>
        <v>398.88312724371764</v>
      </c>
      <c r="K123" s="159">
        <f t="shared" si="9"/>
        <v>70.243318707618684</v>
      </c>
      <c r="L123" s="159">
        <f t="shared" si="10"/>
        <v>29.756681292381316</v>
      </c>
      <c r="M123" s="158">
        <f t="shared" si="11"/>
        <v>0.29756681292381315</v>
      </c>
      <c r="N123" s="134">
        <f t="shared" si="12"/>
        <v>357.08017550857579</v>
      </c>
      <c r="O123" s="134">
        <f t="shared" si="14"/>
        <v>0.70243318707618685</v>
      </c>
      <c r="P123" s="134">
        <f t="shared" si="15"/>
        <v>8.4291982449142431</v>
      </c>
      <c r="Q123" s="134">
        <f t="shared" si="13"/>
        <v>30.459114479457504</v>
      </c>
      <c r="R123" s="134">
        <f t="shared" si="22"/>
        <v>365.50937375349008</v>
      </c>
      <c r="S123" t="s">
        <v>313</v>
      </c>
      <c r="T123" t="s">
        <v>321</v>
      </c>
      <c r="U123" t="s">
        <v>323</v>
      </c>
      <c r="V123" s="4" t="s">
        <v>337</v>
      </c>
      <c r="W123" t="s">
        <v>338</v>
      </c>
      <c r="X123" t="s">
        <v>81</v>
      </c>
    </row>
    <row r="124" spans="1:24">
      <c r="A124" t="s">
        <v>0</v>
      </c>
      <c r="B124" s="203" t="s">
        <v>265</v>
      </c>
      <c r="C124" t="s">
        <v>17</v>
      </c>
      <c r="D124" s="159">
        <v>0</v>
      </c>
      <c r="E124" s="158">
        <v>0.01</v>
      </c>
      <c r="F124" s="160">
        <v>0.17610000000000001</v>
      </c>
      <c r="G124" t="s">
        <v>225</v>
      </c>
      <c r="H124">
        <v>12</v>
      </c>
      <c r="I124">
        <v>150</v>
      </c>
      <c r="J124" s="168">
        <f>I124/'Working tab'!$B$2</f>
        <v>598.32469086557649</v>
      </c>
      <c r="K124" s="159">
        <f t="shared" si="9"/>
        <v>105.36497806142802</v>
      </c>
      <c r="L124" s="159">
        <f t="shared" si="10"/>
        <v>44.635021938571981</v>
      </c>
      <c r="M124" s="158">
        <f t="shared" si="11"/>
        <v>0.29756681292381321</v>
      </c>
      <c r="N124" s="134">
        <f t="shared" si="12"/>
        <v>535.62026326286377</v>
      </c>
      <c r="O124" s="134">
        <f t="shared" si="14"/>
        <v>1.0536497806142802</v>
      </c>
      <c r="P124" s="134">
        <f t="shared" si="15"/>
        <v>12.643797367371363</v>
      </c>
      <c r="Q124" s="134">
        <f t="shared" si="13"/>
        <v>45.68867171918626</v>
      </c>
      <c r="R124" s="134">
        <f t="shared" si="22"/>
        <v>548.26406063023512</v>
      </c>
      <c r="S124" t="s">
        <v>313</v>
      </c>
      <c r="T124" t="s">
        <v>321</v>
      </c>
      <c r="U124" t="s">
        <v>323</v>
      </c>
      <c r="V124" s="4" t="s">
        <v>337</v>
      </c>
      <c r="W124" t="s">
        <v>338</v>
      </c>
      <c r="X124" t="s">
        <v>81</v>
      </c>
    </row>
    <row r="125" spans="1:24">
      <c r="A125" t="s">
        <v>0</v>
      </c>
      <c r="B125" s="203" t="s">
        <v>265</v>
      </c>
      <c r="C125" t="s">
        <v>17</v>
      </c>
      <c r="D125" s="159">
        <v>0</v>
      </c>
      <c r="E125" s="158">
        <v>0.01</v>
      </c>
      <c r="F125" s="160">
        <v>0.17610000000000001</v>
      </c>
      <c r="G125" t="s">
        <v>225</v>
      </c>
      <c r="H125">
        <v>12</v>
      </c>
      <c r="I125">
        <v>200</v>
      </c>
      <c r="J125" s="168">
        <f>I125/'Working tab'!$B$2</f>
        <v>797.76625448743528</v>
      </c>
      <c r="K125" s="159">
        <f t="shared" si="9"/>
        <v>140.48663741523737</v>
      </c>
      <c r="L125" s="159">
        <f t="shared" si="10"/>
        <v>59.513362584762632</v>
      </c>
      <c r="M125" s="158">
        <f t="shared" si="11"/>
        <v>0.29756681292381315</v>
      </c>
      <c r="N125" s="134">
        <f t="shared" si="12"/>
        <v>714.16035101715158</v>
      </c>
      <c r="O125" s="134">
        <f t="shared" si="14"/>
        <v>1.4048663741523737</v>
      </c>
      <c r="P125" s="134">
        <f t="shared" si="15"/>
        <v>16.858396489828486</v>
      </c>
      <c r="Q125" s="134">
        <f t="shared" si="13"/>
        <v>60.918228958915009</v>
      </c>
      <c r="R125" s="134">
        <f t="shared" si="22"/>
        <v>731.01874750698016</v>
      </c>
      <c r="S125" t="s">
        <v>313</v>
      </c>
      <c r="T125" t="s">
        <v>321</v>
      </c>
      <c r="U125" t="s">
        <v>323</v>
      </c>
      <c r="V125" s="4" t="s">
        <v>337</v>
      </c>
      <c r="W125" t="s">
        <v>338</v>
      </c>
      <c r="X125" t="s">
        <v>81</v>
      </c>
    </row>
    <row r="126" spans="1:24">
      <c r="A126" t="s">
        <v>0</v>
      </c>
      <c r="B126" s="203" t="s">
        <v>265</v>
      </c>
      <c r="C126" t="s">
        <v>17</v>
      </c>
      <c r="D126" s="159">
        <v>0</v>
      </c>
      <c r="E126" s="158">
        <v>0.01</v>
      </c>
      <c r="F126" s="160">
        <v>0.17610000000000001</v>
      </c>
      <c r="G126" t="s">
        <v>225</v>
      </c>
      <c r="H126">
        <v>12</v>
      </c>
      <c r="I126">
        <v>250</v>
      </c>
      <c r="J126" s="168">
        <f>I126/'Working tab'!$B$2</f>
        <v>997.20781810929407</v>
      </c>
      <c r="K126" s="159">
        <f t="shared" si="9"/>
        <v>175.60829676904669</v>
      </c>
      <c r="L126" s="159">
        <f t="shared" si="10"/>
        <v>74.391703230953311</v>
      </c>
      <c r="M126" s="158">
        <f t="shared" si="11"/>
        <v>0.29756681292381326</v>
      </c>
      <c r="N126" s="134">
        <f t="shared" si="12"/>
        <v>892.70043877143974</v>
      </c>
      <c r="O126" s="134">
        <f t="shared" si="14"/>
        <v>1.756082967690467</v>
      </c>
      <c r="P126" s="134">
        <f t="shared" si="15"/>
        <v>21.072995612285602</v>
      </c>
      <c r="Q126" s="134">
        <f t="shared" si="13"/>
        <v>76.147786198643772</v>
      </c>
      <c r="R126" s="134">
        <f t="shared" si="22"/>
        <v>913.77343438372532</v>
      </c>
      <c r="S126" t="s">
        <v>313</v>
      </c>
      <c r="T126" t="s">
        <v>321</v>
      </c>
      <c r="U126" t="s">
        <v>323</v>
      </c>
      <c r="V126" s="4" t="s">
        <v>337</v>
      </c>
      <c r="W126" t="s">
        <v>338</v>
      </c>
      <c r="X126" t="s">
        <v>81</v>
      </c>
    </row>
    <row r="127" spans="1:24">
      <c r="A127" t="s">
        <v>0</v>
      </c>
      <c r="B127" s="203" t="s">
        <v>265</v>
      </c>
      <c r="C127" t="s">
        <v>17</v>
      </c>
      <c r="D127" s="159">
        <v>0</v>
      </c>
      <c r="E127" s="158">
        <v>0.01</v>
      </c>
      <c r="F127" s="160">
        <v>0.17610000000000001</v>
      </c>
      <c r="G127" t="s">
        <v>225</v>
      </c>
      <c r="H127">
        <v>12</v>
      </c>
      <c r="I127">
        <v>300</v>
      </c>
      <c r="J127" s="168">
        <f>I127/'Working tab'!$B$2</f>
        <v>1196.649381731153</v>
      </c>
      <c r="K127" s="159">
        <f t="shared" si="9"/>
        <v>210.72995612285604</v>
      </c>
      <c r="L127" s="159">
        <f t="shared" si="10"/>
        <v>89.270043877143962</v>
      </c>
      <c r="M127" s="158">
        <f t="shared" si="11"/>
        <v>0.29756681292381321</v>
      </c>
      <c r="N127" s="134">
        <f t="shared" si="12"/>
        <v>1071.2405265257275</v>
      </c>
      <c r="O127" s="134">
        <f t="shared" si="14"/>
        <v>2.1072995612285603</v>
      </c>
      <c r="P127" s="134">
        <f t="shared" si="15"/>
        <v>25.287594734742726</v>
      </c>
      <c r="Q127" s="134">
        <f t="shared" si="13"/>
        <v>91.37734343837252</v>
      </c>
      <c r="R127" s="134">
        <f t="shared" si="22"/>
        <v>1096.5281212604702</v>
      </c>
      <c r="S127" t="s">
        <v>313</v>
      </c>
      <c r="T127" t="s">
        <v>321</v>
      </c>
      <c r="U127" t="s">
        <v>323</v>
      </c>
      <c r="V127" s="4" t="s">
        <v>337</v>
      </c>
      <c r="W127" t="s">
        <v>338</v>
      </c>
      <c r="X127" t="s">
        <v>81</v>
      </c>
    </row>
    <row r="128" spans="1:24">
      <c r="A128" t="s">
        <v>0</v>
      </c>
      <c r="B128" s="203" t="s">
        <v>265</v>
      </c>
      <c r="C128" t="s">
        <v>17</v>
      </c>
      <c r="D128" s="159">
        <v>0</v>
      </c>
      <c r="E128" s="158">
        <v>0.01</v>
      </c>
      <c r="F128" s="160">
        <v>0.17610000000000001</v>
      </c>
      <c r="G128" t="s">
        <v>225</v>
      </c>
      <c r="H128">
        <v>12</v>
      </c>
      <c r="I128">
        <v>350</v>
      </c>
      <c r="J128" s="168">
        <f>I128/'Working tab'!$B$2</f>
        <v>1396.0909453530116</v>
      </c>
      <c r="K128" s="159">
        <f t="shared" si="9"/>
        <v>245.85161547666536</v>
      </c>
      <c r="L128" s="159">
        <f t="shared" si="10"/>
        <v>104.14838452333464</v>
      </c>
      <c r="M128" s="158">
        <f t="shared" si="11"/>
        <v>0.29756681292381326</v>
      </c>
      <c r="N128" s="134">
        <f t="shared" si="12"/>
        <v>1249.7806142800157</v>
      </c>
      <c r="O128" s="134">
        <f t="shared" si="14"/>
        <v>2.4585161547666536</v>
      </c>
      <c r="P128" s="134">
        <f t="shared" si="15"/>
        <v>29.502193857199842</v>
      </c>
      <c r="Q128" s="134">
        <f t="shared" si="13"/>
        <v>106.6069006781013</v>
      </c>
      <c r="R128" s="134">
        <f t="shared" si="22"/>
        <v>1279.2828081372156</v>
      </c>
      <c r="S128" t="s">
        <v>313</v>
      </c>
      <c r="T128" t="s">
        <v>321</v>
      </c>
      <c r="U128" t="s">
        <v>323</v>
      </c>
      <c r="V128" s="4" t="s">
        <v>337</v>
      </c>
      <c r="W128" t="s">
        <v>338</v>
      </c>
      <c r="X128" t="s">
        <v>81</v>
      </c>
    </row>
    <row r="129" spans="1:24">
      <c r="A129" t="s">
        <v>0</v>
      </c>
      <c r="B129" s="203" t="s">
        <v>265</v>
      </c>
      <c r="C129" t="s">
        <v>17</v>
      </c>
      <c r="D129" s="159">
        <v>0</v>
      </c>
      <c r="E129" s="158">
        <v>0.01</v>
      </c>
      <c r="F129" s="160">
        <v>0.17610000000000001</v>
      </c>
      <c r="G129" t="s">
        <v>225</v>
      </c>
      <c r="H129">
        <v>12</v>
      </c>
      <c r="I129">
        <v>400</v>
      </c>
      <c r="J129" s="168">
        <f>I129/'Working tab'!$B$2</f>
        <v>1595.5325089748706</v>
      </c>
      <c r="K129" s="159">
        <f t="shared" si="9"/>
        <v>280.97327483047474</v>
      </c>
      <c r="L129" s="159">
        <f t="shared" si="10"/>
        <v>119.02672516952526</v>
      </c>
      <c r="M129" s="158">
        <f t="shared" si="11"/>
        <v>0.29756681292381315</v>
      </c>
      <c r="N129" s="134">
        <f t="shared" si="12"/>
        <v>1428.3207020343032</v>
      </c>
      <c r="O129" s="134">
        <f t="shared" si="14"/>
        <v>2.8097327483047474</v>
      </c>
      <c r="P129" s="134">
        <f t="shared" si="15"/>
        <v>33.716792979656972</v>
      </c>
      <c r="Q129" s="134">
        <f t="shared" si="13"/>
        <v>121.83645791783002</v>
      </c>
      <c r="R129" s="134">
        <f t="shared" si="22"/>
        <v>1462.0374950139603</v>
      </c>
      <c r="S129" t="s">
        <v>313</v>
      </c>
      <c r="T129" t="s">
        <v>321</v>
      </c>
      <c r="U129" t="s">
        <v>323</v>
      </c>
      <c r="V129" s="4" t="s">
        <v>337</v>
      </c>
      <c r="W129" t="s">
        <v>338</v>
      </c>
      <c r="X129" t="s">
        <v>81</v>
      </c>
    </row>
    <row r="130" spans="1:24">
      <c r="A130" t="s">
        <v>0</v>
      </c>
      <c r="B130" s="203" t="s">
        <v>265</v>
      </c>
      <c r="C130" t="s">
        <v>17</v>
      </c>
      <c r="D130" s="159">
        <v>0</v>
      </c>
      <c r="E130" s="158">
        <v>0.01</v>
      </c>
      <c r="F130" s="160">
        <v>0.17610000000000001</v>
      </c>
      <c r="G130" t="s">
        <v>225</v>
      </c>
      <c r="H130">
        <v>12</v>
      </c>
      <c r="I130">
        <v>450</v>
      </c>
      <c r="J130" s="168">
        <f>I130/'Working tab'!$B$2</f>
        <v>1794.9740725967292</v>
      </c>
      <c r="K130" s="159">
        <f t="shared" ref="K130:K193" si="23">IF(G130="Discounted", (1-F130)*I130,(F130*J130))</f>
        <v>316.09493418428406</v>
      </c>
      <c r="L130" s="159">
        <f t="shared" ref="L130:L193" si="24">I130-K130</f>
        <v>133.90506581571594</v>
      </c>
      <c r="M130" s="158">
        <f t="shared" ref="M130:M193" si="25">L130/I130</f>
        <v>0.29756681292381321</v>
      </c>
      <c r="N130" s="134">
        <f t="shared" ref="N130:N193" si="26">L130*12</f>
        <v>1606.8607897885913</v>
      </c>
      <c r="O130" s="134">
        <f t="shared" si="14"/>
        <v>3.1609493418428407</v>
      </c>
      <c r="P130" s="134">
        <f t="shared" si="15"/>
        <v>37.931392102114089</v>
      </c>
      <c r="Q130" s="134">
        <f t="shared" ref="Q130:Q193" si="27">L130+(K130*E130)+D130/12</f>
        <v>137.06601515755878</v>
      </c>
      <c r="R130" s="134">
        <f t="shared" si="22"/>
        <v>1644.7921818907053</v>
      </c>
      <c r="S130" t="s">
        <v>313</v>
      </c>
      <c r="T130" t="s">
        <v>321</v>
      </c>
      <c r="U130" t="s">
        <v>323</v>
      </c>
      <c r="V130" s="4" t="s">
        <v>337</v>
      </c>
      <c r="W130" t="s">
        <v>338</v>
      </c>
      <c r="X130" t="s">
        <v>81</v>
      </c>
    </row>
    <row r="131" spans="1:24">
      <c r="A131" t="s">
        <v>0</v>
      </c>
      <c r="B131" s="203" t="s">
        <v>265</v>
      </c>
      <c r="C131" t="s">
        <v>17</v>
      </c>
      <c r="D131" s="159">
        <v>0</v>
      </c>
      <c r="E131" s="158">
        <v>0.01</v>
      </c>
      <c r="F131" s="160">
        <v>0.17610000000000001</v>
      </c>
      <c r="G131" t="s">
        <v>225</v>
      </c>
      <c r="H131">
        <v>12</v>
      </c>
      <c r="I131">
        <v>500</v>
      </c>
      <c r="J131" s="168">
        <f>I131/'Working tab'!$B$2</f>
        <v>1994.4156362185881</v>
      </c>
      <c r="K131" s="159">
        <f t="shared" si="23"/>
        <v>351.21659353809338</v>
      </c>
      <c r="L131" s="159">
        <f t="shared" si="24"/>
        <v>148.78340646190662</v>
      </c>
      <c r="M131" s="158">
        <f t="shared" si="25"/>
        <v>0.29756681292381326</v>
      </c>
      <c r="N131" s="134">
        <f t="shared" si="26"/>
        <v>1785.4008775428795</v>
      </c>
      <c r="O131" s="134">
        <f t="shared" ref="O131:O194" si="28">IF(E131=0,0,IF(E131=1,IF(E131*K131&gt;1,1,E131*K131),E131*K131))</f>
        <v>3.512165935380934</v>
      </c>
      <c r="P131" s="134">
        <f t="shared" ref="P131:P194" si="29">E131*K131*12</f>
        <v>42.145991224571205</v>
      </c>
      <c r="Q131" s="134">
        <f t="shared" si="27"/>
        <v>152.29557239728754</v>
      </c>
      <c r="R131" s="134">
        <f t="shared" si="22"/>
        <v>1827.5468687674506</v>
      </c>
      <c r="S131" t="s">
        <v>313</v>
      </c>
      <c r="T131" t="s">
        <v>321</v>
      </c>
      <c r="U131" t="s">
        <v>323</v>
      </c>
      <c r="V131" s="4" t="s">
        <v>337</v>
      </c>
      <c r="W131" t="s">
        <v>338</v>
      </c>
      <c r="X131" t="s">
        <v>81</v>
      </c>
    </row>
    <row r="132" spans="1:24">
      <c r="A132" t="s">
        <v>0</v>
      </c>
      <c r="B132" s="203" t="s">
        <v>263</v>
      </c>
      <c r="C132" t="s">
        <v>18</v>
      </c>
      <c r="D132" s="159">
        <v>0</v>
      </c>
      <c r="E132" s="158">
        <v>0.01</v>
      </c>
      <c r="F132" s="158">
        <v>0.22800000000000001</v>
      </c>
      <c r="G132" t="s">
        <v>206</v>
      </c>
      <c r="H132">
        <v>12</v>
      </c>
      <c r="I132">
        <v>50</v>
      </c>
      <c r="J132" s="168">
        <f>I132/'Working tab'!$B$2</f>
        <v>199.44156362185882</v>
      </c>
      <c r="K132" s="159">
        <f t="shared" si="23"/>
        <v>38.6</v>
      </c>
      <c r="L132" s="159">
        <f t="shared" si="24"/>
        <v>11.399999999999999</v>
      </c>
      <c r="M132" s="158">
        <f t="shared" si="25"/>
        <v>0.22799999999999998</v>
      </c>
      <c r="N132" s="134">
        <f t="shared" si="26"/>
        <v>136.79999999999998</v>
      </c>
      <c r="O132" s="134">
        <f t="shared" si="28"/>
        <v>0.38600000000000001</v>
      </c>
      <c r="P132" s="134">
        <f t="shared" si="29"/>
        <v>4.6319999999999997</v>
      </c>
      <c r="Q132" s="134">
        <f t="shared" si="27"/>
        <v>11.785999999999998</v>
      </c>
      <c r="R132" s="134">
        <f t="shared" ref="R132:R141" si="30">Q132*12</f>
        <v>141.43199999999996</v>
      </c>
      <c r="S132" t="s">
        <v>313</v>
      </c>
      <c r="T132" t="s">
        <v>321</v>
      </c>
      <c r="U132" t="s">
        <v>313</v>
      </c>
      <c r="V132" s="4" t="s">
        <v>337</v>
      </c>
      <c r="W132" t="s">
        <v>338</v>
      </c>
      <c r="X132" t="s">
        <v>81</v>
      </c>
    </row>
    <row r="133" spans="1:24">
      <c r="A133" t="s">
        <v>0</v>
      </c>
      <c r="B133" s="203" t="s">
        <v>263</v>
      </c>
      <c r="C133" t="s">
        <v>18</v>
      </c>
      <c r="D133" s="159">
        <v>0</v>
      </c>
      <c r="E133" s="158">
        <v>0.01</v>
      </c>
      <c r="F133" s="158">
        <v>0.22800000000000001</v>
      </c>
      <c r="G133" t="s">
        <v>206</v>
      </c>
      <c r="H133">
        <v>12</v>
      </c>
      <c r="I133">
        <v>100</v>
      </c>
      <c r="J133" s="168">
        <f>I133/'Working tab'!$B$2</f>
        <v>398.88312724371764</v>
      </c>
      <c r="K133" s="159">
        <f t="shared" si="23"/>
        <v>77.2</v>
      </c>
      <c r="L133" s="159">
        <f t="shared" si="24"/>
        <v>22.799999999999997</v>
      </c>
      <c r="M133" s="158">
        <f t="shared" si="25"/>
        <v>0.22799999999999998</v>
      </c>
      <c r="N133" s="134">
        <f t="shared" si="26"/>
        <v>273.59999999999997</v>
      </c>
      <c r="O133" s="134">
        <f t="shared" si="28"/>
        <v>0.77200000000000002</v>
      </c>
      <c r="P133" s="134">
        <f t="shared" si="29"/>
        <v>9.2639999999999993</v>
      </c>
      <c r="Q133" s="134">
        <f t="shared" si="27"/>
        <v>23.571999999999996</v>
      </c>
      <c r="R133" s="134">
        <f t="shared" si="30"/>
        <v>282.86399999999992</v>
      </c>
      <c r="S133" t="s">
        <v>313</v>
      </c>
      <c r="T133" t="s">
        <v>321</v>
      </c>
      <c r="U133" t="s">
        <v>313</v>
      </c>
      <c r="V133" s="4" t="s">
        <v>337</v>
      </c>
      <c r="W133" t="s">
        <v>338</v>
      </c>
      <c r="X133" t="s">
        <v>81</v>
      </c>
    </row>
    <row r="134" spans="1:24">
      <c r="A134" t="s">
        <v>0</v>
      </c>
      <c r="B134" s="203" t="s">
        <v>263</v>
      </c>
      <c r="C134" t="s">
        <v>18</v>
      </c>
      <c r="D134" s="159">
        <v>0</v>
      </c>
      <c r="E134" s="158">
        <v>0.01</v>
      </c>
      <c r="F134" s="158">
        <v>0.22800000000000001</v>
      </c>
      <c r="G134" t="s">
        <v>206</v>
      </c>
      <c r="H134">
        <v>12</v>
      </c>
      <c r="I134">
        <v>150</v>
      </c>
      <c r="J134" s="168">
        <f>I134/'Working tab'!$B$2</f>
        <v>598.32469086557649</v>
      </c>
      <c r="K134" s="159">
        <f t="shared" si="23"/>
        <v>115.8</v>
      </c>
      <c r="L134" s="159">
        <f t="shared" si="24"/>
        <v>34.200000000000003</v>
      </c>
      <c r="M134" s="158">
        <f t="shared" si="25"/>
        <v>0.22800000000000001</v>
      </c>
      <c r="N134" s="134">
        <f t="shared" si="26"/>
        <v>410.40000000000003</v>
      </c>
      <c r="O134" s="134">
        <f t="shared" si="28"/>
        <v>1.1579999999999999</v>
      </c>
      <c r="P134" s="134">
        <f t="shared" si="29"/>
        <v>13.895999999999999</v>
      </c>
      <c r="Q134" s="134">
        <f t="shared" si="27"/>
        <v>35.358000000000004</v>
      </c>
      <c r="R134" s="134">
        <f t="shared" si="30"/>
        <v>424.29600000000005</v>
      </c>
      <c r="S134" t="s">
        <v>313</v>
      </c>
      <c r="T134" t="s">
        <v>321</v>
      </c>
      <c r="U134" t="s">
        <v>313</v>
      </c>
      <c r="V134" s="4" t="s">
        <v>337</v>
      </c>
      <c r="W134" t="s">
        <v>338</v>
      </c>
      <c r="X134" t="s">
        <v>81</v>
      </c>
    </row>
    <row r="135" spans="1:24">
      <c r="A135" t="s">
        <v>0</v>
      </c>
      <c r="B135" s="203" t="s">
        <v>263</v>
      </c>
      <c r="C135" t="s">
        <v>18</v>
      </c>
      <c r="D135" s="159">
        <v>0</v>
      </c>
      <c r="E135" s="158">
        <v>0.01</v>
      </c>
      <c r="F135" s="158">
        <v>0.22800000000000001</v>
      </c>
      <c r="G135" t="s">
        <v>206</v>
      </c>
      <c r="H135">
        <v>12</v>
      </c>
      <c r="I135">
        <v>200</v>
      </c>
      <c r="J135" s="168">
        <f>I135/'Working tab'!$B$2</f>
        <v>797.76625448743528</v>
      </c>
      <c r="K135" s="159">
        <f t="shared" si="23"/>
        <v>154.4</v>
      </c>
      <c r="L135" s="159">
        <f t="shared" si="24"/>
        <v>45.599999999999994</v>
      </c>
      <c r="M135" s="158">
        <f t="shared" si="25"/>
        <v>0.22799999999999998</v>
      </c>
      <c r="N135" s="134">
        <f t="shared" si="26"/>
        <v>547.19999999999993</v>
      </c>
      <c r="O135" s="134">
        <f t="shared" si="28"/>
        <v>1.544</v>
      </c>
      <c r="P135" s="134">
        <f t="shared" si="29"/>
        <v>18.527999999999999</v>
      </c>
      <c r="Q135" s="134">
        <f t="shared" si="27"/>
        <v>47.143999999999991</v>
      </c>
      <c r="R135" s="134">
        <f t="shared" si="30"/>
        <v>565.72799999999984</v>
      </c>
      <c r="S135" t="s">
        <v>313</v>
      </c>
      <c r="T135" t="s">
        <v>321</v>
      </c>
      <c r="U135" t="s">
        <v>313</v>
      </c>
      <c r="V135" s="4" t="s">
        <v>337</v>
      </c>
      <c r="W135" t="s">
        <v>338</v>
      </c>
      <c r="X135" t="s">
        <v>81</v>
      </c>
    </row>
    <row r="136" spans="1:24">
      <c r="A136" t="s">
        <v>0</v>
      </c>
      <c r="B136" s="203" t="s">
        <v>263</v>
      </c>
      <c r="C136" t="s">
        <v>18</v>
      </c>
      <c r="D136" s="159">
        <v>0</v>
      </c>
      <c r="E136" s="158">
        <v>0.01</v>
      </c>
      <c r="F136" s="158">
        <v>0.22800000000000001</v>
      </c>
      <c r="G136" t="s">
        <v>206</v>
      </c>
      <c r="H136">
        <v>12</v>
      </c>
      <c r="I136">
        <v>250</v>
      </c>
      <c r="J136" s="168">
        <f>I136/'Working tab'!$B$2</f>
        <v>997.20781810929407</v>
      </c>
      <c r="K136" s="159">
        <f t="shared" si="23"/>
        <v>193</v>
      </c>
      <c r="L136" s="159">
        <f t="shared" si="24"/>
        <v>57</v>
      </c>
      <c r="M136" s="158">
        <f t="shared" si="25"/>
        <v>0.22800000000000001</v>
      </c>
      <c r="N136" s="134">
        <f t="shared" si="26"/>
        <v>684</v>
      </c>
      <c r="O136" s="134">
        <f t="shared" si="28"/>
        <v>1.93</v>
      </c>
      <c r="P136" s="134">
        <f t="shared" si="29"/>
        <v>23.16</v>
      </c>
      <c r="Q136" s="134">
        <f t="shared" si="27"/>
        <v>58.93</v>
      </c>
      <c r="R136" s="134">
        <f t="shared" si="30"/>
        <v>707.16</v>
      </c>
      <c r="S136" t="s">
        <v>313</v>
      </c>
      <c r="T136" t="s">
        <v>321</v>
      </c>
      <c r="U136" t="s">
        <v>313</v>
      </c>
      <c r="V136" s="4" t="s">
        <v>337</v>
      </c>
      <c r="W136" t="s">
        <v>338</v>
      </c>
      <c r="X136" t="s">
        <v>81</v>
      </c>
    </row>
    <row r="137" spans="1:24">
      <c r="A137" t="s">
        <v>0</v>
      </c>
      <c r="B137" s="203" t="s">
        <v>263</v>
      </c>
      <c r="C137" t="s">
        <v>18</v>
      </c>
      <c r="D137" s="159">
        <v>0</v>
      </c>
      <c r="E137" s="158">
        <v>0.01</v>
      </c>
      <c r="F137" s="158">
        <v>0.22800000000000001</v>
      </c>
      <c r="G137" t="s">
        <v>206</v>
      </c>
      <c r="H137">
        <v>12</v>
      </c>
      <c r="I137">
        <v>300</v>
      </c>
      <c r="J137" s="168">
        <f>I137/'Working tab'!$B$2</f>
        <v>1196.649381731153</v>
      </c>
      <c r="K137" s="159">
        <f t="shared" si="23"/>
        <v>231.6</v>
      </c>
      <c r="L137" s="159">
        <f t="shared" si="24"/>
        <v>68.400000000000006</v>
      </c>
      <c r="M137" s="158">
        <f t="shared" si="25"/>
        <v>0.22800000000000001</v>
      </c>
      <c r="N137" s="134">
        <f t="shared" si="26"/>
        <v>820.80000000000007</v>
      </c>
      <c r="O137" s="134">
        <f t="shared" si="28"/>
        <v>2.3159999999999998</v>
      </c>
      <c r="P137" s="134">
        <f t="shared" si="29"/>
        <v>27.791999999999998</v>
      </c>
      <c r="Q137" s="134">
        <f t="shared" si="27"/>
        <v>70.716000000000008</v>
      </c>
      <c r="R137" s="134">
        <f t="shared" si="30"/>
        <v>848.5920000000001</v>
      </c>
      <c r="S137" t="s">
        <v>313</v>
      </c>
      <c r="T137" t="s">
        <v>321</v>
      </c>
      <c r="U137" t="s">
        <v>313</v>
      </c>
      <c r="V137" s="4" t="s">
        <v>337</v>
      </c>
      <c r="W137" t="s">
        <v>338</v>
      </c>
      <c r="X137" t="s">
        <v>81</v>
      </c>
    </row>
    <row r="138" spans="1:24">
      <c r="A138" t="s">
        <v>0</v>
      </c>
      <c r="B138" s="203" t="s">
        <v>263</v>
      </c>
      <c r="C138" t="s">
        <v>18</v>
      </c>
      <c r="D138" s="159">
        <v>0</v>
      </c>
      <c r="E138" s="158">
        <v>0.01</v>
      </c>
      <c r="F138" s="158">
        <v>0.22800000000000001</v>
      </c>
      <c r="G138" t="s">
        <v>206</v>
      </c>
      <c r="H138">
        <v>12</v>
      </c>
      <c r="I138">
        <v>350</v>
      </c>
      <c r="J138" s="168">
        <f>I138/'Working tab'!$B$2</f>
        <v>1396.0909453530116</v>
      </c>
      <c r="K138" s="159">
        <f t="shared" si="23"/>
        <v>270.2</v>
      </c>
      <c r="L138" s="159">
        <f t="shared" si="24"/>
        <v>79.800000000000011</v>
      </c>
      <c r="M138" s="158">
        <f t="shared" si="25"/>
        <v>0.22800000000000004</v>
      </c>
      <c r="N138" s="134">
        <f t="shared" si="26"/>
        <v>957.60000000000014</v>
      </c>
      <c r="O138" s="134">
        <f t="shared" si="28"/>
        <v>2.702</v>
      </c>
      <c r="P138" s="134">
        <f t="shared" si="29"/>
        <v>32.423999999999999</v>
      </c>
      <c r="Q138" s="134">
        <f t="shared" si="27"/>
        <v>82.50200000000001</v>
      </c>
      <c r="R138" s="134">
        <f t="shared" si="30"/>
        <v>990.02400000000011</v>
      </c>
      <c r="S138" t="s">
        <v>313</v>
      </c>
      <c r="T138" t="s">
        <v>321</v>
      </c>
      <c r="U138" t="s">
        <v>313</v>
      </c>
      <c r="V138" s="4" t="s">
        <v>337</v>
      </c>
      <c r="W138" t="s">
        <v>338</v>
      </c>
      <c r="X138" t="s">
        <v>81</v>
      </c>
    </row>
    <row r="139" spans="1:24">
      <c r="A139" t="s">
        <v>0</v>
      </c>
      <c r="B139" s="203" t="s">
        <v>263</v>
      </c>
      <c r="C139" t="s">
        <v>18</v>
      </c>
      <c r="D139" s="159">
        <v>0</v>
      </c>
      <c r="E139" s="158">
        <v>0.01</v>
      </c>
      <c r="F139" s="158">
        <v>0.22800000000000001</v>
      </c>
      <c r="G139" t="s">
        <v>206</v>
      </c>
      <c r="H139">
        <v>12</v>
      </c>
      <c r="I139">
        <v>400</v>
      </c>
      <c r="J139" s="168">
        <f>I139/'Working tab'!$B$2</f>
        <v>1595.5325089748706</v>
      </c>
      <c r="K139" s="159">
        <f t="shared" si="23"/>
        <v>308.8</v>
      </c>
      <c r="L139" s="159">
        <f t="shared" si="24"/>
        <v>91.199999999999989</v>
      </c>
      <c r="M139" s="158">
        <f t="shared" si="25"/>
        <v>0.22799999999999998</v>
      </c>
      <c r="N139" s="134">
        <f t="shared" si="26"/>
        <v>1094.3999999999999</v>
      </c>
      <c r="O139" s="134">
        <f t="shared" si="28"/>
        <v>3.0880000000000001</v>
      </c>
      <c r="P139" s="134">
        <f t="shared" si="29"/>
        <v>37.055999999999997</v>
      </c>
      <c r="Q139" s="134">
        <f t="shared" si="27"/>
        <v>94.287999999999982</v>
      </c>
      <c r="R139" s="134">
        <f t="shared" si="30"/>
        <v>1131.4559999999997</v>
      </c>
      <c r="S139" t="s">
        <v>313</v>
      </c>
      <c r="T139" t="s">
        <v>321</v>
      </c>
      <c r="U139" t="s">
        <v>313</v>
      </c>
      <c r="V139" s="4" t="s">
        <v>337</v>
      </c>
      <c r="W139" t="s">
        <v>338</v>
      </c>
      <c r="X139" t="s">
        <v>81</v>
      </c>
    </row>
    <row r="140" spans="1:24">
      <c r="A140" t="s">
        <v>0</v>
      </c>
      <c r="B140" s="203" t="s">
        <v>263</v>
      </c>
      <c r="C140" t="s">
        <v>18</v>
      </c>
      <c r="D140" s="159">
        <v>0</v>
      </c>
      <c r="E140" s="158">
        <v>0.01</v>
      </c>
      <c r="F140" s="158">
        <v>0.22800000000000001</v>
      </c>
      <c r="G140" t="s">
        <v>206</v>
      </c>
      <c r="H140">
        <v>12</v>
      </c>
      <c r="I140">
        <v>450</v>
      </c>
      <c r="J140" s="168">
        <f>I140/'Working tab'!$B$2</f>
        <v>1794.9740725967292</v>
      </c>
      <c r="K140" s="159">
        <f t="shared" si="23"/>
        <v>347.40000000000003</v>
      </c>
      <c r="L140" s="159">
        <f t="shared" si="24"/>
        <v>102.59999999999997</v>
      </c>
      <c r="M140" s="158">
        <f t="shared" si="25"/>
        <v>0.22799999999999992</v>
      </c>
      <c r="N140" s="134">
        <f t="shared" si="26"/>
        <v>1231.1999999999996</v>
      </c>
      <c r="O140" s="134">
        <f t="shared" si="28"/>
        <v>3.4740000000000002</v>
      </c>
      <c r="P140" s="134">
        <f t="shared" si="29"/>
        <v>41.688000000000002</v>
      </c>
      <c r="Q140" s="134">
        <f t="shared" si="27"/>
        <v>106.07399999999997</v>
      </c>
      <c r="R140" s="134">
        <f t="shared" si="30"/>
        <v>1272.8879999999997</v>
      </c>
      <c r="S140" t="s">
        <v>313</v>
      </c>
      <c r="T140" t="s">
        <v>321</v>
      </c>
      <c r="U140" t="s">
        <v>313</v>
      </c>
      <c r="V140" s="4" t="s">
        <v>337</v>
      </c>
      <c r="W140" t="s">
        <v>338</v>
      </c>
      <c r="X140" t="s">
        <v>81</v>
      </c>
    </row>
    <row r="141" spans="1:24">
      <c r="A141" t="s">
        <v>0</v>
      </c>
      <c r="B141" s="203" t="s">
        <v>263</v>
      </c>
      <c r="C141" t="s">
        <v>18</v>
      </c>
      <c r="D141" s="159">
        <v>0</v>
      </c>
      <c r="E141" s="158">
        <v>0.01</v>
      </c>
      <c r="F141" s="158">
        <v>0.22800000000000001</v>
      </c>
      <c r="G141" t="s">
        <v>206</v>
      </c>
      <c r="H141">
        <v>12</v>
      </c>
      <c r="I141">
        <v>500</v>
      </c>
      <c r="J141" s="168">
        <f>I141/'Working tab'!$B$2</f>
        <v>1994.4156362185881</v>
      </c>
      <c r="K141" s="159">
        <f t="shared" si="23"/>
        <v>386</v>
      </c>
      <c r="L141" s="159">
        <f t="shared" si="24"/>
        <v>114</v>
      </c>
      <c r="M141" s="158">
        <f t="shared" si="25"/>
        <v>0.22800000000000001</v>
      </c>
      <c r="N141" s="134">
        <f t="shared" si="26"/>
        <v>1368</v>
      </c>
      <c r="O141" s="134">
        <f t="shared" si="28"/>
        <v>3.86</v>
      </c>
      <c r="P141" s="134">
        <f t="shared" si="29"/>
        <v>46.32</v>
      </c>
      <c r="Q141" s="134">
        <f t="shared" si="27"/>
        <v>117.86</v>
      </c>
      <c r="R141" s="134">
        <f t="shared" si="30"/>
        <v>1414.32</v>
      </c>
      <c r="S141" t="s">
        <v>313</v>
      </c>
      <c r="T141" t="s">
        <v>321</v>
      </c>
      <c r="U141" t="s">
        <v>313</v>
      </c>
      <c r="V141" s="4" t="s">
        <v>337</v>
      </c>
      <c r="W141" t="s">
        <v>338</v>
      </c>
      <c r="X141" t="s">
        <v>81</v>
      </c>
    </row>
    <row r="142" spans="1:24">
      <c r="A142" t="s">
        <v>6</v>
      </c>
      <c r="B142" s="203" t="s">
        <v>279</v>
      </c>
      <c r="C142" t="s">
        <v>91</v>
      </c>
      <c r="D142" s="159">
        <v>0</v>
      </c>
      <c r="E142" s="158">
        <v>0</v>
      </c>
      <c r="F142" s="160">
        <v>0.18029999999999999</v>
      </c>
      <c r="G142" t="s">
        <v>225</v>
      </c>
      <c r="H142">
        <v>6</v>
      </c>
      <c r="I142">
        <v>50</v>
      </c>
      <c r="J142" s="168">
        <f>I142/'Working tab'!$B$2</f>
        <v>199.44156362185882</v>
      </c>
      <c r="K142" s="159">
        <f t="shared" si="23"/>
        <v>35.959313921021142</v>
      </c>
      <c r="L142" s="159">
        <f t="shared" si="24"/>
        <v>14.040686078978858</v>
      </c>
      <c r="M142" s="158">
        <f t="shared" si="25"/>
        <v>0.28081372157957718</v>
      </c>
      <c r="N142" s="134">
        <f t="shared" si="26"/>
        <v>168.4882329477463</v>
      </c>
      <c r="O142" s="134">
        <f t="shared" si="28"/>
        <v>0</v>
      </c>
      <c r="P142" s="134">
        <f t="shared" si="29"/>
        <v>0</v>
      </c>
      <c r="Q142" s="134">
        <f t="shared" si="27"/>
        <v>14.040686078978858</v>
      </c>
      <c r="R142" s="134">
        <f t="shared" ref="R142:R151" si="31">Q142*12</f>
        <v>168.4882329477463</v>
      </c>
      <c r="S142" t="s">
        <v>313</v>
      </c>
      <c r="T142" t="s">
        <v>321</v>
      </c>
      <c r="U142" t="s">
        <v>323</v>
      </c>
      <c r="V142" s="4" t="s">
        <v>337</v>
      </c>
      <c r="W142" t="s">
        <v>339</v>
      </c>
      <c r="X142" t="s">
        <v>81</v>
      </c>
    </row>
    <row r="143" spans="1:24">
      <c r="A143" t="s">
        <v>6</v>
      </c>
      <c r="B143" s="203" t="s">
        <v>279</v>
      </c>
      <c r="C143" t="s">
        <v>91</v>
      </c>
      <c r="D143" s="159">
        <v>0</v>
      </c>
      <c r="E143" s="158">
        <v>0</v>
      </c>
      <c r="F143" s="160">
        <v>0.18029999999999999</v>
      </c>
      <c r="G143" t="s">
        <v>225</v>
      </c>
      <c r="H143">
        <v>6</v>
      </c>
      <c r="I143">
        <v>100</v>
      </c>
      <c r="J143" s="168">
        <f>I143/'Working tab'!$B$2</f>
        <v>398.88312724371764</v>
      </c>
      <c r="K143" s="159">
        <f t="shared" si="23"/>
        <v>71.918627842042284</v>
      </c>
      <c r="L143" s="159">
        <f t="shared" si="24"/>
        <v>28.081372157957716</v>
      </c>
      <c r="M143" s="158">
        <f t="shared" si="25"/>
        <v>0.28081372157957718</v>
      </c>
      <c r="N143" s="134">
        <f t="shared" si="26"/>
        <v>336.97646589549259</v>
      </c>
      <c r="O143" s="134">
        <f t="shared" si="28"/>
        <v>0</v>
      </c>
      <c r="P143" s="134">
        <f t="shared" si="29"/>
        <v>0</v>
      </c>
      <c r="Q143" s="134">
        <f t="shared" si="27"/>
        <v>28.081372157957716</v>
      </c>
      <c r="R143" s="134">
        <f t="shared" si="31"/>
        <v>336.97646589549259</v>
      </c>
      <c r="S143" t="s">
        <v>313</v>
      </c>
      <c r="T143" t="s">
        <v>321</v>
      </c>
      <c r="U143" t="s">
        <v>323</v>
      </c>
      <c r="V143" s="4" t="s">
        <v>337</v>
      </c>
      <c r="W143" t="s">
        <v>339</v>
      </c>
      <c r="X143" t="s">
        <v>81</v>
      </c>
    </row>
    <row r="144" spans="1:24">
      <c r="A144" t="s">
        <v>6</v>
      </c>
      <c r="B144" s="203" t="s">
        <v>279</v>
      </c>
      <c r="C144" t="s">
        <v>91</v>
      </c>
      <c r="D144" s="159">
        <v>0</v>
      </c>
      <c r="E144" s="158">
        <v>0</v>
      </c>
      <c r="F144" s="160">
        <v>0.18029999999999999</v>
      </c>
      <c r="G144" t="s">
        <v>225</v>
      </c>
      <c r="H144">
        <v>6</v>
      </c>
      <c r="I144">
        <v>150</v>
      </c>
      <c r="J144" s="168">
        <f>I144/'Working tab'!$B$2</f>
        <v>598.32469086557649</v>
      </c>
      <c r="K144" s="159">
        <f t="shared" si="23"/>
        <v>107.87794176306343</v>
      </c>
      <c r="L144" s="159">
        <f t="shared" si="24"/>
        <v>42.122058236936567</v>
      </c>
      <c r="M144" s="158">
        <f t="shared" si="25"/>
        <v>0.28081372157957712</v>
      </c>
      <c r="N144" s="134">
        <f t="shared" si="26"/>
        <v>505.46469884323881</v>
      </c>
      <c r="O144" s="134">
        <f t="shared" si="28"/>
        <v>0</v>
      </c>
      <c r="P144" s="134">
        <f t="shared" si="29"/>
        <v>0</v>
      </c>
      <c r="Q144" s="134">
        <f t="shared" si="27"/>
        <v>42.122058236936567</v>
      </c>
      <c r="R144" s="134">
        <f t="shared" si="31"/>
        <v>505.46469884323881</v>
      </c>
      <c r="S144" t="s">
        <v>313</v>
      </c>
      <c r="T144" t="s">
        <v>321</v>
      </c>
      <c r="U144" t="s">
        <v>323</v>
      </c>
      <c r="V144" s="4" t="s">
        <v>337</v>
      </c>
      <c r="W144" t="s">
        <v>339</v>
      </c>
      <c r="X144" t="s">
        <v>81</v>
      </c>
    </row>
    <row r="145" spans="1:24">
      <c r="A145" t="s">
        <v>6</v>
      </c>
      <c r="B145" s="203" t="s">
        <v>279</v>
      </c>
      <c r="C145" t="s">
        <v>91</v>
      </c>
      <c r="D145" s="159">
        <v>0</v>
      </c>
      <c r="E145" s="158">
        <v>0</v>
      </c>
      <c r="F145" s="160">
        <v>0.18029999999999999</v>
      </c>
      <c r="G145" t="s">
        <v>225</v>
      </c>
      <c r="H145">
        <v>6</v>
      </c>
      <c r="I145">
        <v>200</v>
      </c>
      <c r="J145" s="168">
        <f>I145/'Working tab'!$B$2</f>
        <v>797.76625448743528</v>
      </c>
      <c r="K145" s="159">
        <f t="shared" si="23"/>
        <v>143.83725568408457</v>
      </c>
      <c r="L145" s="159">
        <f t="shared" si="24"/>
        <v>56.162744315915432</v>
      </c>
      <c r="M145" s="158">
        <f t="shared" si="25"/>
        <v>0.28081372157957718</v>
      </c>
      <c r="N145" s="134">
        <f t="shared" si="26"/>
        <v>673.95293179098519</v>
      </c>
      <c r="O145" s="134">
        <f t="shared" si="28"/>
        <v>0</v>
      </c>
      <c r="P145" s="134">
        <f t="shared" si="29"/>
        <v>0</v>
      </c>
      <c r="Q145" s="134">
        <f t="shared" si="27"/>
        <v>56.162744315915432</v>
      </c>
      <c r="R145" s="134">
        <f t="shared" si="31"/>
        <v>673.95293179098519</v>
      </c>
      <c r="S145" t="s">
        <v>313</v>
      </c>
      <c r="T145" t="s">
        <v>321</v>
      </c>
      <c r="U145" t="s">
        <v>323</v>
      </c>
      <c r="V145" s="4" t="s">
        <v>337</v>
      </c>
      <c r="W145" t="s">
        <v>339</v>
      </c>
      <c r="X145" t="s">
        <v>81</v>
      </c>
    </row>
    <row r="146" spans="1:24">
      <c r="A146" t="s">
        <v>6</v>
      </c>
      <c r="B146" s="203" t="s">
        <v>279</v>
      </c>
      <c r="C146" t="s">
        <v>91</v>
      </c>
      <c r="D146" s="159">
        <v>0</v>
      </c>
      <c r="E146" s="158">
        <v>0</v>
      </c>
      <c r="F146" s="160">
        <v>0.18029999999999999</v>
      </c>
      <c r="G146" t="s">
        <v>225</v>
      </c>
      <c r="H146">
        <v>6</v>
      </c>
      <c r="I146">
        <v>250</v>
      </c>
      <c r="J146" s="168">
        <f>I146/'Working tab'!$B$2</f>
        <v>997.20781810929407</v>
      </c>
      <c r="K146" s="159">
        <f t="shared" si="23"/>
        <v>179.7965696051057</v>
      </c>
      <c r="L146" s="159">
        <f t="shared" si="24"/>
        <v>70.203430394894298</v>
      </c>
      <c r="M146" s="158">
        <f t="shared" si="25"/>
        <v>0.28081372157957718</v>
      </c>
      <c r="N146" s="134">
        <f t="shared" si="26"/>
        <v>842.44116473873157</v>
      </c>
      <c r="O146" s="134">
        <f t="shared" si="28"/>
        <v>0</v>
      </c>
      <c r="P146" s="134">
        <f t="shared" si="29"/>
        <v>0</v>
      </c>
      <c r="Q146" s="134">
        <f t="shared" si="27"/>
        <v>70.203430394894298</v>
      </c>
      <c r="R146" s="134">
        <f t="shared" si="31"/>
        <v>842.44116473873157</v>
      </c>
      <c r="S146" t="s">
        <v>313</v>
      </c>
      <c r="T146" t="s">
        <v>321</v>
      </c>
      <c r="U146" t="s">
        <v>323</v>
      </c>
      <c r="V146" s="4" t="s">
        <v>337</v>
      </c>
      <c r="W146" t="s">
        <v>339</v>
      </c>
      <c r="X146" t="s">
        <v>81</v>
      </c>
    </row>
    <row r="147" spans="1:24">
      <c r="A147" t="s">
        <v>6</v>
      </c>
      <c r="B147" s="203" t="s">
        <v>279</v>
      </c>
      <c r="C147" t="s">
        <v>91</v>
      </c>
      <c r="D147" s="159">
        <v>0</v>
      </c>
      <c r="E147" s="158">
        <v>0</v>
      </c>
      <c r="F147" s="160">
        <v>0.18029999999999999</v>
      </c>
      <c r="G147" t="s">
        <v>225</v>
      </c>
      <c r="H147">
        <v>6</v>
      </c>
      <c r="I147">
        <v>300</v>
      </c>
      <c r="J147" s="168">
        <f>I147/'Working tab'!$B$2</f>
        <v>1196.649381731153</v>
      </c>
      <c r="K147" s="159">
        <f t="shared" si="23"/>
        <v>215.75588352612687</v>
      </c>
      <c r="L147" s="159">
        <f t="shared" si="24"/>
        <v>84.244116473873135</v>
      </c>
      <c r="M147" s="158">
        <f t="shared" si="25"/>
        <v>0.28081372157957712</v>
      </c>
      <c r="N147" s="134">
        <f t="shared" si="26"/>
        <v>1010.9293976864776</v>
      </c>
      <c r="O147" s="134">
        <f t="shared" si="28"/>
        <v>0</v>
      </c>
      <c r="P147" s="134">
        <f t="shared" si="29"/>
        <v>0</v>
      </c>
      <c r="Q147" s="134">
        <f t="shared" si="27"/>
        <v>84.244116473873135</v>
      </c>
      <c r="R147" s="134">
        <f t="shared" si="31"/>
        <v>1010.9293976864776</v>
      </c>
      <c r="S147" t="s">
        <v>313</v>
      </c>
      <c r="T147" t="s">
        <v>321</v>
      </c>
      <c r="U147" t="s">
        <v>323</v>
      </c>
      <c r="V147" s="4" t="s">
        <v>337</v>
      </c>
      <c r="W147" t="s">
        <v>339</v>
      </c>
      <c r="X147" t="s">
        <v>81</v>
      </c>
    </row>
    <row r="148" spans="1:24">
      <c r="A148" t="s">
        <v>6</v>
      </c>
      <c r="B148" s="203" t="s">
        <v>279</v>
      </c>
      <c r="C148" t="s">
        <v>91</v>
      </c>
      <c r="D148" s="159">
        <v>0</v>
      </c>
      <c r="E148" s="158">
        <v>0</v>
      </c>
      <c r="F148" s="160">
        <v>0.18029999999999999</v>
      </c>
      <c r="G148" t="s">
        <v>225</v>
      </c>
      <c r="H148">
        <v>6</v>
      </c>
      <c r="I148">
        <v>350</v>
      </c>
      <c r="J148" s="168">
        <f>I148/'Working tab'!$B$2</f>
        <v>1396.0909453530116</v>
      </c>
      <c r="K148" s="159">
        <f t="shared" si="23"/>
        <v>251.71519744714797</v>
      </c>
      <c r="L148" s="159">
        <f t="shared" si="24"/>
        <v>98.284802552852028</v>
      </c>
      <c r="M148" s="158">
        <f t="shared" si="25"/>
        <v>0.28081372157957724</v>
      </c>
      <c r="N148" s="134">
        <f t="shared" si="26"/>
        <v>1179.4176306342242</v>
      </c>
      <c r="O148" s="134">
        <f t="shared" si="28"/>
        <v>0</v>
      </c>
      <c r="P148" s="134">
        <f t="shared" si="29"/>
        <v>0</v>
      </c>
      <c r="Q148" s="134">
        <f t="shared" si="27"/>
        <v>98.284802552852028</v>
      </c>
      <c r="R148" s="134">
        <f t="shared" si="31"/>
        <v>1179.4176306342242</v>
      </c>
      <c r="S148" t="s">
        <v>313</v>
      </c>
      <c r="T148" t="s">
        <v>321</v>
      </c>
      <c r="U148" t="s">
        <v>323</v>
      </c>
      <c r="V148" s="4" t="s">
        <v>337</v>
      </c>
      <c r="W148" t="s">
        <v>339</v>
      </c>
      <c r="X148" t="s">
        <v>81</v>
      </c>
    </row>
    <row r="149" spans="1:24">
      <c r="A149" t="s">
        <v>6</v>
      </c>
      <c r="B149" s="203" t="s">
        <v>279</v>
      </c>
      <c r="C149" t="s">
        <v>91</v>
      </c>
      <c r="D149" s="159">
        <v>0</v>
      </c>
      <c r="E149" s="158">
        <v>0</v>
      </c>
      <c r="F149" s="160">
        <v>0.18029999999999999</v>
      </c>
      <c r="G149" t="s">
        <v>225</v>
      </c>
      <c r="H149">
        <v>6</v>
      </c>
      <c r="I149">
        <v>400</v>
      </c>
      <c r="J149" s="168">
        <f>I149/'Working tab'!$B$2</f>
        <v>1595.5325089748706</v>
      </c>
      <c r="K149" s="159">
        <f t="shared" si="23"/>
        <v>287.67451136816914</v>
      </c>
      <c r="L149" s="159">
        <f t="shared" si="24"/>
        <v>112.32548863183086</v>
      </c>
      <c r="M149" s="158">
        <f t="shared" si="25"/>
        <v>0.28081372157957718</v>
      </c>
      <c r="N149" s="134">
        <f t="shared" si="26"/>
        <v>1347.9058635819704</v>
      </c>
      <c r="O149" s="134">
        <f t="shared" si="28"/>
        <v>0</v>
      </c>
      <c r="P149" s="134">
        <f t="shared" si="29"/>
        <v>0</v>
      </c>
      <c r="Q149" s="134">
        <f t="shared" si="27"/>
        <v>112.32548863183086</v>
      </c>
      <c r="R149" s="134">
        <f t="shared" si="31"/>
        <v>1347.9058635819704</v>
      </c>
      <c r="S149" t="s">
        <v>313</v>
      </c>
      <c r="T149" t="s">
        <v>321</v>
      </c>
      <c r="U149" t="s">
        <v>323</v>
      </c>
      <c r="V149" s="4" t="s">
        <v>337</v>
      </c>
      <c r="W149" t="s">
        <v>339</v>
      </c>
      <c r="X149" t="s">
        <v>81</v>
      </c>
    </row>
    <row r="150" spans="1:24">
      <c r="A150" t="s">
        <v>6</v>
      </c>
      <c r="B150" s="203" t="s">
        <v>279</v>
      </c>
      <c r="C150" t="s">
        <v>91</v>
      </c>
      <c r="D150" s="159">
        <v>0</v>
      </c>
      <c r="E150" s="158">
        <v>0</v>
      </c>
      <c r="F150" s="160">
        <v>0.18029999999999999</v>
      </c>
      <c r="G150" t="s">
        <v>225</v>
      </c>
      <c r="H150">
        <v>6</v>
      </c>
      <c r="I150">
        <v>450</v>
      </c>
      <c r="J150" s="168">
        <f>I150/'Working tab'!$B$2</f>
        <v>1794.9740725967292</v>
      </c>
      <c r="K150" s="159">
        <f t="shared" si="23"/>
        <v>323.63382528919027</v>
      </c>
      <c r="L150" s="159">
        <f t="shared" si="24"/>
        <v>126.36617471080973</v>
      </c>
      <c r="M150" s="158">
        <f t="shared" si="25"/>
        <v>0.28081372157957718</v>
      </c>
      <c r="N150" s="134">
        <f t="shared" si="26"/>
        <v>1516.3940965297168</v>
      </c>
      <c r="O150" s="134">
        <f t="shared" si="28"/>
        <v>0</v>
      </c>
      <c r="P150" s="134">
        <f t="shared" si="29"/>
        <v>0</v>
      </c>
      <c r="Q150" s="134">
        <f t="shared" si="27"/>
        <v>126.36617471080973</v>
      </c>
      <c r="R150" s="134">
        <f t="shared" si="31"/>
        <v>1516.3940965297168</v>
      </c>
      <c r="S150" t="s">
        <v>313</v>
      </c>
      <c r="T150" t="s">
        <v>321</v>
      </c>
      <c r="U150" t="s">
        <v>323</v>
      </c>
      <c r="V150" s="4" t="s">
        <v>337</v>
      </c>
      <c r="W150" t="s">
        <v>339</v>
      </c>
      <c r="X150" t="s">
        <v>81</v>
      </c>
    </row>
    <row r="151" spans="1:24">
      <c r="A151" t="s">
        <v>6</v>
      </c>
      <c r="B151" s="203" t="s">
        <v>279</v>
      </c>
      <c r="C151" t="s">
        <v>91</v>
      </c>
      <c r="D151" s="159">
        <v>0</v>
      </c>
      <c r="E151" s="158">
        <v>0</v>
      </c>
      <c r="F151" s="160">
        <v>0.18029999999999999</v>
      </c>
      <c r="G151" t="s">
        <v>225</v>
      </c>
      <c r="H151">
        <v>6</v>
      </c>
      <c r="I151">
        <v>500</v>
      </c>
      <c r="J151" s="168">
        <f>I151/'Working tab'!$B$2</f>
        <v>1994.4156362185881</v>
      </c>
      <c r="K151" s="159">
        <f t="shared" si="23"/>
        <v>359.5931392102114</v>
      </c>
      <c r="L151" s="159">
        <f t="shared" si="24"/>
        <v>140.4068607897886</v>
      </c>
      <c r="M151" s="158">
        <f t="shared" si="25"/>
        <v>0.28081372157957718</v>
      </c>
      <c r="N151" s="134">
        <f t="shared" si="26"/>
        <v>1684.8823294774631</v>
      </c>
      <c r="O151" s="134">
        <f t="shared" si="28"/>
        <v>0</v>
      </c>
      <c r="P151" s="134">
        <f t="shared" si="29"/>
        <v>0</v>
      </c>
      <c r="Q151" s="134">
        <f t="shared" si="27"/>
        <v>140.4068607897886</v>
      </c>
      <c r="R151" s="134">
        <f t="shared" si="31"/>
        <v>1684.8823294774631</v>
      </c>
      <c r="S151" t="s">
        <v>313</v>
      </c>
      <c r="T151" t="s">
        <v>321</v>
      </c>
      <c r="U151" t="s">
        <v>323</v>
      </c>
      <c r="V151" s="4" t="s">
        <v>337</v>
      </c>
      <c r="W151" t="s">
        <v>339</v>
      </c>
      <c r="X151" t="s">
        <v>81</v>
      </c>
    </row>
    <row r="152" spans="1:24">
      <c r="A152" t="s">
        <v>6</v>
      </c>
      <c r="B152" s="203" t="s">
        <v>280</v>
      </c>
      <c r="C152" t="s">
        <v>92</v>
      </c>
      <c r="D152" s="159">
        <v>0</v>
      </c>
      <c r="E152" s="158">
        <v>0</v>
      </c>
      <c r="F152" s="160">
        <v>0.1845</v>
      </c>
      <c r="G152" t="s">
        <v>225</v>
      </c>
      <c r="H152">
        <v>12</v>
      </c>
      <c r="I152">
        <v>50</v>
      </c>
      <c r="J152" s="168">
        <f>I152/'Working tab'!$B$2</f>
        <v>199.44156362185882</v>
      </c>
      <c r="K152" s="159">
        <f t="shared" si="23"/>
        <v>36.796968488232949</v>
      </c>
      <c r="L152" s="159">
        <f t="shared" si="24"/>
        <v>13.203031511767051</v>
      </c>
      <c r="M152" s="158">
        <f t="shared" si="25"/>
        <v>0.26406063023534104</v>
      </c>
      <c r="N152" s="134">
        <f t="shared" si="26"/>
        <v>158.43637814120461</v>
      </c>
      <c r="O152" s="134">
        <f t="shared" si="28"/>
        <v>0</v>
      </c>
      <c r="P152" s="134">
        <f t="shared" si="29"/>
        <v>0</v>
      </c>
      <c r="Q152" s="134">
        <f t="shared" si="27"/>
        <v>13.203031511767051</v>
      </c>
      <c r="R152" s="134">
        <f t="shared" ref="R152" si="32">Q152*12</f>
        <v>158.43637814120461</v>
      </c>
      <c r="S152" t="s">
        <v>313</v>
      </c>
      <c r="T152" t="s">
        <v>321</v>
      </c>
      <c r="U152" t="s">
        <v>323</v>
      </c>
      <c r="V152" s="4" t="s">
        <v>337</v>
      </c>
      <c r="W152" t="s">
        <v>339</v>
      </c>
      <c r="X152" t="s">
        <v>81</v>
      </c>
    </row>
    <row r="153" spans="1:24">
      <c r="A153" t="s">
        <v>6</v>
      </c>
      <c r="B153" s="203" t="s">
        <v>280</v>
      </c>
      <c r="C153" t="s">
        <v>92</v>
      </c>
      <c r="D153" s="159">
        <v>0</v>
      </c>
      <c r="E153" s="158">
        <v>0</v>
      </c>
      <c r="F153" s="160">
        <v>0.1845</v>
      </c>
      <c r="G153" t="s">
        <v>225</v>
      </c>
      <c r="H153">
        <v>12</v>
      </c>
      <c r="I153">
        <v>100</v>
      </c>
      <c r="J153" s="168">
        <f>I153/'Working tab'!$B$2</f>
        <v>398.88312724371764</v>
      </c>
      <c r="K153" s="159">
        <f t="shared" si="23"/>
        <v>73.593936976465898</v>
      </c>
      <c r="L153" s="159">
        <f t="shared" si="24"/>
        <v>26.406063023534102</v>
      </c>
      <c r="M153" s="158">
        <f t="shared" si="25"/>
        <v>0.26406063023534104</v>
      </c>
      <c r="N153" s="134">
        <f t="shared" si="26"/>
        <v>316.87275628240923</v>
      </c>
      <c r="O153" s="134">
        <f t="shared" si="28"/>
        <v>0</v>
      </c>
      <c r="P153" s="134">
        <f t="shared" si="29"/>
        <v>0</v>
      </c>
      <c r="Q153" s="134">
        <f t="shared" si="27"/>
        <v>26.406063023534102</v>
      </c>
      <c r="R153" s="134">
        <f t="shared" ref="R153:R161" si="33">Q153*12</f>
        <v>316.87275628240923</v>
      </c>
      <c r="S153" t="s">
        <v>313</v>
      </c>
      <c r="T153" t="s">
        <v>321</v>
      </c>
      <c r="U153" t="s">
        <v>323</v>
      </c>
      <c r="V153" s="4" t="s">
        <v>337</v>
      </c>
      <c r="W153" t="s">
        <v>339</v>
      </c>
      <c r="X153" t="s">
        <v>81</v>
      </c>
    </row>
    <row r="154" spans="1:24">
      <c r="A154" t="s">
        <v>6</v>
      </c>
      <c r="B154" s="203" t="s">
        <v>280</v>
      </c>
      <c r="C154" t="s">
        <v>92</v>
      </c>
      <c r="D154" s="159">
        <v>0</v>
      </c>
      <c r="E154" s="158">
        <v>0</v>
      </c>
      <c r="F154" s="160">
        <v>0.1845</v>
      </c>
      <c r="G154" t="s">
        <v>225</v>
      </c>
      <c r="H154">
        <v>12</v>
      </c>
      <c r="I154">
        <v>150</v>
      </c>
      <c r="J154" s="168">
        <f>I154/'Working tab'!$B$2</f>
        <v>598.32469086557649</v>
      </c>
      <c r="K154" s="159">
        <f t="shared" si="23"/>
        <v>110.39090546469886</v>
      </c>
      <c r="L154" s="159">
        <f t="shared" si="24"/>
        <v>39.609094535301139</v>
      </c>
      <c r="M154" s="158">
        <f t="shared" si="25"/>
        <v>0.26406063023534093</v>
      </c>
      <c r="N154" s="134">
        <f t="shared" si="26"/>
        <v>475.30913442361367</v>
      </c>
      <c r="O154" s="134">
        <f t="shared" si="28"/>
        <v>0</v>
      </c>
      <c r="P154" s="134">
        <f t="shared" si="29"/>
        <v>0</v>
      </c>
      <c r="Q154" s="134">
        <f t="shared" si="27"/>
        <v>39.609094535301139</v>
      </c>
      <c r="R154" s="134">
        <f t="shared" si="33"/>
        <v>475.30913442361367</v>
      </c>
      <c r="S154" t="s">
        <v>313</v>
      </c>
      <c r="T154" t="s">
        <v>321</v>
      </c>
      <c r="U154" t="s">
        <v>323</v>
      </c>
      <c r="V154" s="4" t="s">
        <v>337</v>
      </c>
      <c r="W154" t="s">
        <v>339</v>
      </c>
      <c r="X154" t="s">
        <v>81</v>
      </c>
    </row>
    <row r="155" spans="1:24">
      <c r="A155" t="s">
        <v>6</v>
      </c>
      <c r="B155" s="203" t="s">
        <v>280</v>
      </c>
      <c r="C155" t="s">
        <v>92</v>
      </c>
      <c r="D155" s="159">
        <v>0</v>
      </c>
      <c r="E155" s="158">
        <v>0</v>
      </c>
      <c r="F155" s="160">
        <v>0.1845</v>
      </c>
      <c r="G155" t="s">
        <v>225</v>
      </c>
      <c r="H155">
        <v>12</v>
      </c>
      <c r="I155">
        <v>200</v>
      </c>
      <c r="J155" s="168">
        <f>I155/'Working tab'!$B$2</f>
        <v>797.76625448743528</v>
      </c>
      <c r="K155" s="159">
        <f t="shared" si="23"/>
        <v>147.1878739529318</v>
      </c>
      <c r="L155" s="159">
        <f t="shared" si="24"/>
        <v>52.812126047068205</v>
      </c>
      <c r="M155" s="158">
        <f t="shared" si="25"/>
        <v>0.26406063023534104</v>
      </c>
      <c r="N155" s="134">
        <f t="shared" si="26"/>
        <v>633.74551256481845</v>
      </c>
      <c r="O155" s="134">
        <f t="shared" si="28"/>
        <v>0</v>
      </c>
      <c r="P155" s="134">
        <f t="shared" si="29"/>
        <v>0</v>
      </c>
      <c r="Q155" s="134">
        <f t="shared" si="27"/>
        <v>52.812126047068205</v>
      </c>
      <c r="R155" s="134">
        <f t="shared" si="33"/>
        <v>633.74551256481845</v>
      </c>
      <c r="S155" t="s">
        <v>313</v>
      </c>
      <c r="T155" t="s">
        <v>321</v>
      </c>
      <c r="U155" t="s">
        <v>323</v>
      </c>
      <c r="V155" s="4" t="s">
        <v>337</v>
      </c>
      <c r="W155" t="s">
        <v>339</v>
      </c>
      <c r="X155" t="s">
        <v>81</v>
      </c>
    </row>
    <row r="156" spans="1:24">
      <c r="A156" t="s">
        <v>6</v>
      </c>
      <c r="B156" s="203" t="s">
        <v>280</v>
      </c>
      <c r="C156" t="s">
        <v>92</v>
      </c>
      <c r="D156" s="159">
        <v>0</v>
      </c>
      <c r="E156" s="158">
        <v>0</v>
      </c>
      <c r="F156" s="160">
        <v>0.1845</v>
      </c>
      <c r="G156" t="s">
        <v>225</v>
      </c>
      <c r="H156">
        <v>12</v>
      </c>
      <c r="I156">
        <v>250</v>
      </c>
      <c r="J156" s="168">
        <f>I156/'Working tab'!$B$2</f>
        <v>997.20781810929407</v>
      </c>
      <c r="K156" s="159">
        <f t="shared" si="23"/>
        <v>183.98484244116474</v>
      </c>
      <c r="L156" s="159">
        <f t="shared" si="24"/>
        <v>66.015157558835256</v>
      </c>
      <c r="M156" s="158">
        <f t="shared" si="25"/>
        <v>0.26406063023534104</v>
      </c>
      <c r="N156" s="134">
        <f t="shared" si="26"/>
        <v>792.18189070602307</v>
      </c>
      <c r="O156" s="134">
        <f t="shared" si="28"/>
        <v>0</v>
      </c>
      <c r="P156" s="134">
        <f t="shared" si="29"/>
        <v>0</v>
      </c>
      <c r="Q156" s="134">
        <f t="shared" si="27"/>
        <v>66.015157558835256</v>
      </c>
      <c r="R156" s="134">
        <f t="shared" si="33"/>
        <v>792.18189070602307</v>
      </c>
      <c r="S156" t="s">
        <v>313</v>
      </c>
      <c r="T156" t="s">
        <v>321</v>
      </c>
      <c r="U156" t="s">
        <v>323</v>
      </c>
      <c r="V156" s="4" t="s">
        <v>337</v>
      </c>
      <c r="W156" t="s">
        <v>339</v>
      </c>
      <c r="X156" t="s">
        <v>81</v>
      </c>
    </row>
    <row r="157" spans="1:24">
      <c r="A157" t="s">
        <v>6</v>
      </c>
      <c r="B157" s="203" t="s">
        <v>280</v>
      </c>
      <c r="C157" t="s">
        <v>92</v>
      </c>
      <c r="D157" s="159">
        <v>0</v>
      </c>
      <c r="E157" s="158">
        <v>0</v>
      </c>
      <c r="F157" s="160">
        <v>0.1845</v>
      </c>
      <c r="G157" t="s">
        <v>225</v>
      </c>
      <c r="H157">
        <v>12</v>
      </c>
      <c r="I157">
        <v>300</v>
      </c>
      <c r="J157" s="168">
        <f>I157/'Working tab'!$B$2</f>
        <v>1196.649381731153</v>
      </c>
      <c r="K157" s="159">
        <f t="shared" si="23"/>
        <v>220.78181092939772</v>
      </c>
      <c r="L157" s="159">
        <f t="shared" si="24"/>
        <v>79.218189070602278</v>
      </c>
      <c r="M157" s="158">
        <f t="shared" si="25"/>
        <v>0.26406063023534093</v>
      </c>
      <c r="N157" s="134">
        <f t="shared" si="26"/>
        <v>950.61826884722734</v>
      </c>
      <c r="O157" s="134">
        <f t="shared" si="28"/>
        <v>0</v>
      </c>
      <c r="P157" s="134">
        <f t="shared" si="29"/>
        <v>0</v>
      </c>
      <c r="Q157" s="134">
        <f t="shared" si="27"/>
        <v>79.218189070602278</v>
      </c>
      <c r="R157" s="134">
        <f t="shared" si="33"/>
        <v>950.61826884722734</v>
      </c>
      <c r="S157" t="s">
        <v>313</v>
      </c>
      <c r="T157" t="s">
        <v>321</v>
      </c>
      <c r="U157" t="s">
        <v>323</v>
      </c>
      <c r="V157" s="4" t="s">
        <v>337</v>
      </c>
      <c r="W157" t="s">
        <v>339</v>
      </c>
      <c r="X157" t="s">
        <v>81</v>
      </c>
    </row>
    <row r="158" spans="1:24">
      <c r="A158" t="s">
        <v>6</v>
      </c>
      <c r="B158" s="203" t="s">
        <v>280</v>
      </c>
      <c r="C158" t="s">
        <v>92</v>
      </c>
      <c r="D158" s="159">
        <v>0</v>
      </c>
      <c r="E158" s="158">
        <v>0</v>
      </c>
      <c r="F158" s="160">
        <v>0.1845</v>
      </c>
      <c r="G158" t="s">
        <v>225</v>
      </c>
      <c r="H158">
        <v>12</v>
      </c>
      <c r="I158">
        <v>350</v>
      </c>
      <c r="J158" s="168">
        <f>I158/'Working tab'!$B$2</f>
        <v>1396.0909453530116</v>
      </c>
      <c r="K158" s="159">
        <f t="shared" si="23"/>
        <v>257.57877941763064</v>
      </c>
      <c r="L158" s="159">
        <f t="shared" si="24"/>
        <v>92.421220582369358</v>
      </c>
      <c r="M158" s="158">
        <f t="shared" si="25"/>
        <v>0.26406063023534104</v>
      </c>
      <c r="N158" s="134">
        <f t="shared" si="26"/>
        <v>1109.0546469884323</v>
      </c>
      <c r="O158" s="134">
        <f t="shared" si="28"/>
        <v>0</v>
      </c>
      <c r="P158" s="134">
        <f t="shared" si="29"/>
        <v>0</v>
      </c>
      <c r="Q158" s="134">
        <f t="shared" si="27"/>
        <v>92.421220582369358</v>
      </c>
      <c r="R158" s="134">
        <f t="shared" si="33"/>
        <v>1109.0546469884323</v>
      </c>
      <c r="S158" t="s">
        <v>313</v>
      </c>
      <c r="T158" t="s">
        <v>321</v>
      </c>
      <c r="U158" t="s">
        <v>323</v>
      </c>
      <c r="V158" s="4" t="s">
        <v>337</v>
      </c>
      <c r="W158" t="s">
        <v>339</v>
      </c>
      <c r="X158" t="s">
        <v>81</v>
      </c>
    </row>
    <row r="159" spans="1:24">
      <c r="A159" t="s">
        <v>6</v>
      </c>
      <c r="B159" s="203" t="s">
        <v>280</v>
      </c>
      <c r="C159" t="s">
        <v>92</v>
      </c>
      <c r="D159" s="159">
        <v>0</v>
      </c>
      <c r="E159" s="158">
        <v>0</v>
      </c>
      <c r="F159" s="160">
        <v>0.1845</v>
      </c>
      <c r="G159" t="s">
        <v>225</v>
      </c>
      <c r="H159">
        <v>12</v>
      </c>
      <c r="I159">
        <v>400</v>
      </c>
      <c r="J159" s="168">
        <f>I159/'Working tab'!$B$2</f>
        <v>1595.5325089748706</v>
      </c>
      <c r="K159" s="159">
        <f t="shared" si="23"/>
        <v>294.37574790586359</v>
      </c>
      <c r="L159" s="159">
        <f t="shared" si="24"/>
        <v>105.62425209413641</v>
      </c>
      <c r="M159" s="158">
        <f t="shared" si="25"/>
        <v>0.26406063023534104</v>
      </c>
      <c r="N159" s="134">
        <f t="shared" si="26"/>
        <v>1267.4910251296369</v>
      </c>
      <c r="O159" s="134">
        <f t="shared" si="28"/>
        <v>0</v>
      </c>
      <c r="P159" s="134">
        <f t="shared" si="29"/>
        <v>0</v>
      </c>
      <c r="Q159" s="134">
        <f t="shared" si="27"/>
        <v>105.62425209413641</v>
      </c>
      <c r="R159" s="134">
        <f t="shared" si="33"/>
        <v>1267.4910251296369</v>
      </c>
      <c r="S159" t="s">
        <v>313</v>
      </c>
      <c r="T159" t="s">
        <v>321</v>
      </c>
      <c r="U159" t="s">
        <v>323</v>
      </c>
      <c r="V159" s="4" t="s">
        <v>337</v>
      </c>
      <c r="W159" t="s">
        <v>339</v>
      </c>
      <c r="X159" t="s">
        <v>81</v>
      </c>
    </row>
    <row r="160" spans="1:24">
      <c r="A160" t="s">
        <v>6</v>
      </c>
      <c r="B160" s="203" t="s">
        <v>280</v>
      </c>
      <c r="C160" t="s">
        <v>92</v>
      </c>
      <c r="D160" s="159">
        <v>0</v>
      </c>
      <c r="E160" s="158">
        <v>0</v>
      </c>
      <c r="F160" s="160">
        <v>0.1845</v>
      </c>
      <c r="G160" t="s">
        <v>225</v>
      </c>
      <c r="H160">
        <v>12</v>
      </c>
      <c r="I160">
        <v>450</v>
      </c>
      <c r="J160" s="168">
        <f>I160/'Working tab'!$B$2</f>
        <v>1794.9740725967292</v>
      </c>
      <c r="K160" s="159">
        <f t="shared" si="23"/>
        <v>331.17271639409654</v>
      </c>
      <c r="L160" s="159">
        <f t="shared" si="24"/>
        <v>118.82728360590346</v>
      </c>
      <c r="M160" s="158">
        <f t="shared" si="25"/>
        <v>0.26406063023534104</v>
      </c>
      <c r="N160" s="134">
        <f t="shared" si="26"/>
        <v>1425.9274032708415</v>
      </c>
      <c r="O160" s="134">
        <f t="shared" si="28"/>
        <v>0</v>
      </c>
      <c r="P160" s="134">
        <f t="shared" si="29"/>
        <v>0</v>
      </c>
      <c r="Q160" s="134">
        <f t="shared" si="27"/>
        <v>118.82728360590346</v>
      </c>
      <c r="R160" s="134">
        <f t="shared" si="33"/>
        <v>1425.9274032708415</v>
      </c>
      <c r="S160" t="s">
        <v>313</v>
      </c>
      <c r="T160" t="s">
        <v>321</v>
      </c>
      <c r="U160" t="s">
        <v>323</v>
      </c>
      <c r="V160" s="4" t="s">
        <v>337</v>
      </c>
      <c r="W160" t="s">
        <v>339</v>
      </c>
      <c r="X160" t="s">
        <v>81</v>
      </c>
    </row>
    <row r="161" spans="1:24">
      <c r="A161" t="s">
        <v>6</v>
      </c>
      <c r="B161" s="203" t="s">
        <v>280</v>
      </c>
      <c r="C161" t="s">
        <v>92</v>
      </c>
      <c r="D161" s="159">
        <v>0</v>
      </c>
      <c r="E161" s="158">
        <v>0</v>
      </c>
      <c r="F161" s="160">
        <v>0.1845</v>
      </c>
      <c r="G161" t="s">
        <v>225</v>
      </c>
      <c r="H161">
        <v>12</v>
      </c>
      <c r="I161">
        <v>500</v>
      </c>
      <c r="J161" s="168">
        <f>I161/'Working tab'!$B$2</f>
        <v>1994.4156362185881</v>
      </c>
      <c r="K161" s="159">
        <f t="shared" si="23"/>
        <v>367.96968488232949</v>
      </c>
      <c r="L161" s="159">
        <f t="shared" si="24"/>
        <v>132.03031511767051</v>
      </c>
      <c r="M161" s="158">
        <f t="shared" si="25"/>
        <v>0.26406063023534104</v>
      </c>
      <c r="N161" s="134">
        <f t="shared" si="26"/>
        <v>1584.3637814120461</v>
      </c>
      <c r="O161" s="134">
        <f t="shared" si="28"/>
        <v>0</v>
      </c>
      <c r="P161" s="134">
        <f t="shared" si="29"/>
        <v>0</v>
      </c>
      <c r="Q161" s="134">
        <f t="shared" si="27"/>
        <v>132.03031511767051</v>
      </c>
      <c r="R161" s="134">
        <f t="shared" si="33"/>
        <v>1584.3637814120461</v>
      </c>
      <c r="S161" t="s">
        <v>313</v>
      </c>
      <c r="T161" t="s">
        <v>321</v>
      </c>
      <c r="U161" t="s">
        <v>323</v>
      </c>
      <c r="V161" s="4" t="s">
        <v>337</v>
      </c>
      <c r="W161" t="s">
        <v>339</v>
      </c>
      <c r="X161" t="s">
        <v>81</v>
      </c>
    </row>
    <row r="162" spans="1:24">
      <c r="A162" t="s">
        <v>6</v>
      </c>
      <c r="B162" s="203" t="s">
        <v>281</v>
      </c>
      <c r="C162" t="s">
        <v>93</v>
      </c>
      <c r="D162" s="159">
        <v>0</v>
      </c>
      <c r="E162" s="158">
        <v>0</v>
      </c>
      <c r="F162" s="160">
        <v>0.17749999999999999</v>
      </c>
      <c r="G162" t="s">
        <v>225</v>
      </c>
      <c r="H162">
        <v>24</v>
      </c>
      <c r="I162">
        <v>50</v>
      </c>
      <c r="J162" s="168">
        <f>I162/'Working tab'!$B$2</f>
        <v>199.44156362185882</v>
      </c>
      <c r="K162" s="159">
        <f t="shared" si="23"/>
        <v>35.40087754287994</v>
      </c>
      <c r="L162" s="159">
        <f t="shared" si="24"/>
        <v>14.59912245712006</v>
      </c>
      <c r="M162" s="158">
        <f t="shared" si="25"/>
        <v>0.29198244914240123</v>
      </c>
      <c r="N162" s="134">
        <f t="shared" si="26"/>
        <v>175.18946948544072</v>
      </c>
      <c r="O162" s="134">
        <f t="shared" si="28"/>
        <v>0</v>
      </c>
      <c r="P162" s="134">
        <f t="shared" si="29"/>
        <v>0</v>
      </c>
      <c r="Q162" s="134">
        <f t="shared" si="27"/>
        <v>14.59912245712006</v>
      </c>
      <c r="R162" s="134">
        <f t="shared" ref="R162:R171" si="34">Q162*12</f>
        <v>175.18946948544072</v>
      </c>
      <c r="S162" t="s">
        <v>313</v>
      </c>
      <c r="T162" t="s">
        <v>321</v>
      </c>
      <c r="U162" t="s">
        <v>323</v>
      </c>
      <c r="V162" s="4" t="s">
        <v>337</v>
      </c>
      <c r="W162" t="s">
        <v>339</v>
      </c>
      <c r="X162" t="s">
        <v>81</v>
      </c>
    </row>
    <row r="163" spans="1:24">
      <c r="A163" t="s">
        <v>6</v>
      </c>
      <c r="B163" s="203" t="s">
        <v>281</v>
      </c>
      <c r="C163" t="s">
        <v>93</v>
      </c>
      <c r="D163" s="159">
        <v>0</v>
      </c>
      <c r="E163" s="158">
        <v>0</v>
      </c>
      <c r="F163" s="160">
        <v>0.17749999999999999</v>
      </c>
      <c r="G163" t="s">
        <v>225</v>
      </c>
      <c r="H163">
        <v>24</v>
      </c>
      <c r="I163">
        <v>100</v>
      </c>
      <c r="J163" s="168">
        <f>I163/'Working tab'!$B$2</f>
        <v>398.88312724371764</v>
      </c>
      <c r="K163" s="159">
        <f t="shared" si="23"/>
        <v>70.801755085759879</v>
      </c>
      <c r="L163" s="159">
        <f t="shared" si="24"/>
        <v>29.198244914240121</v>
      </c>
      <c r="M163" s="158">
        <f t="shared" si="25"/>
        <v>0.29198244914240123</v>
      </c>
      <c r="N163" s="134">
        <f t="shared" si="26"/>
        <v>350.37893897088145</v>
      </c>
      <c r="O163" s="134">
        <f t="shared" si="28"/>
        <v>0</v>
      </c>
      <c r="P163" s="134">
        <f t="shared" si="29"/>
        <v>0</v>
      </c>
      <c r="Q163" s="134">
        <f t="shared" si="27"/>
        <v>29.198244914240121</v>
      </c>
      <c r="R163" s="134">
        <f t="shared" si="34"/>
        <v>350.37893897088145</v>
      </c>
      <c r="S163" t="s">
        <v>313</v>
      </c>
      <c r="T163" t="s">
        <v>321</v>
      </c>
      <c r="U163" t="s">
        <v>323</v>
      </c>
      <c r="V163" s="4" t="s">
        <v>337</v>
      </c>
      <c r="W163" t="s">
        <v>339</v>
      </c>
      <c r="X163" t="s">
        <v>81</v>
      </c>
    </row>
    <row r="164" spans="1:24">
      <c r="A164" t="s">
        <v>6</v>
      </c>
      <c r="B164" s="203" t="s">
        <v>281</v>
      </c>
      <c r="C164" t="s">
        <v>93</v>
      </c>
      <c r="D164" s="159">
        <v>0</v>
      </c>
      <c r="E164" s="158">
        <v>0</v>
      </c>
      <c r="F164" s="160">
        <v>0.17749999999999999</v>
      </c>
      <c r="G164" t="s">
        <v>225</v>
      </c>
      <c r="H164">
        <v>24</v>
      </c>
      <c r="I164">
        <v>150</v>
      </c>
      <c r="J164" s="168">
        <f>I164/'Working tab'!$B$2</f>
        <v>598.32469086557649</v>
      </c>
      <c r="K164" s="159">
        <f t="shared" si="23"/>
        <v>106.20263262863982</v>
      </c>
      <c r="L164" s="159">
        <f t="shared" si="24"/>
        <v>43.797367371360181</v>
      </c>
      <c r="M164" s="158">
        <f t="shared" si="25"/>
        <v>0.29198244914240123</v>
      </c>
      <c r="N164" s="134">
        <f t="shared" si="26"/>
        <v>525.56840845632223</v>
      </c>
      <c r="O164" s="134">
        <f t="shared" si="28"/>
        <v>0</v>
      </c>
      <c r="P164" s="134">
        <f t="shared" si="29"/>
        <v>0</v>
      </c>
      <c r="Q164" s="134">
        <f t="shared" si="27"/>
        <v>43.797367371360181</v>
      </c>
      <c r="R164" s="134">
        <f t="shared" si="34"/>
        <v>525.56840845632223</v>
      </c>
      <c r="S164" t="s">
        <v>313</v>
      </c>
      <c r="T164" t="s">
        <v>321</v>
      </c>
      <c r="U164" t="s">
        <v>323</v>
      </c>
      <c r="V164" s="4" t="s">
        <v>337</v>
      </c>
      <c r="W164" t="s">
        <v>339</v>
      </c>
      <c r="X164" t="s">
        <v>81</v>
      </c>
    </row>
    <row r="165" spans="1:24">
      <c r="A165" t="s">
        <v>6</v>
      </c>
      <c r="B165" s="203" t="s">
        <v>281</v>
      </c>
      <c r="C165" t="s">
        <v>93</v>
      </c>
      <c r="D165" s="159">
        <v>0</v>
      </c>
      <c r="E165" s="158">
        <v>0</v>
      </c>
      <c r="F165" s="160">
        <v>0.17749999999999999</v>
      </c>
      <c r="G165" t="s">
        <v>225</v>
      </c>
      <c r="H165">
        <v>24</v>
      </c>
      <c r="I165">
        <v>200</v>
      </c>
      <c r="J165" s="168">
        <f>I165/'Working tab'!$B$2</f>
        <v>797.76625448743528</v>
      </c>
      <c r="K165" s="159">
        <f t="shared" si="23"/>
        <v>141.60351017151976</v>
      </c>
      <c r="L165" s="159">
        <f t="shared" si="24"/>
        <v>58.396489828480242</v>
      </c>
      <c r="M165" s="158">
        <f t="shared" si="25"/>
        <v>0.29198244914240123</v>
      </c>
      <c r="N165" s="134">
        <f t="shared" si="26"/>
        <v>700.7578779417629</v>
      </c>
      <c r="O165" s="134">
        <f t="shared" si="28"/>
        <v>0</v>
      </c>
      <c r="P165" s="134">
        <f t="shared" si="29"/>
        <v>0</v>
      </c>
      <c r="Q165" s="134">
        <f t="shared" si="27"/>
        <v>58.396489828480242</v>
      </c>
      <c r="R165" s="134">
        <f t="shared" si="34"/>
        <v>700.7578779417629</v>
      </c>
      <c r="S165" t="s">
        <v>313</v>
      </c>
      <c r="T165" t="s">
        <v>321</v>
      </c>
      <c r="U165" t="s">
        <v>323</v>
      </c>
      <c r="V165" s="4" t="s">
        <v>337</v>
      </c>
      <c r="W165" t="s">
        <v>339</v>
      </c>
      <c r="X165" t="s">
        <v>81</v>
      </c>
    </row>
    <row r="166" spans="1:24">
      <c r="A166" t="s">
        <v>6</v>
      </c>
      <c r="B166" s="203" t="s">
        <v>281</v>
      </c>
      <c r="C166" t="s">
        <v>93</v>
      </c>
      <c r="D166" s="159">
        <v>0</v>
      </c>
      <c r="E166" s="158">
        <v>0</v>
      </c>
      <c r="F166" s="160">
        <v>0.17749999999999999</v>
      </c>
      <c r="G166" t="s">
        <v>225</v>
      </c>
      <c r="H166">
        <v>24</v>
      </c>
      <c r="I166">
        <v>250</v>
      </c>
      <c r="J166" s="168">
        <f>I166/'Working tab'!$B$2</f>
        <v>997.20781810929407</v>
      </c>
      <c r="K166" s="159">
        <f t="shared" si="23"/>
        <v>177.00438771439968</v>
      </c>
      <c r="L166" s="159">
        <f t="shared" si="24"/>
        <v>72.995612285600316</v>
      </c>
      <c r="M166" s="158">
        <f t="shared" si="25"/>
        <v>0.29198244914240129</v>
      </c>
      <c r="N166" s="134">
        <f t="shared" si="26"/>
        <v>875.94734742720379</v>
      </c>
      <c r="O166" s="134">
        <f t="shared" si="28"/>
        <v>0</v>
      </c>
      <c r="P166" s="134">
        <f t="shared" si="29"/>
        <v>0</v>
      </c>
      <c r="Q166" s="134">
        <f t="shared" si="27"/>
        <v>72.995612285600316</v>
      </c>
      <c r="R166" s="134">
        <f t="shared" si="34"/>
        <v>875.94734742720379</v>
      </c>
      <c r="S166" t="s">
        <v>313</v>
      </c>
      <c r="T166" t="s">
        <v>321</v>
      </c>
      <c r="U166" t="s">
        <v>323</v>
      </c>
      <c r="V166" s="4" t="s">
        <v>337</v>
      </c>
      <c r="W166" t="s">
        <v>339</v>
      </c>
      <c r="X166" t="s">
        <v>81</v>
      </c>
    </row>
    <row r="167" spans="1:24">
      <c r="A167" t="s">
        <v>6</v>
      </c>
      <c r="B167" s="203" t="s">
        <v>281</v>
      </c>
      <c r="C167" t="s">
        <v>93</v>
      </c>
      <c r="D167" s="159">
        <v>0</v>
      </c>
      <c r="E167" s="158">
        <v>0</v>
      </c>
      <c r="F167" s="160">
        <v>0.17749999999999999</v>
      </c>
      <c r="G167" t="s">
        <v>225</v>
      </c>
      <c r="H167">
        <v>24</v>
      </c>
      <c r="I167">
        <v>300</v>
      </c>
      <c r="J167" s="168">
        <f>I167/'Working tab'!$B$2</f>
        <v>1196.649381731153</v>
      </c>
      <c r="K167" s="159">
        <f t="shared" si="23"/>
        <v>212.40526525727964</v>
      </c>
      <c r="L167" s="159">
        <f t="shared" si="24"/>
        <v>87.594734742720362</v>
      </c>
      <c r="M167" s="158">
        <f t="shared" si="25"/>
        <v>0.29198244914240123</v>
      </c>
      <c r="N167" s="134">
        <f t="shared" si="26"/>
        <v>1051.1368169126445</v>
      </c>
      <c r="O167" s="134">
        <f t="shared" si="28"/>
        <v>0</v>
      </c>
      <c r="P167" s="134">
        <f t="shared" si="29"/>
        <v>0</v>
      </c>
      <c r="Q167" s="134">
        <f t="shared" si="27"/>
        <v>87.594734742720362</v>
      </c>
      <c r="R167" s="134">
        <f t="shared" si="34"/>
        <v>1051.1368169126445</v>
      </c>
      <c r="S167" t="s">
        <v>313</v>
      </c>
      <c r="T167" t="s">
        <v>321</v>
      </c>
      <c r="U167" t="s">
        <v>323</v>
      </c>
      <c r="V167" s="4" t="s">
        <v>337</v>
      </c>
      <c r="W167" t="s">
        <v>339</v>
      </c>
      <c r="X167" t="s">
        <v>81</v>
      </c>
    </row>
    <row r="168" spans="1:24">
      <c r="A168" t="s">
        <v>6</v>
      </c>
      <c r="B168" s="203" t="s">
        <v>281</v>
      </c>
      <c r="C168" t="s">
        <v>93</v>
      </c>
      <c r="D168" s="159">
        <v>0</v>
      </c>
      <c r="E168" s="158">
        <v>0</v>
      </c>
      <c r="F168" s="160">
        <v>0.17749999999999999</v>
      </c>
      <c r="G168" t="s">
        <v>225</v>
      </c>
      <c r="H168">
        <v>24</v>
      </c>
      <c r="I168">
        <v>350</v>
      </c>
      <c r="J168" s="168">
        <f>I168/'Working tab'!$B$2</f>
        <v>1396.0909453530116</v>
      </c>
      <c r="K168" s="159">
        <f t="shared" si="23"/>
        <v>247.80614280015956</v>
      </c>
      <c r="L168" s="159">
        <f t="shared" si="24"/>
        <v>102.19385719984044</v>
      </c>
      <c r="M168" s="158">
        <f t="shared" si="25"/>
        <v>0.29198244914240123</v>
      </c>
      <c r="N168" s="134">
        <f t="shared" si="26"/>
        <v>1226.3262863980854</v>
      </c>
      <c r="O168" s="134">
        <f t="shared" si="28"/>
        <v>0</v>
      </c>
      <c r="P168" s="134">
        <f t="shared" si="29"/>
        <v>0</v>
      </c>
      <c r="Q168" s="134">
        <f t="shared" si="27"/>
        <v>102.19385719984044</v>
      </c>
      <c r="R168" s="134">
        <f t="shared" si="34"/>
        <v>1226.3262863980854</v>
      </c>
      <c r="S168" t="s">
        <v>313</v>
      </c>
      <c r="T168" t="s">
        <v>321</v>
      </c>
      <c r="U168" t="s">
        <v>323</v>
      </c>
      <c r="V168" s="4" t="s">
        <v>337</v>
      </c>
      <c r="W168" t="s">
        <v>339</v>
      </c>
      <c r="X168" t="s">
        <v>81</v>
      </c>
    </row>
    <row r="169" spans="1:24">
      <c r="A169" t="s">
        <v>6</v>
      </c>
      <c r="B169" s="203" t="s">
        <v>281</v>
      </c>
      <c r="C169" t="s">
        <v>93</v>
      </c>
      <c r="D169" s="159">
        <v>0</v>
      </c>
      <c r="E169" s="158">
        <v>0</v>
      </c>
      <c r="F169" s="160">
        <v>0.17749999999999999</v>
      </c>
      <c r="G169" t="s">
        <v>225</v>
      </c>
      <c r="H169">
        <v>24</v>
      </c>
      <c r="I169">
        <v>400</v>
      </c>
      <c r="J169" s="168">
        <f>I169/'Working tab'!$B$2</f>
        <v>1595.5325089748706</v>
      </c>
      <c r="K169" s="159">
        <f t="shared" si="23"/>
        <v>283.20702034303952</v>
      </c>
      <c r="L169" s="159">
        <f t="shared" si="24"/>
        <v>116.79297965696048</v>
      </c>
      <c r="M169" s="158">
        <f t="shared" si="25"/>
        <v>0.29198244914240123</v>
      </c>
      <c r="N169" s="134">
        <f t="shared" si="26"/>
        <v>1401.5157558835258</v>
      </c>
      <c r="O169" s="134">
        <f t="shared" si="28"/>
        <v>0</v>
      </c>
      <c r="P169" s="134">
        <f t="shared" si="29"/>
        <v>0</v>
      </c>
      <c r="Q169" s="134">
        <f t="shared" si="27"/>
        <v>116.79297965696048</v>
      </c>
      <c r="R169" s="134">
        <f t="shared" si="34"/>
        <v>1401.5157558835258</v>
      </c>
      <c r="S169" t="s">
        <v>313</v>
      </c>
      <c r="T169" t="s">
        <v>321</v>
      </c>
      <c r="U169" t="s">
        <v>323</v>
      </c>
      <c r="V169" s="4" t="s">
        <v>337</v>
      </c>
      <c r="W169" t="s">
        <v>339</v>
      </c>
      <c r="X169" t="s">
        <v>81</v>
      </c>
    </row>
    <row r="170" spans="1:24">
      <c r="A170" t="s">
        <v>6</v>
      </c>
      <c r="B170" s="203" t="s">
        <v>281</v>
      </c>
      <c r="C170" t="s">
        <v>93</v>
      </c>
      <c r="D170" s="159">
        <v>0</v>
      </c>
      <c r="E170" s="158">
        <v>0</v>
      </c>
      <c r="F170" s="160">
        <v>0.17749999999999999</v>
      </c>
      <c r="G170" t="s">
        <v>225</v>
      </c>
      <c r="H170">
        <v>24</v>
      </c>
      <c r="I170">
        <v>450</v>
      </c>
      <c r="J170" s="168">
        <f>I170/'Working tab'!$B$2</f>
        <v>1794.9740725967292</v>
      </c>
      <c r="K170" s="159">
        <f t="shared" si="23"/>
        <v>318.60789788591944</v>
      </c>
      <c r="L170" s="159">
        <f t="shared" si="24"/>
        <v>131.39210211408056</v>
      </c>
      <c r="M170" s="158">
        <f t="shared" si="25"/>
        <v>0.29198244914240123</v>
      </c>
      <c r="N170" s="134">
        <f t="shared" si="26"/>
        <v>1576.7052253689667</v>
      </c>
      <c r="O170" s="134">
        <f t="shared" si="28"/>
        <v>0</v>
      </c>
      <c r="P170" s="134">
        <f t="shared" si="29"/>
        <v>0</v>
      </c>
      <c r="Q170" s="134">
        <f t="shared" si="27"/>
        <v>131.39210211408056</v>
      </c>
      <c r="R170" s="134">
        <f t="shared" si="34"/>
        <v>1576.7052253689667</v>
      </c>
      <c r="S170" t="s">
        <v>313</v>
      </c>
      <c r="T170" t="s">
        <v>321</v>
      </c>
      <c r="U170" t="s">
        <v>323</v>
      </c>
      <c r="V170" s="4" t="s">
        <v>337</v>
      </c>
      <c r="W170" t="s">
        <v>339</v>
      </c>
      <c r="X170" t="s">
        <v>81</v>
      </c>
    </row>
    <row r="171" spans="1:24">
      <c r="A171" t="s">
        <v>6</v>
      </c>
      <c r="B171" s="203" t="s">
        <v>281</v>
      </c>
      <c r="C171" t="s">
        <v>93</v>
      </c>
      <c r="D171" s="159">
        <v>0</v>
      </c>
      <c r="E171" s="158">
        <v>0</v>
      </c>
      <c r="F171" s="160">
        <v>0.17749999999999999</v>
      </c>
      <c r="G171" t="s">
        <v>225</v>
      </c>
      <c r="H171">
        <v>24</v>
      </c>
      <c r="I171">
        <v>500</v>
      </c>
      <c r="J171" s="168">
        <f>I171/'Working tab'!$B$2</f>
        <v>1994.4156362185881</v>
      </c>
      <c r="K171" s="159">
        <f t="shared" si="23"/>
        <v>354.00877542879937</v>
      </c>
      <c r="L171" s="159">
        <f t="shared" si="24"/>
        <v>145.99122457120063</v>
      </c>
      <c r="M171" s="158">
        <f t="shared" si="25"/>
        <v>0.29198244914240129</v>
      </c>
      <c r="N171" s="134">
        <f t="shared" si="26"/>
        <v>1751.8946948544076</v>
      </c>
      <c r="O171" s="134">
        <f t="shared" si="28"/>
        <v>0</v>
      </c>
      <c r="P171" s="134">
        <f t="shared" si="29"/>
        <v>0</v>
      </c>
      <c r="Q171" s="134">
        <f t="shared" si="27"/>
        <v>145.99122457120063</v>
      </c>
      <c r="R171" s="134">
        <f t="shared" si="34"/>
        <v>1751.8946948544076</v>
      </c>
      <c r="S171" t="s">
        <v>313</v>
      </c>
      <c r="T171" t="s">
        <v>321</v>
      </c>
      <c r="U171" t="s">
        <v>323</v>
      </c>
      <c r="V171" s="4" t="s">
        <v>337</v>
      </c>
      <c r="W171" t="s">
        <v>339</v>
      </c>
      <c r="X171" t="s">
        <v>81</v>
      </c>
    </row>
    <row r="172" spans="1:24">
      <c r="A172" t="s">
        <v>6</v>
      </c>
      <c r="B172" s="203" t="s">
        <v>282</v>
      </c>
      <c r="C172" t="s">
        <v>19</v>
      </c>
      <c r="D172" s="159">
        <v>0</v>
      </c>
      <c r="E172" s="158">
        <v>0</v>
      </c>
      <c r="F172" s="160">
        <v>0.21609999999999999</v>
      </c>
      <c r="G172" t="s">
        <v>225</v>
      </c>
      <c r="H172">
        <v>24</v>
      </c>
      <c r="I172">
        <v>50</v>
      </c>
      <c r="J172" s="168">
        <f>I172/'Working tab'!$B$2</f>
        <v>199.44156362185882</v>
      </c>
      <c r="K172" s="159">
        <f t="shared" si="23"/>
        <v>43.099321898683691</v>
      </c>
      <c r="L172" s="159">
        <f t="shared" si="24"/>
        <v>6.9006781013163092</v>
      </c>
      <c r="M172" s="158">
        <f t="shared" si="25"/>
        <v>0.1380135620263262</v>
      </c>
      <c r="N172" s="134">
        <f t="shared" si="26"/>
        <v>82.808137215795711</v>
      </c>
      <c r="O172" s="134">
        <f t="shared" si="28"/>
        <v>0</v>
      </c>
      <c r="P172" s="134">
        <f t="shared" si="29"/>
        <v>0</v>
      </c>
      <c r="Q172" s="134">
        <f t="shared" si="27"/>
        <v>6.9006781013163092</v>
      </c>
      <c r="R172" s="134">
        <f t="shared" ref="R172:R181" si="35">Q172*12</f>
        <v>82.808137215795711</v>
      </c>
      <c r="S172" t="s">
        <v>313</v>
      </c>
      <c r="T172" t="s">
        <v>321</v>
      </c>
      <c r="U172" t="s">
        <v>323</v>
      </c>
      <c r="V172" s="4" t="s">
        <v>337</v>
      </c>
      <c r="W172" t="s">
        <v>339</v>
      </c>
      <c r="X172" t="s">
        <v>81</v>
      </c>
    </row>
    <row r="173" spans="1:24">
      <c r="A173" t="s">
        <v>6</v>
      </c>
      <c r="B173" s="203" t="s">
        <v>282</v>
      </c>
      <c r="C173" t="s">
        <v>19</v>
      </c>
      <c r="D173" s="159">
        <v>0</v>
      </c>
      <c r="E173" s="158">
        <v>0</v>
      </c>
      <c r="F173" s="160">
        <v>0.21609999999999999</v>
      </c>
      <c r="G173" t="s">
        <v>225</v>
      </c>
      <c r="H173">
        <v>24</v>
      </c>
      <c r="I173">
        <v>100</v>
      </c>
      <c r="J173" s="168">
        <f>I173/'Working tab'!$B$2</f>
        <v>398.88312724371764</v>
      </c>
      <c r="K173" s="159">
        <f t="shared" si="23"/>
        <v>86.198643797367382</v>
      </c>
      <c r="L173" s="159">
        <f t="shared" si="24"/>
        <v>13.801356202632618</v>
      </c>
      <c r="M173" s="158">
        <f t="shared" si="25"/>
        <v>0.1380135620263262</v>
      </c>
      <c r="N173" s="134">
        <f t="shared" si="26"/>
        <v>165.61627443159142</v>
      </c>
      <c r="O173" s="134">
        <f t="shared" si="28"/>
        <v>0</v>
      </c>
      <c r="P173" s="134">
        <f t="shared" si="29"/>
        <v>0</v>
      </c>
      <c r="Q173" s="134">
        <f t="shared" si="27"/>
        <v>13.801356202632618</v>
      </c>
      <c r="R173" s="134">
        <f t="shared" si="35"/>
        <v>165.61627443159142</v>
      </c>
      <c r="S173" t="s">
        <v>313</v>
      </c>
      <c r="T173" t="s">
        <v>321</v>
      </c>
      <c r="U173" t="s">
        <v>323</v>
      </c>
      <c r="V173" s="4" t="s">
        <v>337</v>
      </c>
      <c r="W173" t="s">
        <v>339</v>
      </c>
      <c r="X173" t="s">
        <v>81</v>
      </c>
    </row>
    <row r="174" spans="1:24">
      <c r="A174" t="s">
        <v>6</v>
      </c>
      <c r="B174" s="203" t="s">
        <v>282</v>
      </c>
      <c r="C174" t="s">
        <v>19</v>
      </c>
      <c r="D174" s="159">
        <v>0</v>
      </c>
      <c r="E174" s="158">
        <v>0</v>
      </c>
      <c r="F174" s="160">
        <v>0.21609999999999999</v>
      </c>
      <c r="G174" t="s">
        <v>225</v>
      </c>
      <c r="H174">
        <v>24</v>
      </c>
      <c r="I174">
        <v>150</v>
      </c>
      <c r="J174" s="168">
        <f>I174/'Working tab'!$B$2</f>
        <v>598.32469086557649</v>
      </c>
      <c r="K174" s="159">
        <f t="shared" si="23"/>
        <v>129.29796569605108</v>
      </c>
      <c r="L174" s="159">
        <f t="shared" si="24"/>
        <v>20.702034303948921</v>
      </c>
      <c r="M174" s="158">
        <f t="shared" si="25"/>
        <v>0.13801356202632614</v>
      </c>
      <c r="N174" s="134">
        <f t="shared" si="26"/>
        <v>248.42441164738705</v>
      </c>
      <c r="O174" s="134">
        <f t="shared" si="28"/>
        <v>0</v>
      </c>
      <c r="P174" s="134">
        <f t="shared" si="29"/>
        <v>0</v>
      </c>
      <c r="Q174" s="134">
        <f t="shared" si="27"/>
        <v>20.702034303948921</v>
      </c>
      <c r="R174" s="134">
        <f t="shared" si="35"/>
        <v>248.42441164738705</v>
      </c>
      <c r="S174" t="s">
        <v>313</v>
      </c>
      <c r="T174" t="s">
        <v>321</v>
      </c>
      <c r="U174" t="s">
        <v>323</v>
      </c>
      <c r="V174" s="4" t="s">
        <v>337</v>
      </c>
      <c r="W174" t="s">
        <v>339</v>
      </c>
      <c r="X174" t="s">
        <v>81</v>
      </c>
    </row>
    <row r="175" spans="1:24">
      <c r="A175" t="s">
        <v>6</v>
      </c>
      <c r="B175" s="203" t="s">
        <v>282</v>
      </c>
      <c r="C175" t="s">
        <v>19</v>
      </c>
      <c r="D175" s="159">
        <v>0</v>
      </c>
      <c r="E175" s="158">
        <v>0</v>
      </c>
      <c r="F175" s="160">
        <v>0.21609999999999999</v>
      </c>
      <c r="G175" t="s">
        <v>225</v>
      </c>
      <c r="H175">
        <v>24</v>
      </c>
      <c r="I175">
        <v>200</v>
      </c>
      <c r="J175" s="168">
        <f>I175/'Working tab'!$B$2</f>
        <v>797.76625448743528</v>
      </c>
      <c r="K175" s="159">
        <f t="shared" si="23"/>
        <v>172.39728759473476</v>
      </c>
      <c r="L175" s="159">
        <f t="shared" si="24"/>
        <v>27.602712405265237</v>
      </c>
      <c r="M175" s="158">
        <f t="shared" si="25"/>
        <v>0.1380135620263262</v>
      </c>
      <c r="N175" s="134">
        <f t="shared" si="26"/>
        <v>331.23254886318284</v>
      </c>
      <c r="O175" s="134">
        <f t="shared" si="28"/>
        <v>0</v>
      </c>
      <c r="P175" s="134">
        <f t="shared" si="29"/>
        <v>0</v>
      </c>
      <c r="Q175" s="134">
        <f t="shared" si="27"/>
        <v>27.602712405265237</v>
      </c>
      <c r="R175" s="134">
        <f t="shared" si="35"/>
        <v>331.23254886318284</v>
      </c>
      <c r="S175" t="s">
        <v>313</v>
      </c>
      <c r="T175" t="s">
        <v>321</v>
      </c>
      <c r="U175" t="s">
        <v>323</v>
      </c>
      <c r="V175" s="4" t="s">
        <v>337</v>
      </c>
      <c r="W175" t="s">
        <v>339</v>
      </c>
      <c r="X175" t="s">
        <v>81</v>
      </c>
    </row>
    <row r="176" spans="1:24">
      <c r="A176" t="s">
        <v>6</v>
      </c>
      <c r="B176" s="203" t="s">
        <v>282</v>
      </c>
      <c r="C176" t="s">
        <v>19</v>
      </c>
      <c r="D176" s="159">
        <v>0</v>
      </c>
      <c r="E176" s="158">
        <v>0</v>
      </c>
      <c r="F176" s="160">
        <v>0.21609999999999999</v>
      </c>
      <c r="G176" t="s">
        <v>225</v>
      </c>
      <c r="H176">
        <v>24</v>
      </c>
      <c r="I176">
        <v>250</v>
      </c>
      <c r="J176" s="168">
        <f>I176/'Working tab'!$B$2</f>
        <v>997.20781810929407</v>
      </c>
      <c r="K176" s="159">
        <f t="shared" si="23"/>
        <v>215.49660949341845</v>
      </c>
      <c r="L176" s="159">
        <f t="shared" si="24"/>
        <v>34.503390506581553</v>
      </c>
      <c r="M176" s="158">
        <f t="shared" si="25"/>
        <v>0.13801356202632623</v>
      </c>
      <c r="N176" s="134">
        <f t="shared" si="26"/>
        <v>414.04068607897864</v>
      </c>
      <c r="O176" s="134">
        <f t="shared" si="28"/>
        <v>0</v>
      </c>
      <c r="P176" s="134">
        <f t="shared" si="29"/>
        <v>0</v>
      </c>
      <c r="Q176" s="134">
        <f t="shared" si="27"/>
        <v>34.503390506581553</v>
      </c>
      <c r="R176" s="134">
        <f t="shared" si="35"/>
        <v>414.04068607897864</v>
      </c>
      <c r="S176" t="s">
        <v>313</v>
      </c>
      <c r="T176" t="s">
        <v>321</v>
      </c>
      <c r="U176" t="s">
        <v>323</v>
      </c>
      <c r="V176" s="4" t="s">
        <v>337</v>
      </c>
      <c r="W176" t="s">
        <v>339</v>
      </c>
      <c r="X176" t="s">
        <v>81</v>
      </c>
    </row>
    <row r="177" spans="1:24">
      <c r="A177" t="s">
        <v>6</v>
      </c>
      <c r="B177" s="203" t="s">
        <v>282</v>
      </c>
      <c r="C177" t="s">
        <v>19</v>
      </c>
      <c r="D177" s="159">
        <v>0</v>
      </c>
      <c r="E177" s="158">
        <v>0</v>
      </c>
      <c r="F177" s="160">
        <v>0.21609999999999999</v>
      </c>
      <c r="G177" t="s">
        <v>225</v>
      </c>
      <c r="H177">
        <v>24</v>
      </c>
      <c r="I177">
        <v>300</v>
      </c>
      <c r="J177" s="168">
        <f>I177/'Working tab'!$B$2</f>
        <v>1196.649381731153</v>
      </c>
      <c r="K177" s="159">
        <f t="shared" si="23"/>
        <v>258.59593139210216</v>
      </c>
      <c r="L177" s="159">
        <f t="shared" si="24"/>
        <v>41.404068607897841</v>
      </c>
      <c r="M177" s="158">
        <f t="shared" si="25"/>
        <v>0.13801356202632614</v>
      </c>
      <c r="N177" s="134">
        <f t="shared" si="26"/>
        <v>496.84882329477409</v>
      </c>
      <c r="O177" s="134">
        <f t="shared" si="28"/>
        <v>0</v>
      </c>
      <c r="P177" s="134">
        <f t="shared" si="29"/>
        <v>0</v>
      </c>
      <c r="Q177" s="134">
        <f t="shared" si="27"/>
        <v>41.404068607897841</v>
      </c>
      <c r="R177" s="134">
        <f t="shared" si="35"/>
        <v>496.84882329477409</v>
      </c>
      <c r="S177" t="s">
        <v>313</v>
      </c>
      <c r="T177" t="s">
        <v>321</v>
      </c>
      <c r="U177" t="s">
        <v>323</v>
      </c>
      <c r="V177" s="4" t="s">
        <v>337</v>
      </c>
      <c r="W177" t="s">
        <v>339</v>
      </c>
      <c r="X177" t="s">
        <v>81</v>
      </c>
    </row>
    <row r="178" spans="1:24">
      <c r="A178" t="s">
        <v>6</v>
      </c>
      <c r="B178" s="203" t="s">
        <v>282</v>
      </c>
      <c r="C178" t="s">
        <v>19</v>
      </c>
      <c r="D178" s="159">
        <v>0</v>
      </c>
      <c r="E178" s="158">
        <v>0</v>
      </c>
      <c r="F178" s="160">
        <v>0.21609999999999999</v>
      </c>
      <c r="G178" t="s">
        <v>225</v>
      </c>
      <c r="H178">
        <v>24</v>
      </c>
      <c r="I178">
        <v>350</v>
      </c>
      <c r="J178" s="168">
        <f>I178/'Working tab'!$B$2</f>
        <v>1396.0909453530116</v>
      </c>
      <c r="K178" s="159">
        <f t="shared" si="23"/>
        <v>301.69525329078579</v>
      </c>
      <c r="L178" s="159">
        <f t="shared" si="24"/>
        <v>48.304746709214214</v>
      </c>
      <c r="M178" s="158">
        <f t="shared" si="25"/>
        <v>0.13801356202632634</v>
      </c>
      <c r="N178" s="134">
        <f t="shared" si="26"/>
        <v>579.65696051057057</v>
      </c>
      <c r="O178" s="134">
        <f t="shared" si="28"/>
        <v>0</v>
      </c>
      <c r="P178" s="134">
        <f t="shared" si="29"/>
        <v>0</v>
      </c>
      <c r="Q178" s="134">
        <f t="shared" si="27"/>
        <v>48.304746709214214</v>
      </c>
      <c r="R178" s="134">
        <f t="shared" si="35"/>
        <v>579.65696051057057</v>
      </c>
      <c r="S178" t="s">
        <v>313</v>
      </c>
      <c r="T178" t="s">
        <v>321</v>
      </c>
      <c r="U178" t="s">
        <v>323</v>
      </c>
      <c r="V178" s="4" t="s">
        <v>337</v>
      </c>
      <c r="W178" t="s">
        <v>339</v>
      </c>
      <c r="X178" t="s">
        <v>81</v>
      </c>
    </row>
    <row r="179" spans="1:24">
      <c r="A179" t="s">
        <v>6</v>
      </c>
      <c r="B179" s="203" t="s">
        <v>282</v>
      </c>
      <c r="C179" t="s">
        <v>19</v>
      </c>
      <c r="D179" s="159">
        <v>0</v>
      </c>
      <c r="E179" s="158">
        <v>0</v>
      </c>
      <c r="F179" s="160">
        <v>0.21609999999999999</v>
      </c>
      <c r="G179" t="s">
        <v>225</v>
      </c>
      <c r="H179">
        <v>24</v>
      </c>
      <c r="I179">
        <v>400</v>
      </c>
      <c r="J179" s="168">
        <f>I179/'Working tab'!$B$2</f>
        <v>1595.5325089748706</v>
      </c>
      <c r="K179" s="159">
        <f t="shared" si="23"/>
        <v>344.79457518946953</v>
      </c>
      <c r="L179" s="159">
        <f t="shared" si="24"/>
        <v>55.205424810530474</v>
      </c>
      <c r="M179" s="158">
        <f t="shared" si="25"/>
        <v>0.1380135620263262</v>
      </c>
      <c r="N179" s="134">
        <f t="shared" si="26"/>
        <v>662.46509772636568</v>
      </c>
      <c r="O179" s="134">
        <f t="shared" si="28"/>
        <v>0</v>
      </c>
      <c r="P179" s="134">
        <f t="shared" si="29"/>
        <v>0</v>
      </c>
      <c r="Q179" s="134">
        <f t="shared" si="27"/>
        <v>55.205424810530474</v>
      </c>
      <c r="R179" s="134">
        <f t="shared" si="35"/>
        <v>662.46509772636568</v>
      </c>
      <c r="S179" t="s">
        <v>313</v>
      </c>
      <c r="T179" t="s">
        <v>321</v>
      </c>
      <c r="U179" t="s">
        <v>323</v>
      </c>
      <c r="V179" s="4" t="s">
        <v>337</v>
      </c>
      <c r="W179" t="s">
        <v>339</v>
      </c>
      <c r="X179" t="s">
        <v>81</v>
      </c>
    </row>
    <row r="180" spans="1:24">
      <c r="A180" t="s">
        <v>6</v>
      </c>
      <c r="B180" s="203" t="s">
        <v>282</v>
      </c>
      <c r="C180" t="s">
        <v>19</v>
      </c>
      <c r="D180" s="159">
        <v>0</v>
      </c>
      <c r="E180" s="158">
        <v>0</v>
      </c>
      <c r="F180" s="160">
        <v>0.21609999999999999</v>
      </c>
      <c r="G180" t="s">
        <v>225</v>
      </c>
      <c r="H180">
        <v>24</v>
      </c>
      <c r="I180">
        <v>450</v>
      </c>
      <c r="J180" s="168">
        <f>I180/'Working tab'!$B$2</f>
        <v>1794.9740725967292</v>
      </c>
      <c r="K180" s="159">
        <f t="shared" si="23"/>
        <v>387.89389708815315</v>
      </c>
      <c r="L180" s="159">
        <f t="shared" si="24"/>
        <v>62.106102911846847</v>
      </c>
      <c r="M180" s="158">
        <f t="shared" si="25"/>
        <v>0.13801356202632634</v>
      </c>
      <c r="N180" s="134">
        <f t="shared" si="26"/>
        <v>745.27323494216216</v>
      </c>
      <c r="O180" s="134">
        <f t="shared" si="28"/>
        <v>0</v>
      </c>
      <c r="P180" s="134">
        <f t="shared" si="29"/>
        <v>0</v>
      </c>
      <c r="Q180" s="134">
        <f t="shared" si="27"/>
        <v>62.106102911846847</v>
      </c>
      <c r="R180" s="134">
        <f t="shared" si="35"/>
        <v>745.27323494216216</v>
      </c>
      <c r="S180" t="s">
        <v>313</v>
      </c>
      <c r="T180" t="s">
        <v>321</v>
      </c>
      <c r="U180" t="s">
        <v>323</v>
      </c>
      <c r="V180" s="4" t="s">
        <v>337</v>
      </c>
      <c r="W180" t="s">
        <v>339</v>
      </c>
      <c r="X180" t="s">
        <v>81</v>
      </c>
    </row>
    <row r="181" spans="1:24">
      <c r="A181" t="s">
        <v>6</v>
      </c>
      <c r="B181" s="203" t="s">
        <v>282</v>
      </c>
      <c r="C181" t="s">
        <v>19</v>
      </c>
      <c r="D181" s="159">
        <v>0</v>
      </c>
      <c r="E181" s="158">
        <v>0</v>
      </c>
      <c r="F181" s="160">
        <v>0.21609999999999999</v>
      </c>
      <c r="G181" t="s">
        <v>225</v>
      </c>
      <c r="H181">
        <v>24</v>
      </c>
      <c r="I181">
        <v>500</v>
      </c>
      <c r="J181" s="168">
        <f>I181/'Working tab'!$B$2</f>
        <v>1994.4156362185881</v>
      </c>
      <c r="K181" s="159">
        <f t="shared" si="23"/>
        <v>430.99321898683689</v>
      </c>
      <c r="L181" s="159">
        <f t="shared" si="24"/>
        <v>69.006781013163106</v>
      </c>
      <c r="M181" s="158">
        <f t="shared" si="25"/>
        <v>0.13801356202632623</v>
      </c>
      <c r="N181" s="134">
        <f t="shared" si="26"/>
        <v>828.08137215795728</v>
      </c>
      <c r="O181" s="134">
        <f t="shared" si="28"/>
        <v>0</v>
      </c>
      <c r="P181" s="134">
        <f t="shared" si="29"/>
        <v>0</v>
      </c>
      <c r="Q181" s="134">
        <f t="shared" si="27"/>
        <v>69.006781013163106</v>
      </c>
      <c r="R181" s="134">
        <f t="shared" si="35"/>
        <v>828.08137215795728</v>
      </c>
      <c r="S181" t="s">
        <v>313</v>
      </c>
      <c r="T181" t="s">
        <v>321</v>
      </c>
      <c r="U181" t="s">
        <v>323</v>
      </c>
      <c r="V181" s="4" t="s">
        <v>337</v>
      </c>
      <c r="W181" t="s">
        <v>339</v>
      </c>
      <c r="X181" t="s">
        <v>81</v>
      </c>
    </row>
    <row r="182" spans="1:24">
      <c r="A182" t="s">
        <v>6</v>
      </c>
      <c r="B182" s="203" t="s">
        <v>283</v>
      </c>
      <c r="C182" t="s">
        <v>20</v>
      </c>
      <c r="D182" s="159">
        <v>0</v>
      </c>
      <c r="E182" s="158">
        <v>0</v>
      </c>
      <c r="F182" s="160">
        <v>0.2301</v>
      </c>
      <c r="G182" t="s">
        <v>225</v>
      </c>
      <c r="H182">
        <v>24</v>
      </c>
      <c r="I182">
        <v>50</v>
      </c>
      <c r="J182" s="168">
        <f>I182/'Working tab'!$B$2</f>
        <v>199.44156362185882</v>
      </c>
      <c r="K182" s="159">
        <f t="shared" si="23"/>
        <v>45.891503789389716</v>
      </c>
      <c r="L182" s="159">
        <f t="shared" si="24"/>
        <v>4.1084962106102836</v>
      </c>
      <c r="M182" s="158">
        <f t="shared" si="25"/>
        <v>8.2169924212205675E-2</v>
      </c>
      <c r="N182" s="134">
        <f t="shared" si="26"/>
        <v>49.301954527323403</v>
      </c>
      <c r="O182" s="134">
        <f t="shared" si="28"/>
        <v>0</v>
      </c>
      <c r="P182" s="134">
        <f t="shared" si="29"/>
        <v>0</v>
      </c>
      <c r="Q182" s="134">
        <f t="shared" si="27"/>
        <v>4.1084962106102836</v>
      </c>
      <c r="R182" s="134">
        <f t="shared" ref="R182:R191" si="36">Q182*12</f>
        <v>49.301954527323403</v>
      </c>
      <c r="S182" t="s">
        <v>313</v>
      </c>
      <c r="T182" t="s">
        <v>321</v>
      </c>
      <c r="U182" t="s">
        <v>323</v>
      </c>
      <c r="V182" s="4" t="s">
        <v>337</v>
      </c>
      <c r="W182" t="s">
        <v>339</v>
      </c>
      <c r="X182" t="s">
        <v>81</v>
      </c>
    </row>
    <row r="183" spans="1:24">
      <c r="A183" t="s">
        <v>6</v>
      </c>
      <c r="B183" s="203" t="s">
        <v>283</v>
      </c>
      <c r="C183" t="s">
        <v>20</v>
      </c>
      <c r="D183" s="159">
        <v>0</v>
      </c>
      <c r="E183" s="158">
        <v>0</v>
      </c>
      <c r="F183" s="160">
        <v>0.2301</v>
      </c>
      <c r="G183" t="s">
        <v>225</v>
      </c>
      <c r="H183">
        <v>24</v>
      </c>
      <c r="I183">
        <v>100</v>
      </c>
      <c r="J183" s="168">
        <f>I183/'Working tab'!$B$2</f>
        <v>398.88312724371764</v>
      </c>
      <c r="K183" s="159">
        <f t="shared" si="23"/>
        <v>91.783007578779433</v>
      </c>
      <c r="L183" s="159">
        <f t="shared" si="24"/>
        <v>8.2169924212205672</v>
      </c>
      <c r="M183" s="158">
        <f t="shared" si="25"/>
        <v>8.2169924212205675E-2</v>
      </c>
      <c r="N183" s="134">
        <f t="shared" si="26"/>
        <v>98.603909054646806</v>
      </c>
      <c r="O183" s="134">
        <f t="shared" si="28"/>
        <v>0</v>
      </c>
      <c r="P183" s="134">
        <f t="shared" si="29"/>
        <v>0</v>
      </c>
      <c r="Q183" s="134">
        <f t="shared" si="27"/>
        <v>8.2169924212205672</v>
      </c>
      <c r="R183" s="134">
        <f t="shared" si="36"/>
        <v>98.603909054646806</v>
      </c>
      <c r="S183" t="s">
        <v>313</v>
      </c>
      <c r="T183" t="s">
        <v>321</v>
      </c>
      <c r="U183" t="s">
        <v>323</v>
      </c>
      <c r="V183" s="4" t="s">
        <v>337</v>
      </c>
      <c r="W183" t="s">
        <v>339</v>
      </c>
      <c r="X183" t="s">
        <v>81</v>
      </c>
    </row>
    <row r="184" spans="1:24">
      <c r="A184" t="s">
        <v>6</v>
      </c>
      <c r="B184" s="203" t="s">
        <v>283</v>
      </c>
      <c r="C184" t="s">
        <v>20</v>
      </c>
      <c r="D184" s="159">
        <v>0</v>
      </c>
      <c r="E184" s="158">
        <v>0</v>
      </c>
      <c r="F184" s="160">
        <v>0.2301</v>
      </c>
      <c r="G184" t="s">
        <v>225</v>
      </c>
      <c r="H184">
        <v>24</v>
      </c>
      <c r="I184">
        <v>150</v>
      </c>
      <c r="J184" s="168">
        <f>I184/'Working tab'!$B$2</f>
        <v>598.32469086557649</v>
      </c>
      <c r="K184" s="159">
        <f t="shared" si="23"/>
        <v>137.67451136816914</v>
      </c>
      <c r="L184" s="159">
        <f t="shared" si="24"/>
        <v>12.325488631830865</v>
      </c>
      <c r="M184" s="158">
        <f t="shared" si="25"/>
        <v>8.2169924212205772E-2</v>
      </c>
      <c r="N184" s="134">
        <f t="shared" si="26"/>
        <v>147.90586358197038</v>
      </c>
      <c r="O184" s="134">
        <f t="shared" si="28"/>
        <v>0</v>
      </c>
      <c r="P184" s="134">
        <f t="shared" si="29"/>
        <v>0</v>
      </c>
      <c r="Q184" s="134">
        <f t="shared" si="27"/>
        <v>12.325488631830865</v>
      </c>
      <c r="R184" s="134">
        <f t="shared" si="36"/>
        <v>147.90586358197038</v>
      </c>
      <c r="S184" t="s">
        <v>313</v>
      </c>
      <c r="T184" t="s">
        <v>321</v>
      </c>
      <c r="U184" t="s">
        <v>323</v>
      </c>
      <c r="V184" s="4" t="s">
        <v>337</v>
      </c>
      <c r="W184" t="s">
        <v>339</v>
      </c>
      <c r="X184" t="s">
        <v>81</v>
      </c>
    </row>
    <row r="185" spans="1:24">
      <c r="A185" t="s">
        <v>6</v>
      </c>
      <c r="B185" s="203" t="s">
        <v>283</v>
      </c>
      <c r="C185" t="s">
        <v>20</v>
      </c>
      <c r="D185" s="159">
        <v>0</v>
      </c>
      <c r="E185" s="158">
        <v>0</v>
      </c>
      <c r="F185" s="160">
        <v>0.2301</v>
      </c>
      <c r="G185" t="s">
        <v>225</v>
      </c>
      <c r="H185">
        <v>24</v>
      </c>
      <c r="I185">
        <v>200</v>
      </c>
      <c r="J185" s="168">
        <f>I185/'Working tab'!$B$2</f>
        <v>797.76625448743528</v>
      </c>
      <c r="K185" s="159">
        <f t="shared" si="23"/>
        <v>183.56601515755887</v>
      </c>
      <c r="L185" s="159">
        <f t="shared" si="24"/>
        <v>16.433984842441134</v>
      </c>
      <c r="M185" s="158">
        <f t="shared" si="25"/>
        <v>8.2169924212205675E-2</v>
      </c>
      <c r="N185" s="134">
        <f t="shared" si="26"/>
        <v>197.20781810929361</v>
      </c>
      <c r="O185" s="134">
        <f t="shared" si="28"/>
        <v>0</v>
      </c>
      <c r="P185" s="134">
        <f t="shared" si="29"/>
        <v>0</v>
      </c>
      <c r="Q185" s="134">
        <f t="shared" si="27"/>
        <v>16.433984842441134</v>
      </c>
      <c r="R185" s="134">
        <f t="shared" si="36"/>
        <v>197.20781810929361</v>
      </c>
      <c r="S185" t="s">
        <v>313</v>
      </c>
      <c r="T185" t="s">
        <v>321</v>
      </c>
      <c r="U185" t="s">
        <v>323</v>
      </c>
      <c r="V185" s="4" t="s">
        <v>337</v>
      </c>
      <c r="W185" t="s">
        <v>339</v>
      </c>
      <c r="X185" t="s">
        <v>81</v>
      </c>
    </row>
    <row r="186" spans="1:24">
      <c r="A186" t="s">
        <v>6</v>
      </c>
      <c r="B186" s="203" t="s">
        <v>283</v>
      </c>
      <c r="C186" t="s">
        <v>20</v>
      </c>
      <c r="D186" s="159">
        <v>0</v>
      </c>
      <c r="E186" s="158">
        <v>0</v>
      </c>
      <c r="F186" s="160">
        <v>0.2301</v>
      </c>
      <c r="G186" t="s">
        <v>225</v>
      </c>
      <c r="H186">
        <v>24</v>
      </c>
      <c r="I186">
        <v>250</v>
      </c>
      <c r="J186" s="168">
        <f>I186/'Working tab'!$B$2</f>
        <v>997.20781810929407</v>
      </c>
      <c r="K186" s="159">
        <f t="shared" si="23"/>
        <v>229.45751894694857</v>
      </c>
      <c r="L186" s="159">
        <f t="shared" si="24"/>
        <v>20.542481053051432</v>
      </c>
      <c r="M186" s="158">
        <f t="shared" si="25"/>
        <v>8.2169924212205731E-2</v>
      </c>
      <c r="N186" s="134">
        <f t="shared" si="26"/>
        <v>246.50977263661719</v>
      </c>
      <c r="O186" s="134">
        <f t="shared" si="28"/>
        <v>0</v>
      </c>
      <c r="P186" s="134">
        <f t="shared" si="29"/>
        <v>0</v>
      </c>
      <c r="Q186" s="134">
        <f t="shared" si="27"/>
        <v>20.542481053051432</v>
      </c>
      <c r="R186" s="134">
        <f t="shared" si="36"/>
        <v>246.50977263661719</v>
      </c>
      <c r="S186" t="s">
        <v>313</v>
      </c>
      <c r="T186" t="s">
        <v>321</v>
      </c>
      <c r="U186" t="s">
        <v>323</v>
      </c>
      <c r="V186" s="4" t="s">
        <v>337</v>
      </c>
      <c r="W186" t="s">
        <v>339</v>
      </c>
      <c r="X186" t="s">
        <v>81</v>
      </c>
    </row>
    <row r="187" spans="1:24">
      <c r="A187" t="s">
        <v>6</v>
      </c>
      <c r="B187" s="203" t="s">
        <v>283</v>
      </c>
      <c r="C187" t="s">
        <v>20</v>
      </c>
      <c r="D187" s="159">
        <v>0</v>
      </c>
      <c r="E187" s="158">
        <v>0</v>
      </c>
      <c r="F187" s="160">
        <v>0.2301</v>
      </c>
      <c r="G187" t="s">
        <v>225</v>
      </c>
      <c r="H187">
        <v>24</v>
      </c>
      <c r="I187">
        <v>300</v>
      </c>
      <c r="J187" s="168">
        <f>I187/'Working tab'!$B$2</f>
        <v>1196.649381731153</v>
      </c>
      <c r="K187" s="159">
        <f t="shared" si="23"/>
        <v>275.34902273633827</v>
      </c>
      <c r="L187" s="159">
        <f t="shared" si="24"/>
        <v>24.65097726366173</v>
      </c>
      <c r="M187" s="158">
        <f t="shared" si="25"/>
        <v>8.2169924212205772E-2</v>
      </c>
      <c r="N187" s="134">
        <f t="shared" si="26"/>
        <v>295.81172716394076</v>
      </c>
      <c r="O187" s="134">
        <f t="shared" si="28"/>
        <v>0</v>
      </c>
      <c r="P187" s="134">
        <f t="shared" si="29"/>
        <v>0</v>
      </c>
      <c r="Q187" s="134">
        <f t="shared" si="27"/>
        <v>24.65097726366173</v>
      </c>
      <c r="R187" s="134">
        <f t="shared" si="36"/>
        <v>295.81172716394076</v>
      </c>
      <c r="S187" t="s">
        <v>313</v>
      </c>
      <c r="T187" t="s">
        <v>321</v>
      </c>
      <c r="U187" t="s">
        <v>323</v>
      </c>
      <c r="V187" s="4" t="s">
        <v>337</v>
      </c>
      <c r="W187" t="s">
        <v>339</v>
      </c>
      <c r="X187" t="s">
        <v>81</v>
      </c>
    </row>
    <row r="188" spans="1:24">
      <c r="A188" t="s">
        <v>6</v>
      </c>
      <c r="B188" s="203" t="s">
        <v>283</v>
      </c>
      <c r="C188" t="s">
        <v>20</v>
      </c>
      <c r="D188" s="159">
        <v>0</v>
      </c>
      <c r="E188" s="158">
        <v>0</v>
      </c>
      <c r="F188" s="160">
        <v>0.2301</v>
      </c>
      <c r="G188" t="s">
        <v>225</v>
      </c>
      <c r="H188">
        <v>24</v>
      </c>
      <c r="I188">
        <v>350</v>
      </c>
      <c r="J188" s="168">
        <f>I188/'Working tab'!$B$2</f>
        <v>1396.0909453530116</v>
      </c>
      <c r="K188" s="159">
        <f t="shared" si="23"/>
        <v>321.240526525728</v>
      </c>
      <c r="L188" s="159">
        <f t="shared" si="24"/>
        <v>28.759473474271999</v>
      </c>
      <c r="M188" s="158">
        <f t="shared" si="25"/>
        <v>8.2169924212205717E-2</v>
      </c>
      <c r="N188" s="134">
        <f t="shared" si="26"/>
        <v>345.11368169126399</v>
      </c>
      <c r="O188" s="134">
        <f t="shared" si="28"/>
        <v>0</v>
      </c>
      <c r="P188" s="134">
        <f t="shared" si="29"/>
        <v>0</v>
      </c>
      <c r="Q188" s="134">
        <f t="shared" si="27"/>
        <v>28.759473474271999</v>
      </c>
      <c r="R188" s="134">
        <f t="shared" si="36"/>
        <v>345.11368169126399</v>
      </c>
      <c r="S188" t="s">
        <v>313</v>
      </c>
      <c r="T188" t="s">
        <v>321</v>
      </c>
      <c r="U188" t="s">
        <v>323</v>
      </c>
      <c r="V188" s="4" t="s">
        <v>337</v>
      </c>
      <c r="W188" t="s">
        <v>339</v>
      </c>
      <c r="X188" t="s">
        <v>81</v>
      </c>
    </row>
    <row r="189" spans="1:24">
      <c r="A189" t="s">
        <v>6</v>
      </c>
      <c r="B189" s="203" t="s">
        <v>283</v>
      </c>
      <c r="C189" t="s">
        <v>20</v>
      </c>
      <c r="D189" s="159">
        <v>0</v>
      </c>
      <c r="E189" s="158">
        <v>0</v>
      </c>
      <c r="F189" s="160">
        <v>0.2301</v>
      </c>
      <c r="G189" t="s">
        <v>225</v>
      </c>
      <c r="H189">
        <v>24</v>
      </c>
      <c r="I189">
        <v>400</v>
      </c>
      <c r="J189" s="168">
        <f>I189/'Working tab'!$B$2</f>
        <v>1595.5325089748706</v>
      </c>
      <c r="K189" s="159">
        <f t="shared" si="23"/>
        <v>367.13203031511773</v>
      </c>
      <c r="L189" s="159">
        <f t="shared" si="24"/>
        <v>32.867969684882269</v>
      </c>
      <c r="M189" s="158">
        <f t="shared" si="25"/>
        <v>8.2169924212205675E-2</v>
      </c>
      <c r="N189" s="134">
        <f t="shared" si="26"/>
        <v>394.41563621858722</v>
      </c>
      <c r="O189" s="134">
        <f t="shared" si="28"/>
        <v>0</v>
      </c>
      <c r="P189" s="134">
        <f t="shared" si="29"/>
        <v>0</v>
      </c>
      <c r="Q189" s="134">
        <f t="shared" si="27"/>
        <v>32.867969684882269</v>
      </c>
      <c r="R189" s="134">
        <f t="shared" si="36"/>
        <v>394.41563621858722</v>
      </c>
      <c r="S189" t="s">
        <v>313</v>
      </c>
      <c r="T189" t="s">
        <v>321</v>
      </c>
      <c r="U189" t="s">
        <v>323</v>
      </c>
      <c r="V189" s="4" t="s">
        <v>337</v>
      </c>
      <c r="W189" t="s">
        <v>339</v>
      </c>
      <c r="X189" t="s">
        <v>81</v>
      </c>
    </row>
    <row r="190" spans="1:24">
      <c r="A190" t="s">
        <v>6</v>
      </c>
      <c r="B190" s="203" t="s">
        <v>283</v>
      </c>
      <c r="C190" t="s">
        <v>20</v>
      </c>
      <c r="D190" s="159">
        <v>0</v>
      </c>
      <c r="E190" s="158">
        <v>0</v>
      </c>
      <c r="F190" s="160">
        <v>0.2301</v>
      </c>
      <c r="G190" t="s">
        <v>225</v>
      </c>
      <c r="H190">
        <v>24</v>
      </c>
      <c r="I190">
        <v>450</v>
      </c>
      <c r="J190" s="168">
        <f>I190/'Working tab'!$B$2</f>
        <v>1794.9740725967292</v>
      </c>
      <c r="K190" s="159">
        <f t="shared" si="23"/>
        <v>413.02353410450741</v>
      </c>
      <c r="L190" s="159">
        <f t="shared" si="24"/>
        <v>36.976465895492595</v>
      </c>
      <c r="M190" s="158">
        <f t="shared" si="25"/>
        <v>8.2169924212205772E-2</v>
      </c>
      <c r="N190" s="134">
        <f t="shared" si="26"/>
        <v>443.71759074591114</v>
      </c>
      <c r="O190" s="134">
        <f t="shared" si="28"/>
        <v>0</v>
      </c>
      <c r="P190" s="134">
        <f t="shared" si="29"/>
        <v>0</v>
      </c>
      <c r="Q190" s="134">
        <f t="shared" si="27"/>
        <v>36.976465895492595</v>
      </c>
      <c r="R190" s="134">
        <f t="shared" si="36"/>
        <v>443.71759074591114</v>
      </c>
      <c r="S190" t="s">
        <v>313</v>
      </c>
      <c r="T190" t="s">
        <v>321</v>
      </c>
      <c r="U190" t="s">
        <v>323</v>
      </c>
      <c r="V190" s="4" t="s">
        <v>337</v>
      </c>
      <c r="W190" t="s">
        <v>339</v>
      </c>
      <c r="X190" t="s">
        <v>81</v>
      </c>
    </row>
    <row r="191" spans="1:24">
      <c r="A191" t="s">
        <v>6</v>
      </c>
      <c r="B191" s="203" t="s">
        <v>283</v>
      </c>
      <c r="C191" t="s">
        <v>20</v>
      </c>
      <c r="D191" s="159">
        <v>0</v>
      </c>
      <c r="E191" s="158">
        <v>0</v>
      </c>
      <c r="F191" s="160">
        <v>0.2301</v>
      </c>
      <c r="G191" t="s">
        <v>225</v>
      </c>
      <c r="H191">
        <v>24</v>
      </c>
      <c r="I191">
        <v>500</v>
      </c>
      <c r="J191" s="168">
        <f>I191/'Working tab'!$B$2</f>
        <v>1994.4156362185881</v>
      </c>
      <c r="K191" s="159">
        <f t="shared" si="23"/>
        <v>458.91503789389714</v>
      </c>
      <c r="L191" s="159">
        <f t="shared" si="24"/>
        <v>41.084962106102864</v>
      </c>
      <c r="M191" s="158">
        <f t="shared" si="25"/>
        <v>8.2169924212205731E-2</v>
      </c>
      <c r="N191" s="134">
        <f t="shared" si="26"/>
        <v>493.01954527323437</v>
      </c>
      <c r="O191" s="134">
        <f t="shared" si="28"/>
        <v>0</v>
      </c>
      <c r="P191" s="134">
        <f t="shared" si="29"/>
        <v>0</v>
      </c>
      <c r="Q191" s="134">
        <f t="shared" si="27"/>
        <v>41.084962106102864</v>
      </c>
      <c r="R191" s="134">
        <f t="shared" si="36"/>
        <v>493.01954527323437</v>
      </c>
      <c r="S191" t="s">
        <v>313</v>
      </c>
      <c r="T191" t="s">
        <v>321</v>
      </c>
      <c r="U191" t="s">
        <v>323</v>
      </c>
      <c r="V191" s="4" t="s">
        <v>337</v>
      </c>
      <c r="W191" t="s">
        <v>339</v>
      </c>
      <c r="X191" t="s">
        <v>81</v>
      </c>
    </row>
    <row r="192" spans="1:24">
      <c r="A192" t="s">
        <v>6</v>
      </c>
      <c r="B192" s="203" t="s">
        <v>284</v>
      </c>
      <c r="C192" t="s">
        <v>285</v>
      </c>
      <c r="D192" s="159">
        <v>0</v>
      </c>
      <c r="E192" s="158">
        <v>0</v>
      </c>
      <c r="F192" s="158">
        <v>0.23</v>
      </c>
      <c r="G192" t="s">
        <v>206</v>
      </c>
      <c r="H192">
        <v>6</v>
      </c>
      <c r="I192">
        <v>50</v>
      </c>
      <c r="J192" s="168">
        <f>I192/'Working tab'!$B$2</f>
        <v>199.44156362185882</v>
      </c>
      <c r="K192" s="159">
        <f t="shared" si="23"/>
        <v>38.5</v>
      </c>
      <c r="L192" s="159">
        <f t="shared" si="24"/>
        <v>11.5</v>
      </c>
      <c r="M192" s="158">
        <f t="shared" si="25"/>
        <v>0.23</v>
      </c>
      <c r="N192" s="134">
        <f t="shared" si="26"/>
        <v>138</v>
      </c>
      <c r="O192" s="134">
        <f t="shared" si="28"/>
        <v>0</v>
      </c>
      <c r="P192" s="134">
        <f t="shared" si="29"/>
        <v>0</v>
      </c>
      <c r="Q192" s="134">
        <f t="shared" si="27"/>
        <v>11.5</v>
      </c>
      <c r="R192" s="134">
        <f t="shared" ref="R192" si="37">Q192*12</f>
        <v>138</v>
      </c>
      <c r="S192" t="s">
        <v>313</v>
      </c>
      <c r="T192" t="s">
        <v>321</v>
      </c>
      <c r="U192" t="s">
        <v>323</v>
      </c>
      <c r="V192" s="4" t="s">
        <v>337</v>
      </c>
      <c r="W192" t="s">
        <v>339</v>
      </c>
      <c r="X192" t="s">
        <v>81</v>
      </c>
    </row>
    <row r="193" spans="1:24">
      <c r="A193" t="s">
        <v>6</v>
      </c>
      <c r="B193" s="203" t="s">
        <v>284</v>
      </c>
      <c r="C193" t="s">
        <v>285</v>
      </c>
      <c r="D193" s="159">
        <v>0</v>
      </c>
      <c r="E193" s="158">
        <v>0</v>
      </c>
      <c r="F193" s="158">
        <v>0.23</v>
      </c>
      <c r="G193" t="s">
        <v>206</v>
      </c>
      <c r="H193">
        <v>6</v>
      </c>
      <c r="I193">
        <v>100</v>
      </c>
      <c r="J193" s="168">
        <f>I193/'Working tab'!$B$2</f>
        <v>398.88312724371764</v>
      </c>
      <c r="K193" s="159">
        <f t="shared" si="23"/>
        <v>77</v>
      </c>
      <c r="L193" s="159">
        <f t="shared" si="24"/>
        <v>23</v>
      </c>
      <c r="M193" s="158">
        <f t="shared" si="25"/>
        <v>0.23</v>
      </c>
      <c r="N193" s="134">
        <f t="shared" si="26"/>
        <v>276</v>
      </c>
      <c r="O193" s="134">
        <f t="shared" si="28"/>
        <v>0</v>
      </c>
      <c r="P193" s="134">
        <f t="shared" si="29"/>
        <v>0</v>
      </c>
      <c r="Q193" s="134">
        <f t="shared" si="27"/>
        <v>23</v>
      </c>
      <c r="R193" s="134">
        <f t="shared" ref="R193:R241" si="38">Q193*12</f>
        <v>276</v>
      </c>
      <c r="S193" t="s">
        <v>313</v>
      </c>
      <c r="T193" t="s">
        <v>321</v>
      </c>
      <c r="U193" t="s">
        <v>323</v>
      </c>
      <c r="V193" s="4" t="s">
        <v>337</v>
      </c>
      <c r="W193" t="s">
        <v>339</v>
      </c>
      <c r="X193" t="s">
        <v>81</v>
      </c>
    </row>
    <row r="194" spans="1:24">
      <c r="A194" t="s">
        <v>6</v>
      </c>
      <c r="B194" s="203" t="s">
        <v>284</v>
      </c>
      <c r="C194" t="s">
        <v>285</v>
      </c>
      <c r="D194" s="159">
        <v>0</v>
      </c>
      <c r="E194" s="158">
        <v>0</v>
      </c>
      <c r="F194" s="158">
        <v>0.23</v>
      </c>
      <c r="G194" t="s">
        <v>206</v>
      </c>
      <c r="H194">
        <v>6</v>
      </c>
      <c r="I194">
        <v>150</v>
      </c>
      <c r="J194" s="168">
        <f>I194/'Working tab'!$B$2</f>
        <v>598.32469086557649</v>
      </c>
      <c r="K194" s="159">
        <f t="shared" ref="K194:K257" si="39">IF(G194="Discounted", (1-F194)*I194,(F194*J194))</f>
        <v>115.5</v>
      </c>
      <c r="L194" s="159">
        <f t="shared" ref="L194:L257" si="40">I194-K194</f>
        <v>34.5</v>
      </c>
      <c r="M194" s="158">
        <f t="shared" ref="M194:M257" si="41">L194/I194</f>
        <v>0.23</v>
      </c>
      <c r="N194" s="134">
        <f t="shared" ref="N194:N257" si="42">L194*12</f>
        <v>414</v>
      </c>
      <c r="O194" s="134">
        <f t="shared" si="28"/>
        <v>0</v>
      </c>
      <c r="P194" s="134">
        <f t="shared" si="29"/>
        <v>0</v>
      </c>
      <c r="Q194" s="134">
        <f t="shared" ref="Q194:Q257" si="43">L194+(K194*E194)+D194/12</f>
        <v>34.5</v>
      </c>
      <c r="R194" s="134">
        <f t="shared" si="38"/>
        <v>414</v>
      </c>
      <c r="S194" t="s">
        <v>313</v>
      </c>
      <c r="T194" t="s">
        <v>321</v>
      </c>
      <c r="U194" t="s">
        <v>323</v>
      </c>
      <c r="V194" s="4" t="s">
        <v>337</v>
      </c>
      <c r="W194" t="s">
        <v>339</v>
      </c>
      <c r="X194" t="s">
        <v>81</v>
      </c>
    </row>
    <row r="195" spans="1:24">
      <c r="A195" t="s">
        <v>6</v>
      </c>
      <c r="B195" s="203" t="s">
        <v>284</v>
      </c>
      <c r="C195" t="s">
        <v>285</v>
      </c>
      <c r="D195" s="159">
        <v>0</v>
      </c>
      <c r="E195" s="158">
        <v>0</v>
      </c>
      <c r="F195" s="158">
        <v>0.23</v>
      </c>
      <c r="G195" t="s">
        <v>206</v>
      </c>
      <c r="H195">
        <v>6</v>
      </c>
      <c r="I195">
        <v>200</v>
      </c>
      <c r="J195" s="168">
        <f>I195/'Working tab'!$B$2</f>
        <v>797.76625448743528</v>
      </c>
      <c r="K195" s="159">
        <f t="shared" si="39"/>
        <v>154</v>
      </c>
      <c r="L195" s="159">
        <f t="shared" si="40"/>
        <v>46</v>
      </c>
      <c r="M195" s="158">
        <f t="shared" si="41"/>
        <v>0.23</v>
      </c>
      <c r="N195" s="134">
        <f t="shared" si="42"/>
        <v>552</v>
      </c>
      <c r="O195" s="134">
        <f t="shared" ref="O195:O258" si="44">IF(E195=0,0,IF(E195=1,IF(E195*K195&gt;1,1,E195*K195),E195*K195))</f>
        <v>0</v>
      </c>
      <c r="P195" s="134">
        <f t="shared" ref="P195:P258" si="45">E195*K195*12</f>
        <v>0</v>
      </c>
      <c r="Q195" s="134">
        <f t="shared" si="43"/>
        <v>46</v>
      </c>
      <c r="R195" s="134">
        <f t="shared" si="38"/>
        <v>552</v>
      </c>
      <c r="S195" t="s">
        <v>313</v>
      </c>
      <c r="T195" t="s">
        <v>321</v>
      </c>
      <c r="U195" t="s">
        <v>323</v>
      </c>
      <c r="V195" s="4" t="s">
        <v>337</v>
      </c>
      <c r="W195" t="s">
        <v>339</v>
      </c>
      <c r="X195" t="s">
        <v>81</v>
      </c>
    </row>
    <row r="196" spans="1:24">
      <c r="A196" t="s">
        <v>6</v>
      </c>
      <c r="B196" s="203" t="s">
        <v>284</v>
      </c>
      <c r="C196" t="s">
        <v>285</v>
      </c>
      <c r="D196" s="159">
        <v>0</v>
      </c>
      <c r="E196" s="158">
        <v>0</v>
      </c>
      <c r="F196" s="158">
        <v>0.23</v>
      </c>
      <c r="G196" t="s">
        <v>206</v>
      </c>
      <c r="H196">
        <v>6</v>
      </c>
      <c r="I196">
        <v>250</v>
      </c>
      <c r="J196" s="168">
        <f>I196/'Working tab'!$B$2</f>
        <v>997.20781810929407</v>
      </c>
      <c r="K196" s="159">
        <f t="shared" si="39"/>
        <v>192.5</v>
      </c>
      <c r="L196" s="159">
        <f t="shared" si="40"/>
        <v>57.5</v>
      </c>
      <c r="M196" s="158">
        <f t="shared" si="41"/>
        <v>0.23</v>
      </c>
      <c r="N196" s="134">
        <f t="shared" si="42"/>
        <v>690</v>
      </c>
      <c r="O196" s="134">
        <f t="shared" si="44"/>
        <v>0</v>
      </c>
      <c r="P196" s="134">
        <f t="shared" si="45"/>
        <v>0</v>
      </c>
      <c r="Q196" s="134">
        <f t="shared" si="43"/>
        <v>57.5</v>
      </c>
      <c r="R196" s="134">
        <f t="shared" si="38"/>
        <v>690</v>
      </c>
      <c r="S196" t="s">
        <v>313</v>
      </c>
      <c r="T196" t="s">
        <v>321</v>
      </c>
      <c r="U196" t="s">
        <v>323</v>
      </c>
      <c r="V196" s="4" t="s">
        <v>337</v>
      </c>
      <c r="W196" t="s">
        <v>339</v>
      </c>
      <c r="X196" t="s">
        <v>81</v>
      </c>
    </row>
    <row r="197" spans="1:24">
      <c r="A197" t="s">
        <v>6</v>
      </c>
      <c r="B197" s="203" t="s">
        <v>284</v>
      </c>
      <c r="C197" t="s">
        <v>285</v>
      </c>
      <c r="D197" s="159">
        <v>0</v>
      </c>
      <c r="E197" s="158">
        <v>0</v>
      </c>
      <c r="F197" s="158">
        <v>0.23</v>
      </c>
      <c r="G197" t="s">
        <v>206</v>
      </c>
      <c r="H197">
        <v>6</v>
      </c>
      <c r="I197">
        <v>300</v>
      </c>
      <c r="J197" s="168">
        <f>I197/'Working tab'!$B$2</f>
        <v>1196.649381731153</v>
      </c>
      <c r="K197" s="159">
        <f t="shared" si="39"/>
        <v>231</v>
      </c>
      <c r="L197" s="159">
        <f t="shared" si="40"/>
        <v>69</v>
      </c>
      <c r="M197" s="158">
        <f t="shared" si="41"/>
        <v>0.23</v>
      </c>
      <c r="N197" s="134">
        <f t="shared" si="42"/>
        <v>828</v>
      </c>
      <c r="O197" s="134">
        <f t="shared" si="44"/>
        <v>0</v>
      </c>
      <c r="P197" s="134">
        <f t="shared" si="45"/>
        <v>0</v>
      </c>
      <c r="Q197" s="134">
        <f t="shared" si="43"/>
        <v>69</v>
      </c>
      <c r="R197" s="134">
        <f t="shared" si="38"/>
        <v>828</v>
      </c>
      <c r="S197" t="s">
        <v>313</v>
      </c>
      <c r="T197" t="s">
        <v>321</v>
      </c>
      <c r="U197" t="s">
        <v>323</v>
      </c>
      <c r="V197" s="4" t="s">
        <v>337</v>
      </c>
      <c r="W197" t="s">
        <v>339</v>
      </c>
      <c r="X197" t="s">
        <v>81</v>
      </c>
    </row>
    <row r="198" spans="1:24">
      <c r="A198" t="s">
        <v>6</v>
      </c>
      <c r="B198" s="203" t="s">
        <v>284</v>
      </c>
      <c r="C198" t="s">
        <v>285</v>
      </c>
      <c r="D198" s="159">
        <v>0</v>
      </c>
      <c r="E198" s="158">
        <v>0</v>
      </c>
      <c r="F198" s="158">
        <v>0.23</v>
      </c>
      <c r="G198" t="s">
        <v>206</v>
      </c>
      <c r="H198">
        <v>6</v>
      </c>
      <c r="I198">
        <v>350</v>
      </c>
      <c r="J198" s="168">
        <f>I198/'Working tab'!$B$2</f>
        <v>1396.0909453530116</v>
      </c>
      <c r="K198" s="159">
        <f t="shared" si="39"/>
        <v>269.5</v>
      </c>
      <c r="L198" s="159">
        <f t="shared" si="40"/>
        <v>80.5</v>
      </c>
      <c r="M198" s="158">
        <f t="shared" si="41"/>
        <v>0.23</v>
      </c>
      <c r="N198" s="134">
        <f t="shared" si="42"/>
        <v>966</v>
      </c>
      <c r="O198" s="134">
        <f t="shared" si="44"/>
        <v>0</v>
      </c>
      <c r="P198" s="134">
        <f t="shared" si="45"/>
        <v>0</v>
      </c>
      <c r="Q198" s="134">
        <f t="shared" si="43"/>
        <v>80.5</v>
      </c>
      <c r="R198" s="134">
        <f t="shared" si="38"/>
        <v>966</v>
      </c>
      <c r="S198" t="s">
        <v>313</v>
      </c>
      <c r="T198" t="s">
        <v>321</v>
      </c>
      <c r="U198" t="s">
        <v>323</v>
      </c>
      <c r="V198" s="4" t="s">
        <v>337</v>
      </c>
      <c r="W198" t="s">
        <v>339</v>
      </c>
      <c r="X198" t="s">
        <v>81</v>
      </c>
    </row>
    <row r="199" spans="1:24">
      <c r="A199" t="s">
        <v>6</v>
      </c>
      <c r="B199" s="203" t="s">
        <v>284</v>
      </c>
      <c r="C199" t="s">
        <v>285</v>
      </c>
      <c r="D199" s="159">
        <v>0</v>
      </c>
      <c r="E199" s="158">
        <v>0</v>
      </c>
      <c r="F199" s="158">
        <v>0.23</v>
      </c>
      <c r="G199" t="s">
        <v>206</v>
      </c>
      <c r="H199">
        <v>6</v>
      </c>
      <c r="I199">
        <v>400</v>
      </c>
      <c r="J199" s="168">
        <f>I199/'Working tab'!$B$2</f>
        <v>1595.5325089748706</v>
      </c>
      <c r="K199" s="159">
        <f t="shared" si="39"/>
        <v>308</v>
      </c>
      <c r="L199" s="159">
        <f t="shared" si="40"/>
        <v>92</v>
      </c>
      <c r="M199" s="158">
        <f t="shared" si="41"/>
        <v>0.23</v>
      </c>
      <c r="N199" s="134">
        <f t="shared" si="42"/>
        <v>1104</v>
      </c>
      <c r="O199" s="134">
        <f t="shared" si="44"/>
        <v>0</v>
      </c>
      <c r="P199" s="134">
        <f t="shared" si="45"/>
        <v>0</v>
      </c>
      <c r="Q199" s="134">
        <f t="shared" si="43"/>
        <v>92</v>
      </c>
      <c r="R199" s="134">
        <f t="shared" si="38"/>
        <v>1104</v>
      </c>
      <c r="S199" t="s">
        <v>313</v>
      </c>
      <c r="T199" t="s">
        <v>321</v>
      </c>
      <c r="U199" t="s">
        <v>323</v>
      </c>
      <c r="V199" s="4" t="s">
        <v>337</v>
      </c>
      <c r="W199" t="s">
        <v>339</v>
      </c>
      <c r="X199" t="s">
        <v>81</v>
      </c>
    </row>
    <row r="200" spans="1:24">
      <c r="A200" t="s">
        <v>6</v>
      </c>
      <c r="B200" s="203" t="s">
        <v>284</v>
      </c>
      <c r="C200" t="s">
        <v>285</v>
      </c>
      <c r="D200" s="159">
        <v>0</v>
      </c>
      <c r="E200" s="158">
        <v>0</v>
      </c>
      <c r="F200" s="158">
        <v>0.23</v>
      </c>
      <c r="G200" t="s">
        <v>206</v>
      </c>
      <c r="H200">
        <v>6</v>
      </c>
      <c r="I200">
        <v>450</v>
      </c>
      <c r="J200" s="168">
        <f>I200/'Working tab'!$B$2</f>
        <v>1794.9740725967292</v>
      </c>
      <c r="K200" s="159">
        <f t="shared" si="39"/>
        <v>346.5</v>
      </c>
      <c r="L200" s="159">
        <f t="shared" si="40"/>
        <v>103.5</v>
      </c>
      <c r="M200" s="158">
        <f t="shared" si="41"/>
        <v>0.23</v>
      </c>
      <c r="N200" s="134">
        <f t="shared" si="42"/>
        <v>1242</v>
      </c>
      <c r="O200" s="134">
        <f t="shared" si="44"/>
        <v>0</v>
      </c>
      <c r="P200" s="134">
        <f t="shared" si="45"/>
        <v>0</v>
      </c>
      <c r="Q200" s="134">
        <f t="shared" si="43"/>
        <v>103.5</v>
      </c>
      <c r="R200" s="134">
        <f t="shared" si="38"/>
        <v>1242</v>
      </c>
      <c r="S200" t="s">
        <v>313</v>
      </c>
      <c r="T200" t="s">
        <v>321</v>
      </c>
      <c r="U200" t="s">
        <v>323</v>
      </c>
      <c r="V200" s="4" t="s">
        <v>337</v>
      </c>
      <c r="W200" t="s">
        <v>339</v>
      </c>
      <c r="X200" t="s">
        <v>81</v>
      </c>
    </row>
    <row r="201" spans="1:24">
      <c r="A201" t="s">
        <v>6</v>
      </c>
      <c r="B201" s="203" t="s">
        <v>284</v>
      </c>
      <c r="C201" t="s">
        <v>285</v>
      </c>
      <c r="D201" s="159">
        <v>0</v>
      </c>
      <c r="E201" s="158">
        <v>0</v>
      </c>
      <c r="F201" s="158">
        <v>0.23</v>
      </c>
      <c r="G201" t="s">
        <v>206</v>
      </c>
      <c r="H201">
        <v>6</v>
      </c>
      <c r="I201">
        <v>500</v>
      </c>
      <c r="J201" s="168">
        <f>I201/'Working tab'!$B$2</f>
        <v>1994.4156362185881</v>
      </c>
      <c r="K201" s="159">
        <f t="shared" si="39"/>
        <v>385</v>
      </c>
      <c r="L201" s="159">
        <f t="shared" si="40"/>
        <v>115</v>
      </c>
      <c r="M201" s="158">
        <f t="shared" si="41"/>
        <v>0.23</v>
      </c>
      <c r="N201" s="134">
        <f t="shared" si="42"/>
        <v>1380</v>
      </c>
      <c r="O201" s="134">
        <f t="shared" si="44"/>
        <v>0</v>
      </c>
      <c r="P201" s="134">
        <f t="shared" si="45"/>
        <v>0</v>
      </c>
      <c r="Q201" s="134">
        <f t="shared" si="43"/>
        <v>115</v>
      </c>
      <c r="R201" s="134">
        <f t="shared" si="38"/>
        <v>1380</v>
      </c>
      <c r="S201" t="s">
        <v>313</v>
      </c>
      <c r="T201" t="s">
        <v>321</v>
      </c>
      <c r="U201" t="s">
        <v>323</v>
      </c>
      <c r="V201" s="4" t="s">
        <v>337</v>
      </c>
      <c r="W201" t="s">
        <v>339</v>
      </c>
      <c r="X201" t="s">
        <v>81</v>
      </c>
    </row>
    <row r="202" spans="1:24">
      <c r="A202" t="s">
        <v>6</v>
      </c>
      <c r="B202" s="203" t="s">
        <v>286</v>
      </c>
      <c r="C202" t="s">
        <v>95</v>
      </c>
      <c r="D202" s="159">
        <v>0</v>
      </c>
      <c r="E202" s="158">
        <v>0</v>
      </c>
      <c r="F202" s="158">
        <v>0.23</v>
      </c>
      <c r="G202" t="s">
        <v>206</v>
      </c>
      <c r="H202">
        <v>12</v>
      </c>
      <c r="I202">
        <v>50</v>
      </c>
      <c r="J202" s="168">
        <f>I202/'Working tab'!$B$2</f>
        <v>199.44156362185882</v>
      </c>
      <c r="K202" s="159">
        <f t="shared" si="39"/>
        <v>38.5</v>
      </c>
      <c r="L202" s="159">
        <f t="shared" si="40"/>
        <v>11.5</v>
      </c>
      <c r="M202" s="158">
        <f t="shared" si="41"/>
        <v>0.23</v>
      </c>
      <c r="N202" s="134">
        <f t="shared" si="42"/>
        <v>138</v>
      </c>
      <c r="O202" s="134">
        <f t="shared" si="44"/>
        <v>0</v>
      </c>
      <c r="P202" s="134">
        <f t="shared" si="45"/>
        <v>0</v>
      </c>
      <c r="Q202" s="134">
        <f t="shared" si="43"/>
        <v>11.5</v>
      </c>
      <c r="R202" s="134">
        <f t="shared" si="38"/>
        <v>138</v>
      </c>
      <c r="S202" t="s">
        <v>313</v>
      </c>
      <c r="T202" t="s">
        <v>321</v>
      </c>
      <c r="U202" t="s">
        <v>323</v>
      </c>
      <c r="V202" s="4" t="s">
        <v>337</v>
      </c>
      <c r="W202" t="s">
        <v>339</v>
      </c>
      <c r="X202" t="s">
        <v>81</v>
      </c>
    </row>
    <row r="203" spans="1:24">
      <c r="A203" t="s">
        <v>6</v>
      </c>
      <c r="B203" s="203" t="s">
        <v>286</v>
      </c>
      <c r="C203" t="s">
        <v>95</v>
      </c>
      <c r="D203" s="159">
        <v>0</v>
      </c>
      <c r="E203" s="158">
        <v>0</v>
      </c>
      <c r="F203" s="158">
        <v>0.23</v>
      </c>
      <c r="G203" t="s">
        <v>206</v>
      </c>
      <c r="H203">
        <v>12</v>
      </c>
      <c r="I203">
        <v>100</v>
      </c>
      <c r="J203" s="168">
        <f>I203/'Working tab'!$B$2</f>
        <v>398.88312724371764</v>
      </c>
      <c r="K203" s="159">
        <f t="shared" si="39"/>
        <v>77</v>
      </c>
      <c r="L203" s="159">
        <f t="shared" si="40"/>
        <v>23</v>
      </c>
      <c r="M203" s="158">
        <f t="shared" si="41"/>
        <v>0.23</v>
      </c>
      <c r="N203" s="134">
        <f t="shared" si="42"/>
        <v>276</v>
      </c>
      <c r="O203" s="134">
        <f t="shared" si="44"/>
        <v>0</v>
      </c>
      <c r="P203" s="134">
        <f t="shared" si="45"/>
        <v>0</v>
      </c>
      <c r="Q203" s="134">
        <f t="shared" si="43"/>
        <v>23</v>
      </c>
      <c r="R203" s="134">
        <f t="shared" si="38"/>
        <v>276</v>
      </c>
      <c r="S203" t="s">
        <v>313</v>
      </c>
      <c r="T203" t="s">
        <v>321</v>
      </c>
      <c r="U203" t="s">
        <v>323</v>
      </c>
      <c r="V203" s="4" t="s">
        <v>337</v>
      </c>
      <c r="W203" t="s">
        <v>339</v>
      </c>
      <c r="X203" t="s">
        <v>81</v>
      </c>
    </row>
    <row r="204" spans="1:24">
      <c r="A204" t="s">
        <v>6</v>
      </c>
      <c r="B204" s="203" t="s">
        <v>286</v>
      </c>
      <c r="C204" t="s">
        <v>95</v>
      </c>
      <c r="D204" s="159">
        <v>0</v>
      </c>
      <c r="E204" s="158">
        <v>0</v>
      </c>
      <c r="F204" s="158">
        <v>0.23</v>
      </c>
      <c r="G204" t="s">
        <v>206</v>
      </c>
      <c r="H204">
        <v>12</v>
      </c>
      <c r="I204">
        <v>150</v>
      </c>
      <c r="J204" s="168">
        <f>I204/'Working tab'!$B$2</f>
        <v>598.32469086557649</v>
      </c>
      <c r="K204" s="159">
        <f t="shared" si="39"/>
        <v>115.5</v>
      </c>
      <c r="L204" s="159">
        <f t="shared" si="40"/>
        <v>34.5</v>
      </c>
      <c r="M204" s="158">
        <f t="shared" si="41"/>
        <v>0.23</v>
      </c>
      <c r="N204" s="134">
        <f t="shared" si="42"/>
        <v>414</v>
      </c>
      <c r="O204" s="134">
        <f t="shared" si="44"/>
        <v>0</v>
      </c>
      <c r="P204" s="134">
        <f t="shared" si="45"/>
        <v>0</v>
      </c>
      <c r="Q204" s="134">
        <f t="shared" si="43"/>
        <v>34.5</v>
      </c>
      <c r="R204" s="134">
        <f t="shared" si="38"/>
        <v>414</v>
      </c>
      <c r="S204" t="s">
        <v>313</v>
      </c>
      <c r="T204" t="s">
        <v>321</v>
      </c>
      <c r="U204" t="s">
        <v>323</v>
      </c>
      <c r="V204" s="4" t="s">
        <v>337</v>
      </c>
      <c r="W204" t="s">
        <v>339</v>
      </c>
      <c r="X204" t="s">
        <v>81</v>
      </c>
    </row>
    <row r="205" spans="1:24">
      <c r="A205" t="s">
        <v>6</v>
      </c>
      <c r="B205" s="203" t="s">
        <v>286</v>
      </c>
      <c r="C205" t="s">
        <v>95</v>
      </c>
      <c r="D205" s="159">
        <v>0</v>
      </c>
      <c r="E205" s="158">
        <v>0</v>
      </c>
      <c r="F205" s="158">
        <v>0.23</v>
      </c>
      <c r="G205" t="s">
        <v>206</v>
      </c>
      <c r="H205">
        <v>12</v>
      </c>
      <c r="I205">
        <v>200</v>
      </c>
      <c r="J205" s="168">
        <f>I205/'Working tab'!$B$2</f>
        <v>797.76625448743528</v>
      </c>
      <c r="K205" s="159">
        <f t="shared" si="39"/>
        <v>154</v>
      </c>
      <c r="L205" s="159">
        <f t="shared" si="40"/>
        <v>46</v>
      </c>
      <c r="M205" s="158">
        <f t="shared" si="41"/>
        <v>0.23</v>
      </c>
      <c r="N205" s="134">
        <f t="shared" si="42"/>
        <v>552</v>
      </c>
      <c r="O205" s="134">
        <f t="shared" si="44"/>
        <v>0</v>
      </c>
      <c r="P205" s="134">
        <f t="shared" si="45"/>
        <v>0</v>
      </c>
      <c r="Q205" s="134">
        <f t="shared" si="43"/>
        <v>46</v>
      </c>
      <c r="R205" s="134">
        <f t="shared" si="38"/>
        <v>552</v>
      </c>
      <c r="S205" t="s">
        <v>313</v>
      </c>
      <c r="T205" t="s">
        <v>321</v>
      </c>
      <c r="U205" t="s">
        <v>323</v>
      </c>
      <c r="V205" s="4" t="s">
        <v>337</v>
      </c>
      <c r="W205" t="s">
        <v>339</v>
      </c>
      <c r="X205" t="s">
        <v>81</v>
      </c>
    </row>
    <row r="206" spans="1:24">
      <c r="A206" t="s">
        <v>6</v>
      </c>
      <c r="B206" s="203" t="s">
        <v>286</v>
      </c>
      <c r="C206" t="s">
        <v>95</v>
      </c>
      <c r="D206" s="159">
        <v>0</v>
      </c>
      <c r="E206" s="158">
        <v>0</v>
      </c>
      <c r="F206" s="158">
        <v>0.23</v>
      </c>
      <c r="G206" t="s">
        <v>206</v>
      </c>
      <c r="H206">
        <v>12</v>
      </c>
      <c r="I206">
        <v>250</v>
      </c>
      <c r="J206" s="168">
        <f>I206/'Working tab'!$B$2</f>
        <v>997.20781810929407</v>
      </c>
      <c r="K206" s="159">
        <f t="shared" si="39"/>
        <v>192.5</v>
      </c>
      <c r="L206" s="159">
        <f t="shared" si="40"/>
        <v>57.5</v>
      </c>
      <c r="M206" s="158">
        <f t="shared" si="41"/>
        <v>0.23</v>
      </c>
      <c r="N206" s="134">
        <f t="shared" si="42"/>
        <v>690</v>
      </c>
      <c r="O206" s="134">
        <f t="shared" si="44"/>
        <v>0</v>
      </c>
      <c r="P206" s="134">
        <f t="shared" si="45"/>
        <v>0</v>
      </c>
      <c r="Q206" s="134">
        <f t="shared" si="43"/>
        <v>57.5</v>
      </c>
      <c r="R206" s="134">
        <f t="shared" si="38"/>
        <v>690</v>
      </c>
      <c r="S206" t="s">
        <v>313</v>
      </c>
      <c r="T206" t="s">
        <v>321</v>
      </c>
      <c r="U206" t="s">
        <v>323</v>
      </c>
      <c r="V206" s="4" t="s">
        <v>337</v>
      </c>
      <c r="W206" t="s">
        <v>339</v>
      </c>
      <c r="X206" t="s">
        <v>81</v>
      </c>
    </row>
    <row r="207" spans="1:24">
      <c r="A207" t="s">
        <v>6</v>
      </c>
      <c r="B207" s="203" t="s">
        <v>286</v>
      </c>
      <c r="C207" t="s">
        <v>95</v>
      </c>
      <c r="D207" s="159">
        <v>0</v>
      </c>
      <c r="E207" s="158">
        <v>0</v>
      </c>
      <c r="F207" s="158">
        <v>0.23</v>
      </c>
      <c r="G207" t="s">
        <v>206</v>
      </c>
      <c r="H207">
        <v>12</v>
      </c>
      <c r="I207">
        <v>300</v>
      </c>
      <c r="J207" s="168">
        <f>I207/'Working tab'!$B$2</f>
        <v>1196.649381731153</v>
      </c>
      <c r="K207" s="159">
        <f t="shared" si="39"/>
        <v>231</v>
      </c>
      <c r="L207" s="159">
        <f t="shared" si="40"/>
        <v>69</v>
      </c>
      <c r="M207" s="158">
        <f t="shared" si="41"/>
        <v>0.23</v>
      </c>
      <c r="N207" s="134">
        <f t="shared" si="42"/>
        <v>828</v>
      </c>
      <c r="O207" s="134">
        <f t="shared" si="44"/>
        <v>0</v>
      </c>
      <c r="P207" s="134">
        <f t="shared" si="45"/>
        <v>0</v>
      </c>
      <c r="Q207" s="134">
        <f t="shared" si="43"/>
        <v>69</v>
      </c>
      <c r="R207" s="134">
        <f t="shared" si="38"/>
        <v>828</v>
      </c>
      <c r="S207" t="s">
        <v>313</v>
      </c>
      <c r="T207" t="s">
        <v>321</v>
      </c>
      <c r="U207" t="s">
        <v>323</v>
      </c>
      <c r="V207" s="4" t="s">
        <v>337</v>
      </c>
      <c r="W207" t="s">
        <v>339</v>
      </c>
      <c r="X207" t="s">
        <v>81</v>
      </c>
    </row>
    <row r="208" spans="1:24">
      <c r="A208" t="s">
        <v>6</v>
      </c>
      <c r="B208" s="203" t="s">
        <v>286</v>
      </c>
      <c r="C208" t="s">
        <v>95</v>
      </c>
      <c r="D208" s="159">
        <v>0</v>
      </c>
      <c r="E208" s="158">
        <v>0</v>
      </c>
      <c r="F208" s="158">
        <v>0.23</v>
      </c>
      <c r="G208" t="s">
        <v>206</v>
      </c>
      <c r="H208">
        <v>12</v>
      </c>
      <c r="I208">
        <v>350</v>
      </c>
      <c r="J208" s="168">
        <f>I208/'Working tab'!$B$2</f>
        <v>1396.0909453530116</v>
      </c>
      <c r="K208" s="159">
        <f t="shared" si="39"/>
        <v>269.5</v>
      </c>
      <c r="L208" s="159">
        <f t="shared" si="40"/>
        <v>80.5</v>
      </c>
      <c r="M208" s="158">
        <f t="shared" si="41"/>
        <v>0.23</v>
      </c>
      <c r="N208" s="134">
        <f t="shared" si="42"/>
        <v>966</v>
      </c>
      <c r="O208" s="134">
        <f t="shared" si="44"/>
        <v>0</v>
      </c>
      <c r="P208" s="134">
        <f t="shared" si="45"/>
        <v>0</v>
      </c>
      <c r="Q208" s="134">
        <f t="shared" si="43"/>
        <v>80.5</v>
      </c>
      <c r="R208" s="134">
        <f t="shared" si="38"/>
        <v>966</v>
      </c>
      <c r="S208" t="s">
        <v>313</v>
      </c>
      <c r="T208" t="s">
        <v>321</v>
      </c>
      <c r="U208" t="s">
        <v>323</v>
      </c>
      <c r="V208" s="4" t="s">
        <v>337</v>
      </c>
      <c r="W208" t="s">
        <v>339</v>
      </c>
      <c r="X208" t="s">
        <v>81</v>
      </c>
    </row>
    <row r="209" spans="1:24">
      <c r="A209" t="s">
        <v>6</v>
      </c>
      <c r="B209" s="203" t="s">
        <v>286</v>
      </c>
      <c r="C209" t="s">
        <v>95</v>
      </c>
      <c r="D209" s="159">
        <v>0</v>
      </c>
      <c r="E209" s="158">
        <v>0</v>
      </c>
      <c r="F209" s="158">
        <v>0.23</v>
      </c>
      <c r="G209" t="s">
        <v>206</v>
      </c>
      <c r="H209">
        <v>12</v>
      </c>
      <c r="I209">
        <v>400</v>
      </c>
      <c r="J209" s="168">
        <f>I209/'Working tab'!$B$2</f>
        <v>1595.5325089748706</v>
      </c>
      <c r="K209" s="159">
        <f t="shared" si="39"/>
        <v>308</v>
      </c>
      <c r="L209" s="159">
        <f t="shared" si="40"/>
        <v>92</v>
      </c>
      <c r="M209" s="158">
        <f t="shared" si="41"/>
        <v>0.23</v>
      </c>
      <c r="N209" s="134">
        <f t="shared" si="42"/>
        <v>1104</v>
      </c>
      <c r="O209" s="134">
        <f t="shared" si="44"/>
        <v>0</v>
      </c>
      <c r="P209" s="134">
        <f t="shared" si="45"/>
        <v>0</v>
      </c>
      <c r="Q209" s="134">
        <f t="shared" si="43"/>
        <v>92</v>
      </c>
      <c r="R209" s="134">
        <f t="shared" si="38"/>
        <v>1104</v>
      </c>
      <c r="S209" t="s">
        <v>313</v>
      </c>
      <c r="T209" t="s">
        <v>321</v>
      </c>
      <c r="U209" t="s">
        <v>323</v>
      </c>
      <c r="V209" s="4" t="s">
        <v>337</v>
      </c>
      <c r="W209" t="s">
        <v>339</v>
      </c>
      <c r="X209" t="s">
        <v>81</v>
      </c>
    </row>
    <row r="210" spans="1:24">
      <c r="A210" t="s">
        <v>6</v>
      </c>
      <c r="B210" s="203" t="s">
        <v>286</v>
      </c>
      <c r="C210" t="s">
        <v>95</v>
      </c>
      <c r="D210" s="159">
        <v>0</v>
      </c>
      <c r="E210" s="158">
        <v>0</v>
      </c>
      <c r="F210" s="158">
        <v>0.23</v>
      </c>
      <c r="G210" t="s">
        <v>206</v>
      </c>
      <c r="H210">
        <v>12</v>
      </c>
      <c r="I210">
        <v>450</v>
      </c>
      <c r="J210" s="168">
        <f>I210/'Working tab'!$B$2</f>
        <v>1794.9740725967292</v>
      </c>
      <c r="K210" s="159">
        <f t="shared" si="39"/>
        <v>346.5</v>
      </c>
      <c r="L210" s="159">
        <f t="shared" si="40"/>
        <v>103.5</v>
      </c>
      <c r="M210" s="158">
        <f t="shared" si="41"/>
        <v>0.23</v>
      </c>
      <c r="N210" s="134">
        <f t="shared" si="42"/>
        <v>1242</v>
      </c>
      <c r="O210" s="134">
        <f t="shared" si="44"/>
        <v>0</v>
      </c>
      <c r="P210" s="134">
        <f t="shared" si="45"/>
        <v>0</v>
      </c>
      <c r="Q210" s="134">
        <f t="shared" si="43"/>
        <v>103.5</v>
      </c>
      <c r="R210" s="134">
        <f t="shared" si="38"/>
        <v>1242</v>
      </c>
      <c r="S210" t="s">
        <v>313</v>
      </c>
      <c r="T210" t="s">
        <v>321</v>
      </c>
      <c r="U210" t="s">
        <v>323</v>
      </c>
      <c r="V210" s="4" t="s">
        <v>337</v>
      </c>
      <c r="W210" t="s">
        <v>339</v>
      </c>
      <c r="X210" t="s">
        <v>81</v>
      </c>
    </row>
    <row r="211" spans="1:24">
      <c r="A211" t="s">
        <v>6</v>
      </c>
      <c r="B211" s="203" t="s">
        <v>286</v>
      </c>
      <c r="C211" t="s">
        <v>95</v>
      </c>
      <c r="D211" s="159">
        <v>0</v>
      </c>
      <c r="E211" s="158">
        <v>0</v>
      </c>
      <c r="F211" s="158">
        <v>0.23</v>
      </c>
      <c r="G211" t="s">
        <v>206</v>
      </c>
      <c r="H211">
        <v>12</v>
      </c>
      <c r="I211">
        <v>500</v>
      </c>
      <c r="J211" s="168">
        <f>I211/'Working tab'!$B$2</f>
        <v>1994.4156362185881</v>
      </c>
      <c r="K211" s="159">
        <f t="shared" si="39"/>
        <v>385</v>
      </c>
      <c r="L211" s="159">
        <f t="shared" si="40"/>
        <v>115</v>
      </c>
      <c r="M211" s="158">
        <f t="shared" si="41"/>
        <v>0.23</v>
      </c>
      <c r="N211" s="134">
        <f t="shared" si="42"/>
        <v>1380</v>
      </c>
      <c r="O211" s="134">
        <f t="shared" si="44"/>
        <v>0</v>
      </c>
      <c r="P211" s="134">
        <f t="shared" si="45"/>
        <v>0</v>
      </c>
      <c r="Q211" s="134">
        <f t="shared" si="43"/>
        <v>115</v>
      </c>
      <c r="R211" s="134">
        <f t="shared" si="38"/>
        <v>1380</v>
      </c>
      <c r="S211" t="s">
        <v>313</v>
      </c>
      <c r="T211" t="s">
        <v>321</v>
      </c>
      <c r="U211" t="s">
        <v>323</v>
      </c>
      <c r="V211" s="4" t="s">
        <v>337</v>
      </c>
      <c r="W211" t="s">
        <v>339</v>
      </c>
      <c r="X211" t="s">
        <v>81</v>
      </c>
    </row>
    <row r="212" spans="1:24">
      <c r="A212" t="s">
        <v>6</v>
      </c>
      <c r="B212" s="203" t="s">
        <v>287</v>
      </c>
      <c r="C212" t="s">
        <v>288</v>
      </c>
      <c r="D212" s="159">
        <v>0</v>
      </c>
      <c r="E212" s="158">
        <v>0</v>
      </c>
      <c r="F212" s="158">
        <v>0.23</v>
      </c>
      <c r="G212" t="s">
        <v>206</v>
      </c>
      <c r="H212">
        <v>24</v>
      </c>
      <c r="I212">
        <v>50</v>
      </c>
      <c r="J212" s="168">
        <f>I212/'Working tab'!$B$2</f>
        <v>199.44156362185882</v>
      </c>
      <c r="K212" s="159">
        <f t="shared" si="39"/>
        <v>38.5</v>
      </c>
      <c r="L212" s="159">
        <f t="shared" si="40"/>
        <v>11.5</v>
      </c>
      <c r="M212" s="158">
        <f t="shared" si="41"/>
        <v>0.23</v>
      </c>
      <c r="N212" s="134">
        <f t="shared" si="42"/>
        <v>138</v>
      </c>
      <c r="O212" s="134">
        <f t="shared" si="44"/>
        <v>0</v>
      </c>
      <c r="P212" s="134">
        <f t="shared" si="45"/>
        <v>0</v>
      </c>
      <c r="Q212" s="134">
        <f t="shared" si="43"/>
        <v>11.5</v>
      </c>
      <c r="R212" s="134">
        <f t="shared" si="38"/>
        <v>138</v>
      </c>
      <c r="S212" t="s">
        <v>313</v>
      </c>
      <c r="T212" t="s">
        <v>321</v>
      </c>
      <c r="U212" t="s">
        <v>323</v>
      </c>
      <c r="V212" s="4" t="s">
        <v>337</v>
      </c>
      <c r="W212" t="s">
        <v>339</v>
      </c>
      <c r="X212" t="s">
        <v>81</v>
      </c>
    </row>
    <row r="213" spans="1:24">
      <c r="A213" t="s">
        <v>6</v>
      </c>
      <c r="B213" s="203" t="s">
        <v>287</v>
      </c>
      <c r="C213" t="s">
        <v>288</v>
      </c>
      <c r="D213" s="159">
        <v>0</v>
      </c>
      <c r="E213" s="158">
        <v>0</v>
      </c>
      <c r="F213" s="158">
        <v>0.23</v>
      </c>
      <c r="G213" t="s">
        <v>206</v>
      </c>
      <c r="H213">
        <v>24</v>
      </c>
      <c r="I213">
        <v>100</v>
      </c>
      <c r="J213" s="168">
        <f>I213/'Working tab'!$B$2</f>
        <v>398.88312724371764</v>
      </c>
      <c r="K213" s="159">
        <f t="shared" si="39"/>
        <v>77</v>
      </c>
      <c r="L213" s="159">
        <f t="shared" si="40"/>
        <v>23</v>
      </c>
      <c r="M213" s="158">
        <f t="shared" si="41"/>
        <v>0.23</v>
      </c>
      <c r="N213" s="134">
        <f t="shared" si="42"/>
        <v>276</v>
      </c>
      <c r="O213" s="134">
        <f t="shared" si="44"/>
        <v>0</v>
      </c>
      <c r="P213" s="134">
        <f t="shared" si="45"/>
        <v>0</v>
      </c>
      <c r="Q213" s="134">
        <f t="shared" si="43"/>
        <v>23</v>
      </c>
      <c r="R213" s="134">
        <f t="shared" si="38"/>
        <v>276</v>
      </c>
      <c r="S213" t="s">
        <v>313</v>
      </c>
      <c r="T213" t="s">
        <v>321</v>
      </c>
      <c r="U213" t="s">
        <v>323</v>
      </c>
      <c r="V213" s="4" t="s">
        <v>337</v>
      </c>
      <c r="W213" t="s">
        <v>339</v>
      </c>
      <c r="X213" t="s">
        <v>81</v>
      </c>
    </row>
    <row r="214" spans="1:24">
      <c r="A214" t="s">
        <v>6</v>
      </c>
      <c r="B214" s="203" t="s">
        <v>287</v>
      </c>
      <c r="C214" t="s">
        <v>288</v>
      </c>
      <c r="D214" s="159">
        <v>0</v>
      </c>
      <c r="E214" s="158">
        <v>0</v>
      </c>
      <c r="F214" s="158">
        <v>0.23</v>
      </c>
      <c r="G214" t="s">
        <v>206</v>
      </c>
      <c r="H214">
        <v>24</v>
      </c>
      <c r="I214">
        <v>150</v>
      </c>
      <c r="J214" s="168">
        <f>I214/'Working tab'!$B$2</f>
        <v>598.32469086557649</v>
      </c>
      <c r="K214" s="159">
        <f t="shared" si="39"/>
        <v>115.5</v>
      </c>
      <c r="L214" s="159">
        <f t="shared" si="40"/>
        <v>34.5</v>
      </c>
      <c r="M214" s="158">
        <f t="shared" si="41"/>
        <v>0.23</v>
      </c>
      <c r="N214" s="134">
        <f t="shared" si="42"/>
        <v>414</v>
      </c>
      <c r="O214" s="134">
        <f t="shared" si="44"/>
        <v>0</v>
      </c>
      <c r="P214" s="134">
        <f t="shared" si="45"/>
        <v>0</v>
      </c>
      <c r="Q214" s="134">
        <f t="shared" si="43"/>
        <v>34.5</v>
      </c>
      <c r="R214" s="134">
        <f t="shared" si="38"/>
        <v>414</v>
      </c>
      <c r="S214" t="s">
        <v>313</v>
      </c>
      <c r="T214" t="s">
        <v>321</v>
      </c>
      <c r="U214" t="s">
        <v>323</v>
      </c>
      <c r="V214" s="4" t="s">
        <v>337</v>
      </c>
      <c r="W214" t="s">
        <v>339</v>
      </c>
      <c r="X214" t="s">
        <v>81</v>
      </c>
    </row>
    <row r="215" spans="1:24">
      <c r="A215" t="s">
        <v>6</v>
      </c>
      <c r="B215" s="203" t="s">
        <v>287</v>
      </c>
      <c r="C215" t="s">
        <v>288</v>
      </c>
      <c r="D215" s="159">
        <v>0</v>
      </c>
      <c r="E215" s="158">
        <v>0</v>
      </c>
      <c r="F215" s="158">
        <v>0.23</v>
      </c>
      <c r="G215" t="s">
        <v>206</v>
      </c>
      <c r="H215">
        <v>24</v>
      </c>
      <c r="I215">
        <v>200</v>
      </c>
      <c r="J215" s="168">
        <f>I215/'Working tab'!$B$2</f>
        <v>797.76625448743528</v>
      </c>
      <c r="K215" s="159">
        <f t="shared" si="39"/>
        <v>154</v>
      </c>
      <c r="L215" s="159">
        <f t="shared" si="40"/>
        <v>46</v>
      </c>
      <c r="M215" s="158">
        <f t="shared" si="41"/>
        <v>0.23</v>
      </c>
      <c r="N215" s="134">
        <f t="shared" si="42"/>
        <v>552</v>
      </c>
      <c r="O215" s="134">
        <f t="shared" si="44"/>
        <v>0</v>
      </c>
      <c r="P215" s="134">
        <f t="shared" si="45"/>
        <v>0</v>
      </c>
      <c r="Q215" s="134">
        <f t="shared" si="43"/>
        <v>46</v>
      </c>
      <c r="R215" s="134">
        <f t="shared" si="38"/>
        <v>552</v>
      </c>
      <c r="S215" t="s">
        <v>313</v>
      </c>
      <c r="T215" t="s">
        <v>321</v>
      </c>
      <c r="U215" t="s">
        <v>323</v>
      </c>
      <c r="V215" s="4" t="s">
        <v>337</v>
      </c>
      <c r="W215" t="s">
        <v>339</v>
      </c>
      <c r="X215" t="s">
        <v>81</v>
      </c>
    </row>
    <row r="216" spans="1:24">
      <c r="A216" t="s">
        <v>6</v>
      </c>
      <c r="B216" s="203" t="s">
        <v>287</v>
      </c>
      <c r="C216" t="s">
        <v>288</v>
      </c>
      <c r="D216" s="159">
        <v>0</v>
      </c>
      <c r="E216" s="158">
        <v>0</v>
      </c>
      <c r="F216" s="158">
        <v>0.23</v>
      </c>
      <c r="G216" t="s">
        <v>206</v>
      </c>
      <c r="H216">
        <v>24</v>
      </c>
      <c r="I216">
        <v>250</v>
      </c>
      <c r="J216" s="168">
        <f>I216/'Working tab'!$B$2</f>
        <v>997.20781810929407</v>
      </c>
      <c r="K216" s="159">
        <f t="shared" si="39"/>
        <v>192.5</v>
      </c>
      <c r="L216" s="159">
        <f t="shared" si="40"/>
        <v>57.5</v>
      </c>
      <c r="M216" s="158">
        <f t="shared" si="41"/>
        <v>0.23</v>
      </c>
      <c r="N216" s="134">
        <f t="shared" si="42"/>
        <v>690</v>
      </c>
      <c r="O216" s="134">
        <f t="shared" si="44"/>
        <v>0</v>
      </c>
      <c r="P216" s="134">
        <f t="shared" si="45"/>
        <v>0</v>
      </c>
      <c r="Q216" s="134">
        <f t="shared" si="43"/>
        <v>57.5</v>
      </c>
      <c r="R216" s="134">
        <f t="shared" si="38"/>
        <v>690</v>
      </c>
      <c r="S216" t="s">
        <v>313</v>
      </c>
      <c r="T216" t="s">
        <v>321</v>
      </c>
      <c r="U216" t="s">
        <v>323</v>
      </c>
      <c r="V216" s="4" t="s">
        <v>337</v>
      </c>
      <c r="W216" t="s">
        <v>339</v>
      </c>
      <c r="X216" t="s">
        <v>81</v>
      </c>
    </row>
    <row r="217" spans="1:24">
      <c r="A217" t="s">
        <v>6</v>
      </c>
      <c r="B217" s="203" t="s">
        <v>287</v>
      </c>
      <c r="C217" t="s">
        <v>288</v>
      </c>
      <c r="D217" s="159">
        <v>0</v>
      </c>
      <c r="E217" s="158">
        <v>0</v>
      </c>
      <c r="F217" s="158">
        <v>0.23</v>
      </c>
      <c r="G217" t="s">
        <v>206</v>
      </c>
      <c r="H217">
        <v>24</v>
      </c>
      <c r="I217">
        <v>300</v>
      </c>
      <c r="J217" s="168">
        <f>I217/'Working tab'!$B$2</f>
        <v>1196.649381731153</v>
      </c>
      <c r="K217" s="159">
        <f t="shared" si="39"/>
        <v>231</v>
      </c>
      <c r="L217" s="159">
        <f t="shared" si="40"/>
        <v>69</v>
      </c>
      <c r="M217" s="158">
        <f t="shared" si="41"/>
        <v>0.23</v>
      </c>
      <c r="N217" s="134">
        <f t="shared" si="42"/>
        <v>828</v>
      </c>
      <c r="O217" s="134">
        <f t="shared" si="44"/>
        <v>0</v>
      </c>
      <c r="P217" s="134">
        <f t="shared" si="45"/>
        <v>0</v>
      </c>
      <c r="Q217" s="134">
        <f t="shared" si="43"/>
        <v>69</v>
      </c>
      <c r="R217" s="134">
        <f t="shared" si="38"/>
        <v>828</v>
      </c>
      <c r="S217" t="s">
        <v>313</v>
      </c>
      <c r="T217" t="s">
        <v>321</v>
      </c>
      <c r="U217" t="s">
        <v>323</v>
      </c>
      <c r="V217" s="4" t="s">
        <v>337</v>
      </c>
      <c r="W217" t="s">
        <v>339</v>
      </c>
      <c r="X217" t="s">
        <v>81</v>
      </c>
    </row>
    <row r="218" spans="1:24">
      <c r="A218" t="s">
        <v>6</v>
      </c>
      <c r="B218" s="203" t="s">
        <v>287</v>
      </c>
      <c r="C218" t="s">
        <v>288</v>
      </c>
      <c r="D218" s="159">
        <v>0</v>
      </c>
      <c r="E218" s="158">
        <v>0</v>
      </c>
      <c r="F218" s="158">
        <v>0.23</v>
      </c>
      <c r="G218" t="s">
        <v>206</v>
      </c>
      <c r="H218">
        <v>24</v>
      </c>
      <c r="I218">
        <v>350</v>
      </c>
      <c r="J218" s="168">
        <f>I218/'Working tab'!$B$2</f>
        <v>1396.0909453530116</v>
      </c>
      <c r="K218" s="159">
        <f t="shared" si="39"/>
        <v>269.5</v>
      </c>
      <c r="L218" s="159">
        <f t="shared" si="40"/>
        <v>80.5</v>
      </c>
      <c r="M218" s="158">
        <f t="shared" si="41"/>
        <v>0.23</v>
      </c>
      <c r="N218" s="134">
        <f t="shared" si="42"/>
        <v>966</v>
      </c>
      <c r="O218" s="134">
        <f t="shared" si="44"/>
        <v>0</v>
      </c>
      <c r="P218" s="134">
        <f t="shared" si="45"/>
        <v>0</v>
      </c>
      <c r="Q218" s="134">
        <f t="shared" si="43"/>
        <v>80.5</v>
      </c>
      <c r="R218" s="134">
        <f t="shared" si="38"/>
        <v>966</v>
      </c>
      <c r="S218" t="s">
        <v>313</v>
      </c>
      <c r="T218" t="s">
        <v>321</v>
      </c>
      <c r="U218" t="s">
        <v>323</v>
      </c>
      <c r="V218" s="4" t="s">
        <v>337</v>
      </c>
      <c r="W218" t="s">
        <v>339</v>
      </c>
      <c r="X218" t="s">
        <v>81</v>
      </c>
    </row>
    <row r="219" spans="1:24">
      <c r="A219" t="s">
        <v>6</v>
      </c>
      <c r="B219" s="203" t="s">
        <v>287</v>
      </c>
      <c r="C219" t="s">
        <v>288</v>
      </c>
      <c r="D219" s="159">
        <v>0</v>
      </c>
      <c r="E219" s="158">
        <v>0</v>
      </c>
      <c r="F219" s="158">
        <v>0.23</v>
      </c>
      <c r="G219" t="s">
        <v>206</v>
      </c>
      <c r="H219">
        <v>24</v>
      </c>
      <c r="I219">
        <v>400</v>
      </c>
      <c r="J219" s="168">
        <f>I219/'Working tab'!$B$2</f>
        <v>1595.5325089748706</v>
      </c>
      <c r="K219" s="159">
        <f t="shared" si="39"/>
        <v>308</v>
      </c>
      <c r="L219" s="159">
        <f t="shared" si="40"/>
        <v>92</v>
      </c>
      <c r="M219" s="158">
        <f t="shared" si="41"/>
        <v>0.23</v>
      </c>
      <c r="N219" s="134">
        <f t="shared" si="42"/>
        <v>1104</v>
      </c>
      <c r="O219" s="134">
        <f t="shared" si="44"/>
        <v>0</v>
      </c>
      <c r="P219" s="134">
        <f t="shared" si="45"/>
        <v>0</v>
      </c>
      <c r="Q219" s="134">
        <f t="shared" si="43"/>
        <v>92</v>
      </c>
      <c r="R219" s="134">
        <f t="shared" si="38"/>
        <v>1104</v>
      </c>
      <c r="S219" t="s">
        <v>313</v>
      </c>
      <c r="T219" t="s">
        <v>321</v>
      </c>
      <c r="U219" t="s">
        <v>323</v>
      </c>
      <c r="V219" s="4" t="s">
        <v>337</v>
      </c>
      <c r="W219" t="s">
        <v>339</v>
      </c>
      <c r="X219" t="s">
        <v>81</v>
      </c>
    </row>
    <row r="220" spans="1:24">
      <c r="A220" t="s">
        <v>6</v>
      </c>
      <c r="B220" s="203" t="s">
        <v>287</v>
      </c>
      <c r="C220" t="s">
        <v>288</v>
      </c>
      <c r="D220" s="159">
        <v>0</v>
      </c>
      <c r="E220" s="158">
        <v>0</v>
      </c>
      <c r="F220" s="158">
        <v>0.23</v>
      </c>
      <c r="G220" t="s">
        <v>206</v>
      </c>
      <c r="H220">
        <v>24</v>
      </c>
      <c r="I220">
        <v>450</v>
      </c>
      <c r="J220" s="168">
        <f>I220/'Working tab'!$B$2</f>
        <v>1794.9740725967292</v>
      </c>
      <c r="K220" s="159">
        <f t="shared" si="39"/>
        <v>346.5</v>
      </c>
      <c r="L220" s="159">
        <f t="shared" si="40"/>
        <v>103.5</v>
      </c>
      <c r="M220" s="158">
        <f t="shared" si="41"/>
        <v>0.23</v>
      </c>
      <c r="N220" s="134">
        <f t="shared" si="42"/>
        <v>1242</v>
      </c>
      <c r="O220" s="134">
        <f t="shared" si="44"/>
        <v>0</v>
      </c>
      <c r="P220" s="134">
        <f t="shared" si="45"/>
        <v>0</v>
      </c>
      <c r="Q220" s="134">
        <f t="shared" si="43"/>
        <v>103.5</v>
      </c>
      <c r="R220" s="134">
        <f t="shared" si="38"/>
        <v>1242</v>
      </c>
      <c r="S220" t="s">
        <v>313</v>
      </c>
      <c r="T220" t="s">
        <v>321</v>
      </c>
      <c r="U220" t="s">
        <v>323</v>
      </c>
      <c r="V220" s="4" t="s">
        <v>337</v>
      </c>
      <c r="W220" t="s">
        <v>339</v>
      </c>
      <c r="X220" t="s">
        <v>81</v>
      </c>
    </row>
    <row r="221" spans="1:24">
      <c r="A221" t="s">
        <v>6</v>
      </c>
      <c r="B221" s="203" t="s">
        <v>287</v>
      </c>
      <c r="C221" t="s">
        <v>288</v>
      </c>
      <c r="D221" s="159">
        <v>0</v>
      </c>
      <c r="E221" s="158">
        <v>0</v>
      </c>
      <c r="F221" s="158">
        <v>0.23</v>
      </c>
      <c r="G221" t="s">
        <v>206</v>
      </c>
      <c r="H221">
        <v>24</v>
      </c>
      <c r="I221">
        <v>500</v>
      </c>
      <c r="J221" s="168">
        <f>I221/'Working tab'!$B$2</f>
        <v>1994.4156362185881</v>
      </c>
      <c r="K221" s="159">
        <f t="shared" si="39"/>
        <v>385</v>
      </c>
      <c r="L221" s="159">
        <f t="shared" si="40"/>
        <v>115</v>
      </c>
      <c r="M221" s="158">
        <f t="shared" si="41"/>
        <v>0.23</v>
      </c>
      <c r="N221" s="134">
        <f t="shared" si="42"/>
        <v>1380</v>
      </c>
      <c r="O221" s="134">
        <f t="shared" si="44"/>
        <v>0</v>
      </c>
      <c r="P221" s="134">
        <f t="shared" si="45"/>
        <v>0</v>
      </c>
      <c r="Q221" s="134">
        <f t="shared" si="43"/>
        <v>115</v>
      </c>
      <c r="R221" s="134">
        <f t="shared" si="38"/>
        <v>1380</v>
      </c>
      <c r="S221" t="s">
        <v>313</v>
      </c>
      <c r="T221" t="s">
        <v>321</v>
      </c>
      <c r="U221" t="s">
        <v>323</v>
      </c>
      <c r="V221" s="4" t="s">
        <v>337</v>
      </c>
      <c r="W221" t="s">
        <v>339</v>
      </c>
      <c r="X221" t="s">
        <v>81</v>
      </c>
    </row>
    <row r="222" spans="1:24">
      <c r="A222" t="s">
        <v>6</v>
      </c>
      <c r="B222" s="203" t="s">
        <v>289</v>
      </c>
      <c r="C222" t="s">
        <v>21</v>
      </c>
      <c r="D222" s="159">
        <v>0</v>
      </c>
      <c r="E222" s="158">
        <v>0</v>
      </c>
      <c r="F222" s="158">
        <v>0.15</v>
      </c>
      <c r="G222" t="s">
        <v>206</v>
      </c>
      <c r="H222">
        <v>24</v>
      </c>
      <c r="I222">
        <v>50</v>
      </c>
      <c r="J222" s="168">
        <f>I222/'Working tab'!$B$2</f>
        <v>199.44156362185882</v>
      </c>
      <c r="K222" s="159">
        <f t="shared" si="39"/>
        <v>42.5</v>
      </c>
      <c r="L222" s="159">
        <f t="shared" si="40"/>
        <v>7.5</v>
      </c>
      <c r="M222" s="158">
        <f t="shared" si="41"/>
        <v>0.15</v>
      </c>
      <c r="N222" s="134">
        <f t="shared" si="42"/>
        <v>90</v>
      </c>
      <c r="O222" s="134">
        <f t="shared" si="44"/>
        <v>0</v>
      </c>
      <c r="P222" s="134">
        <f t="shared" si="45"/>
        <v>0</v>
      </c>
      <c r="Q222" s="134">
        <f t="shared" si="43"/>
        <v>7.5</v>
      </c>
      <c r="R222" s="134">
        <f t="shared" si="38"/>
        <v>90</v>
      </c>
      <c r="S222" t="s">
        <v>313</v>
      </c>
      <c r="T222" t="s">
        <v>321</v>
      </c>
      <c r="U222" t="s">
        <v>323</v>
      </c>
      <c r="V222" s="4" t="s">
        <v>337</v>
      </c>
      <c r="W222" t="s">
        <v>339</v>
      </c>
      <c r="X222" t="s">
        <v>81</v>
      </c>
    </row>
    <row r="223" spans="1:24">
      <c r="A223" t="s">
        <v>6</v>
      </c>
      <c r="B223" s="203" t="s">
        <v>289</v>
      </c>
      <c r="C223" t="s">
        <v>21</v>
      </c>
      <c r="D223" s="159">
        <v>0</v>
      </c>
      <c r="E223" s="158">
        <v>0</v>
      </c>
      <c r="F223" s="158">
        <v>0.15</v>
      </c>
      <c r="G223" t="s">
        <v>206</v>
      </c>
      <c r="H223">
        <v>24</v>
      </c>
      <c r="I223">
        <v>100</v>
      </c>
      <c r="J223" s="168">
        <f>I223/'Working tab'!$B$2</f>
        <v>398.88312724371764</v>
      </c>
      <c r="K223" s="159">
        <f t="shared" si="39"/>
        <v>85</v>
      </c>
      <c r="L223" s="159">
        <f t="shared" si="40"/>
        <v>15</v>
      </c>
      <c r="M223" s="158">
        <f t="shared" si="41"/>
        <v>0.15</v>
      </c>
      <c r="N223" s="134">
        <f t="shared" si="42"/>
        <v>180</v>
      </c>
      <c r="O223" s="134">
        <f t="shared" si="44"/>
        <v>0</v>
      </c>
      <c r="P223" s="134">
        <f t="shared" si="45"/>
        <v>0</v>
      </c>
      <c r="Q223" s="134">
        <f t="shared" si="43"/>
        <v>15</v>
      </c>
      <c r="R223" s="134">
        <f t="shared" si="38"/>
        <v>180</v>
      </c>
      <c r="S223" t="s">
        <v>313</v>
      </c>
      <c r="T223" t="s">
        <v>321</v>
      </c>
      <c r="U223" t="s">
        <v>323</v>
      </c>
      <c r="V223" s="4" t="s">
        <v>337</v>
      </c>
      <c r="W223" t="s">
        <v>339</v>
      </c>
      <c r="X223" t="s">
        <v>81</v>
      </c>
    </row>
    <row r="224" spans="1:24">
      <c r="A224" t="s">
        <v>6</v>
      </c>
      <c r="B224" s="203" t="s">
        <v>289</v>
      </c>
      <c r="C224" t="s">
        <v>21</v>
      </c>
      <c r="D224" s="159">
        <v>0</v>
      </c>
      <c r="E224" s="158">
        <v>0</v>
      </c>
      <c r="F224" s="158">
        <v>0.15</v>
      </c>
      <c r="G224" t="s">
        <v>206</v>
      </c>
      <c r="H224">
        <v>24</v>
      </c>
      <c r="I224">
        <v>150</v>
      </c>
      <c r="J224" s="168">
        <f>I224/'Working tab'!$B$2</f>
        <v>598.32469086557649</v>
      </c>
      <c r="K224" s="159">
        <f t="shared" si="39"/>
        <v>127.5</v>
      </c>
      <c r="L224" s="159">
        <f t="shared" si="40"/>
        <v>22.5</v>
      </c>
      <c r="M224" s="158">
        <f t="shared" si="41"/>
        <v>0.15</v>
      </c>
      <c r="N224" s="134">
        <f t="shared" si="42"/>
        <v>270</v>
      </c>
      <c r="O224" s="134">
        <f t="shared" si="44"/>
        <v>0</v>
      </c>
      <c r="P224" s="134">
        <f t="shared" si="45"/>
        <v>0</v>
      </c>
      <c r="Q224" s="134">
        <f t="shared" si="43"/>
        <v>22.5</v>
      </c>
      <c r="R224" s="134">
        <f t="shared" si="38"/>
        <v>270</v>
      </c>
      <c r="S224" t="s">
        <v>313</v>
      </c>
      <c r="T224" t="s">
        <v>321</v>
      </c>
      <c r="U224" t="s">
        <v>323</v>
      </c>
      <c r="V224" s="4" t="s">
        <v>337</v>
      </c>
      <c r="W224" t="s">
        <v>339</v>
      </c>
      <c r="X224" t="s">
        <v>81</v>
      </c>
    </row>
    <row r="225" spans="1:24">
      <c r="A225" t="s">
        <v>6</v>
      </c>
      <c r="B225" s="203" t="s">
        <v>289</v>
      </c>
      <c r="C225" t="s">
        <v>21</v>
      </c>
      <c r="D225" s="159">
        <v>0</v>
      </c>
      <c r="E225" s="158">
        <v>0</v>
      </c>
      <c r="F225" s="158">
        <v>0.15</v>
      </c>
      <c r="G225" t="s">
        <v>206</v>
      </c>
      <c r="H225">
        <v>24</v>
      </c>
      <c r="I225">
        <v>200</v>
      </c>
      <c r="J225" s="168">
        <f>I225/'Working tab'!$B$2</f>
        <v>797.76625448743528</v>
      </c>
      <c r="K225" s="159">
        <f t="shared" si="39"/>
        <v>170</v>
      </c>
      <c r="L225" s="159">
        <f t="shared" si="40"/>
        <v>30</v>
      </c>
      <c r="M225" s="158">
        <f t="shared" si="41"/>
        <v>0.15</v>
      </c>
      <c r="N225" s="134">
        <f t="shared" si="42"/>
        <v>360</v>
      </c>
      <c r="O225" s="134">
        <f t="shared" si="44"/>
        <v>0</v>
      </c>
      <c r="P225" s="134">
        <f t="shared" si="45"/>
        <v>0</v>
      </c>
      <c r="Q225" s="134">
        <f t="shared" si="43"/>
        <v>30</v>
      </c>
      <c r="R225" s="134">
        <f t="shared" si="38"/>
        <v>360</v>
      </c>
      <c r="S225" t="s">
        <v>313</v>
      </c>
      <c r="T225" t="s">
        <v>321</v>
      </c>
      <c r="U225" t="s">
        <v>323</v>
      </c>
      <c r="V225" s="4" t="s">
        <v>337</v>
      </c>
      <c r="W225" t="s">
        <v>339</v>
      </c>
      <c r="X225" t="s">
        <v>81</v>
      </c>
    </row>
    <row r="226" spans="1:24">
      <c r="A226" t="s">
        <v>6</v>
      </c>
      <c r="B226" s="203" t="s">
        <v>289</v>
      </c>
      <c r="C226" t="s">
        <v>21</v>
      </c>
      <c r="D226" s="159">
        <v>0</v>
      </c>
      <c r="E226" s="158">
        <v>0</v>
      </c>
      <c r="F226" s="158">
        <v>0.15</v>
      </c>
      <c r="G226" t="s">
        <v>206</v>
      </c>
      <c r="H226">
        <v>24</v>
      </c>
      <c r="I226">
        <v>250</v>
      </c>
      <c r="J226" s="168">
        <f>I226/'Working tab'!$B$2</f>
        <v>997.20781810929407</v>
      </c>
      <c r="K226" s="159">
        <f t="shared" si="39"/>
        <v>212.5</v>
      </c>
      <c r="L226" s="159">
        <f t="shared" si="40"/>
        <v>37.5</v>
      </c>
      <c r="M226" s="158">
        <f t="shared" si="41"/>
        <v>0.15</v>
      </c>
      <c r="N226" s="134">
        <f t="shared" si="42"/>
        <v>450</v>
      </c>
      <c r="O226" s="134">
        <f t="shared" si="44"/>
        <v>0</v>
      </c>
      <c r="P226" s="134">
        <f t="shared" si="45"/>
        <v>0</v>
      </c>
      <c r="Q226" s="134">
        <f t="shared" si="43"/>
        <v>37.5</v>
      </c>
      <c r="R226" s="134">
        <f t="shared" si="38"/>
        <v>450</v>
      </c>
      <c r="S226" t="s">
        <v>313</v>
      </c>
      <c r="T226" t="s">
        <v>321</v>
      </c>
      <c r="U226" t="s">
        <v>323</v>
      </c>
      <c r="V226" s="4" t="s">
        <v>337</v>
      </c>
      <c r="W226" t="s">
        <v>339</v>
      </c>
      <c r="X226" t="s">
        <v>81</v>
      </c>
    </row>
    <row r="227" spans="1:24">
      <c r="A227" t="s">
        <v>6</v>
      </c>
      <c r="B227" s="203" t="s">
        <v>289</v>
      </c>
      <c r="C227" t="s">
        <v>21</v>
      </c>
      <c r="D227" s="159">
        <v>0</v>
      </c>
      <c r="E227" s="158">
        <v>0</v>
      </c>
      <c r="F227" s="158">
        <v>0.15</v>
      </c>
      <c r="G227" t="s">
        <v>206</v>
      </c>
      <c r="H227">
        <v>24</v>
      </c>
      <c r="I227">
        <v>300</v>
      </c>
      <c r="J227" s="168">
        <f>I227/'Working tab'!$B$2</f>
        <v>1196.649381731153</v>
      </c>
      <c r="K227" s="159">
        <f t="shared" si="39"/>
        <v>255</v>
      </c>
      <c r="L227" s="159">
        <f t="shared" si="40"/>
        <v>45</v>
      </c>
      <c r="M227" s="158">
        <f t="shared" si="41"/>
        <v>0.15</v>
      </c>
      <c r="N227" s="134">
        <f t="shared" si="42"/>
        <v>540</v>
      </c>
      <c r="O227" s="134">
        <f t="shared" si="44"/>
        <v>0</v>
      </c>
      <c r="P227" s="134">
        <f t="shared" si="45"/>
        <v>0</v>
      </c>
      <c r="Q227" s="134">
        <f t="shared" si="43"/>
        <v>45</v>
      </c>
      <c r="R227" s="134">
        <f t="shared" si="38"/>
        <v>540</v>
      </c>
      <c r="S227" t="s">
        <v>313</v>
      </c>
      <c r="T227" t="s">
        <v>321</v>
      </c>
      <c r="U227" t="s">
        <v>323</v>
      </c>
      <c r="V227" s="4" t="s">
        <v>337</v>
      </c>
      <c r="W227" t="s">
        <v>339</v>
      </c>
      <c r="X227" t="s">
        <v>81</v>
      </c>
    </row>
    <row r="228" spans="1:24">
      <c r="A228" t="s">
        <v>6</v>
      </c>
      <c r="B228" s="203" t="s">
        <v>289</v>
      </c>
      <c r="C228" t="s">
        <v>21</v>
      </c>
      <c r="D228" s="159">
        <v>0</v>
      </c>
      <c r="E228" s="158">
        <v>0</v>
      </c>
      <c r="F228" s="158">
        <v>0.15</v>
      </c>
      <c r="G228" t="s">
        <v>206</v>
      </c>
      <c r="H228">
        <v>24</v>
      </c>
      <c r="I228">
        <v>350</v>
      </c>
      <c r="J228" s="168">
        <f>I228/'Working tab'!$B$2</f>
        <v>1396.0909453530116</v>
      </c>
      <c r="K228" s="159">
        <f t="shared" si="39"/>
        <v>297.5</v>
      </c>
      <c r="L228" s="159">
        <f t="shared" si="40"/>
        <v>52.5</v>
      </c>
      <c r="M228" s="158">
        <f t="shared" si="41"/>
        <v>0.15</v>
      </c>
      <c r="N228" s="134">
        <f t="shared" si="42"/>
        <v>630</v>
      </c>
      <c r="O228" s="134">
        <f t="shared" si="44"/>
        <v>0</v>
      </c>
      <c r="P228" s="134">
        <f t="shared" si="45"/>
        <v>0</v>
      </c>
      <c r="Q228" s="134">
        <f t="shared" si="43"/>
        <v>52.5</v>
      </c>
      <c r="R228" s="134">
        <f t="shared" si="38"/>
        <v>630</v>
      </c>
      <c r="S228" t="s">
        <v>313</v>
      </c>
      <c r="T228" t="s">
        <v>321</v>
      </c>
      <c r="U228" t="s">
        <v>323</v>
      </c>
      <c r="V228" s="4" t="s">
        <v>337</v>
      </c>
      <c r="W228" t="s">
        <v>339</v>
      </c>
      <c r="X228" t="s">
        <v>81</v>
      </c>
    </row>
    <row r="229" spans="1:24">
      <c r="A229" t="s">
        <v>6</v>
      </c>
      <c r="B229" s="203" t="s">
        <v>289</v>
      </c>
      <c r="C229" t="s">
        <v>21</v>
      </c>
      <c r="D229" s="159">
        <v>0</v>
      </c>
      <c r="E229" s="158">
        <v>0</v>
      </c>
      <c r="F229" s="158">
        <v>0.15</v>
      </c>
      <c r="G229" t="s">
        <v>206</v>
      </c>
      <c r="H229">
        <v>24</v>
      </c>
      <c r="I229">
        <v>400</v>
      </c>
      <c r="J229" s="168">
        <f>I229/'Working tab'!$B$2</f>
        <v>1595.5325089748706</v>
      </c>
      <c r="K229" s="159">
        <f t="shared" si="39"/>
        <v>340</v>
      </c>
      <c r="L229" s="159">
        <f t="shared" si="40"/>
        <v>60</v>
      </c>
      <c r="M229" s="158">
        <f t="shared" si="41"/>
        <v>0.15</v>
      </c>
      <c r="N229" s="134">
        <f t="shared" si="42"/>
        <v>720</v>
      </c>
      <c r="O229" s="134">
        <f t="shared" si="44"/>
        <v>0</v>
      </c>
      <c r="P229" s="134">
        <f t="shared" si="45"/>
        <v>0</v>
      </c>
      <c r="Q229" s="134">
        <f t="shared" si="43"/>
        <v>60</v>
      </c>
      <c r="R229" s="134">
        <f t="shared" si="38"/>
        <v>720</v>
      </c>
      <c r="S229" t="s">
        <v>313</v>
      </c>
      <c r="T229" t="s">
        <v>321</v>
      </c>
      <c r="U229" t="s">
        <v>323</v>
      </c>
      <c r="V229" s="4" t="s">
        <v>337</v>
      </c>
      <c r="W229" t="s">
        <v>339</v>
      </c>
      <c r="X229" t="s">
        <v>81</v>
      </c>
    </row>
    <row r="230" spans="1:24">
      <c r="A230" t="s">
        <v>6</v>
      </c>
      <c r="B230" s="203" t="s">
        <v>289</v>
      </c>
      <c r="C230" t="s">
        <v>21</v>
      </c>
      <c r="D230" s="159">
        <v>0</v>
      </c>
      <c r="E230" s="158">
        <v>0</v>
      </c>
      <c r="F230" s="158">
        <v>0.15</v>
      </c>
      <c r="G230" t="s">
        <v>206</v>
      </c>
      <c r="H230">
        <v>24</v>
      </c>
      <c r="I230">
        <v>450</v>
      </c>
      <c r="J230" s="168">
        <f>I230/'Working tab'!$B$2</f>
        <v>1794.9740725967292</v>
      </c>
      <c r="K230" s="159">
        <f t="shared" si="39"/>
        <v>382.5</v>
      </c>
      <c r="L230" s="159">
        <f t="shared" si="40"/>
        <v>67.5</v>
      </c>
      <c r="M230" s="158">
        <f t="shared" si="41"/>
        <v>0.15</v>
      </c>
      <c r="N230" s="134">
        <f t="shared" si="42"/>
        <v>810</v>
      </c>
      <c r="O230" s="134">
        <f t="shared" si="44"/>
        <v>0</v>
      </c>
      <c r="P230" s="134">
        <f t="shared" si="45"/>
        <v>0</v>
      </c>
      <c r="Q230" s="134">
        <f t="shared" si="43"/>
        <v>67.5</v>
      </c>
      <c r="R230" s="134">
        <f t="shared" si="38"/>
        <v>810</v>
      </c>
      <c r="S230" t="s">
        <v>313</v>
      </c>
      <c r="T230" t="s">
        <v>321</v>
      </c>
      <c r="U230" t="s">
        <v>323</v>
      </c>
      <c r="V230" s="4" t="s">
        <v>337</v>
      </c>
      <c r="W230" t="s">
        <v>339</v>
      </c>
      <c r="X230" t="s">
        <v>81</v>
      </c>
    </row>
    <row r="231" spans="1:24">
      <c r="A231" t="s">
        <v>6</v>
      </c>
      <c r="B231" s="203" t="s">
        <v>289</v>
      </c>
      <c r="C231" t="s">
        <v>21</v>
      </c>
      <c r="D231" s="159">
        <v>0</v>
      </c>
      <c r="E231" s="158">
        <v>0</v>
      </c>
      <c r="F231" s="158">
        <v>0.15</v>
      </c>
      <c r="G231" t="s">
        <v>206</v>
      </c>
      <c r="H231">
        <v>24</v>
      </c>
      <c r="I231">
        <v>500</v>
      </c>
      <c r="J231" s="168">
        <f>I231/'Working tab'!$B$2</f>
        <v>1994.4156362185881</v>
      </c>
      <c r="K231" s="159">
        <f t="shared" si="39"/>
        <v>425</v>
      </c>
      <c r="L231" s="159">
        <f t="shared" si="40"/>
        <v>75</v>
      </c>
      <c r="M231" s="158">
        <f t="shared" si="41"/>
        <v>0.15</v>
      </c>
      <c r="N231" s="134">
        <f t="shared" si="42"/>
        <v>900</v>
      </c>
      <c r="O231" s="134">
        <f t="shared" si="44"/>
        <v>0</v>
      </c>
      <c r="P231" s="134">
        <f t="shared" si="45"/>
        <v>0</v>
      </c>
      <c r="Q231" s="134">
        <f t="shared" si="43"/>
        <v>75</v>
      </c>
      <c r="R231" s="134">
        <f t="shared" si="38"/>
        <v>900</v>
      </c>
      <c r="S231" t="s">
        <v>313</v>
      </c>
      <c r="T231" t="s">
        <v>321</v>
      </c>
      <c r="U231" t="s">
        <v>323</v>
      </c>
      <c r="V231" s="4" t="s">
        <v>337</v>
      </c>
      <c r="W231" t="s">
        <v>339</v>
      </c>
      <c r="X231" t="s">
        <v>81</v>
      </c>
    </row>
    <row r="232" spans="1:24">
      <c r="A232" t="s">
        <v>6</v>
      </c>
      <c r="B232" s="203" t="s">
        <v>290</v>
      </c>
      <c r="C232" t="s">
        <v>22</v>
      </c>
      <c r="D232" s="159">
        <v>0</v>
      </c>
      <c r="E232" s="158">
        <v>0</v>
      </c>
      <c r="F232" s="158">
        <v>0.1</v>
      </c>
      <c r="G232" t="s">
        <v>206</v>
      </c>
      <c r="H232">
        <v>24</v>
      </c>
      <c r="I232">
        <v>50</v>
      </c>
      <c r="J232" s="168">
        <f>I232/'Working tab'!$B$2</f>
        <v>199.44156362185882</v>
      </c>
      <c r="K232" s="159">
        <f t="shared" si="39"/>
        <v>45</v>
      </c>
      <c r="L232" s="159">
        <f t="shared" si="40"/>
        <v>5</v>
      </c>
      <c r="M232" s="158">
        <f t="shared" si="41"/>
        <v>0.1</v>
      </c>
      <c r="N232" s="134">
        <f t="shared" si="42"/>
        <v>60</v>
      </c>
      <c r="O232" s="134">
        <f t="shared" si="44"/>
        <v>0</v>
      </c>
      <c r="P232" s="134">
        <f t="shared" si="45"/>
        <v>0</v>
      </c>
      <c r="Q232" s="134">
        <f t="shared" si="43"/>
        <v>5</v>
      </c>
      <c r="R232" s="134">
        <f t="shared" si="38"/>
        <v>60</v>
      </c>
      <c r="S232" t="s">
        <v>313</v>
      </c>
      <c r="T232" t="s">
        <v>321</v>
      </c>
      <c r="U232" t="s">
        <v>323</v>
      </c>
      <c r="V232" s="4" t="s">
        <v>337</v>
      </c>
      <c r="W232" t="s">
        <v>339</v>
      </c>
      <c r="X232" t="s">
        <v>81</v>
      </c>
    </row>
    <row r="233" spans="1:24">
      <c r="A233" t="s">
        <v>6</v>
      </c>
      <c r="B233" s="203" t="s">
        <v>290</v>
      </c>
      <c r="C233" t="s">
        <v>22</v>
      </c>
      <c r="D233" s="159">
        <v>0</v>
      </c>
      <c r="E233" s="158">
        <v>0</v>
      </c>
      <c r="F233" s="158">
        <v>0.1</v>
      </c>
      <c r="G233" t="s">
        <v>206</v>
      </c>
      <c r="H233">
        <v>24</v>
      </c>
      <c r="I233">
        <v>100</v>
      </c>
      <c r="J233" s="168">
        <f>I233/'Working tab'!$B$2</f>
        <v>398.88312724371764</v>
      </c>
      <c r="K233" s="159">
        <f t="shared" si="39"/>
        <v>90</v>
      </c>
      <c r="L233" s="159">
        <f t="shared" si="40"/>
        <v>10</v>
      </c>
      <c r="M233" s="158">
        <f t="shared" si="41"/>
        <v>0.1</v>
      </c>
      <c r="N233" s="134">
        <f t="shared" si="42"/>
        <v>120</v>
      </c>
      <c r="O233" s="134">
        <f t="shared" si="44"/>
        <v>0</v>
      </c>
      <c r="P233" s="134">
        <f t="shared" si="45"/>
        <v>0</v>
      </c>
      <c r="Q233" s="134">
        <f t="shared" si="43"/>
        <v>10</v>
      </c>
      <c r="R233" s="134">
        <f t="shared" si="38"/>
        <v>120</v>
      </c>
      <c r="S233" t="s">
        <v>313</v>
      </c>
      <c r="T233" t="s">
        <v>321</v>
      </c>
      <c r="U233" t="s">
        <v>323</v>
      </c>
      <c r="V233" s="4" t="s">
        <v>337</v>
      </c>
      <c r="W233" t="s">
        <v>339</v>
      </c>
      <c r="X233" t="s">
        <v>81</v>
      </c>
    </row>
    <row r="234" spans="1:24">
      <c r="A234" t="s">
        <v>6</v>
      </c>
      <c r="B234" s="203" t="s">
        <v>290</v>
      </c>
      <c r="C234" t="s">
        <v>22</v>
      </c>
      <c r="D234" s="159">
        <v>0</v>
      </c>
      <c r="E234" s="158">
        <v>0</v>
      </c>
      <c r="F234" s="158">
        <v>0.1</v>
      </c>
      <c r="G234" t="s">
        <v>206</v>
      </c>
      <c r="H234">
        <v>24</v>
      </c>
      <c r="I234">
        <v>150</v>
      </c>
      <c r="J234" s="168">
        <f>I234/'Working tab'!$B$2</f>
        <v>598.32469086557649</v>
      </c>
      <c r="K234" s="159">
        <f t="shared" si="39"/>
        <v>135</v>
      </c>
      <c r="L234" s="159">
        <f t="shared" si="40"/>
        <v>15</v>
      </c>
      <c r="M234" s="158">
        <f t="shared" si="41"/>
        <v>0.1</v>
      </c>
      <c r="N234" s="134">
        <f t="shared" si="42"/>
        <v>180</v>
      </c>
      <c r="O234" s="134">
        <f t="shared" si="44"/>
        <v>0</v>
      </c>
      <c r="P234" s="134">
        <f t="shared" si="45"/>
        <v>0</v>
      </c>
      <c r="Q234" s="134">
        <f t="shared" si="43"/>
        <v>15</v>
      </c>
      <c r="R234" s="134">
        <f t="shared" si="38"/>
        <v>180</v>
      </c>
      <c r="S234" t="s">
        <v>313</v>
      </c>
      <c r="T234" t="s">
        <v>321</v>
      </c>
      <c r="U234" t="s">
        <v>323</v>
      </c>
      <c r="V234" s="4" t="s">
        <v>337</v>
      </c>
      <c r="W234" t="s">
        <v>339</v>
      </c>
      <c r="X234" t="s">
        <v>81</v>
      </c>
    </row>
    <row r="235" spans="1:24">
      <c r="A235" t="s">
        <v>6</v>
      </c>
      <c r="B235" s="203" t="s">
        <v>290</v>
      </c>
      <c r="C235" t="s">
        <v>22</v>
      </c>
      <c r="D235" s="159">
        <v>0</v>
      </c>
      <c r="E235" s="158">
        <v>0</v>
      </c>
      <c r="F235" s="158">
        <v>0.1</v>
      </c>
      <c r="G235" t="s">
        <v>206</v>
      </c>
      <c r="H235">
        <v>24</v>
      </c>
      <c r="I235">
        <v>200</v>
      </c>
      <c r="J235" s="168">
        <f>I235/'Working tab'!$B$2</f>
        <v>797.76625448743528</v>
      </c>
      <c r="K235" s="159">
        <f t="shared" si="39"/>
        <v>180</v>
      </c>
      <c r="L235" s="159">
        <f t="shared" si="40"/>
        <v>20</v>
      </c>
      <c r="M235" s="158">
        <f t="shared" si="41"/>
        <v>0.1</v>
      </c>
      <c r="N235" s="134">
        <f t="shared" si="42"/>
        <v>240</v>
      </c>
      <c r="O235" s="134">
        <f t="shared" si="44"/>
        <v>0</v>
      </c>
      <c r="P235" s="134">
        <f t="shared" si="45"/>
        <v>0</v>
      </c>
      <c r="Q235" s="134">
        <f t="shared" si="43"/>
        <v>20</v>
      </c>
      <c r="R235" s="134">
        <f t="shared" si="38"/>
        <v>240</v>
      </c>
      <c r="S235" t="s">
        <v>313</v>
      </c>
      <c r="T235" t="s">
        <v>321</v>
      </c>
      <c r="U235" t="s">
        <v>323</v>
      </c>
      <c r="V235" s="4" t="s">
        <v>337</v>
      </c>
      <c r="W235" t="s">
        <v>339</v>
      </c>
      <c r="X235" t="s">
        <v>81</v>
      </c>
    </row>
    <row r="236" spans="1:24">
      <c r="A236" t="s">
        <v>6</v>
      </c>
      <c r="B236" s="203" t="s">
        <v>290</v>
      </c>
      <c r="C236" t="s">
        <v>22</v>
      </c>
      <c r="D236" s="159">
        <v>0</v>
      </c>
      <c r="E236" s="158">
        <v>0</v>
      </c>
      <c r="F236" s="158">
        <v>0.1</v>
      </c>
      <c r="G236" t="s">
        <v>206</v>
      </c>
      <c r="H236">
        <v>24</v>
      </c>
      <c r="I236">
        <v>250</v>
      </c>
      <c r="J236" s="168">
        <f>I236/'Working tab'!$B$2</f>
        <v>997.20781810929407</v>
      </c>
      <c r="K236" s="159">
        <f t="shared" si="39"/>
        <v>225</v>
      </c>
      <c r="L236" s="159">
        <f t="shared" si="40"/>
        <v>25</v>
      </c>
      <c r="M236" s="158">
        <f t="shared" si="41"/>
        <v>0.1</v>
      </c>
      <c r="N236" s="134">
        <f t="shared" si="42"/>
        <v>300</v>
      </c>
      <c r="O236" s="134">
        <f t="shared" si="44"/>
        <v>0</v>
      </c>
      <c r="P236" s="134">
        <f t="shared" si="45"/>
        <v>0</v>
      </c>
      <c r="Q236" s="134">
        <f t="shared" si="43"/>
        <v>25</v>
      </c>
      <c r="R236" s="134">
        <f t="shared" si="38"/>
        <v>300</v>
      </c>
      <c r="S236" t="s">
        <v>313</v>
      </c>
      <c r="T236" t="s">
        <v>321</v>
      </c>
      <c r="U236" t="s">
        <v>323</v>
      </c>
      <c r="V236" s="4" t="s">
        <v>337</v>
      </c>
      <c r="W236" t="s">
        <v>339</v>
      </c>
      <c r="X236" t="s">
        <v>81</v>
      </c>
    </row>
    <row r="237" spans="1:24">
      <c r="A237" t="s">
        <v>6</v>
      </c>
      <c r="B237" s="203" t="s">
        <v>290</v>
      </c>
      <c r="C237" t="s">
        <v>22</v>
      </c>
      <c r="D237" s="159">
        <v>0</v>
      </c>
      <c r="E237" s="158">
        <v>0</v>
      </c>
      <c r="F237" s="158">
        <v>0.1</v>
      </c>
      <c r="G237" t="s">
        <v>206</v>
      </c>
      <c r="H237">
        <v>24</v>
      </c>
      <c r="I237">
        <v>300</v>
      </c>
      <c r="J237" s="168">
        <f>I237/'Working tab'!$B$2</f>
        <v>1196.649381731153</v>
      </c>
      <c r="K237" s="159">
        <f t="shared" si="39"/>
        <v>270</v>
      </c>
      <c r="L237" s="159">
        <f t="shared" si="40"/>
        <v>30</v>
      </c>
      <c r="M237" s="158">
        <f t="shared" si="41"/>
        <v>0.1</v>
      </c>
      <c r="N237" s="134">
        <f t="shared" si="42"/>
        <v>360</v>
      </c>
      <c r="O237" s="134">
        <f t="shared" si="44"/>
        <v>0</v>
      </c>
      <c r="P237" s="134">
        <f t="shared" si="45"/>
        <v>0</v>
      </c>
      <c r="Q237" s="134">
        <f t="shared" si="43"/>
        <v>30</v>
      </c>
      <c r="R237" s="134">
        <f t="shared" si="38"/>
        <v>360</v>
      </c>
      <c r="S237" t="s">
        <v>313</v>
      </c>
      <c r="T237" t="s">
        <v>321</v>
      </c>
      <c r="U237" t="s">
        <v>323</v>
      </c>
      <c r="V237" s="4" t="s">
        <v>337</v>
      </c>
      <c r="W237" t="s">
        <v>339</v>
      </c>
      <c r="X237" t="s">
        <v>81</v>
      </c>
    </row>
    <row r="238" spans="1:24">
      <c r="A238" t="s">
        <v>6</v>
      </c>
      <c r="B238" s="203" t="s">
        <v>290</v>
      </c>
      <c r="C238" t="s">
        <v>22</v>
      </c>
      <c r="D238" s="159">
        <v>0</v>
      </c>
      <c r="E238" s="158">
        <v>0</v>
      </c>
      <c r="F238" s="158">
        <v>0.1</v>
      </c>
      <c r="G238" t="s">
        <v>206</v>
      </c>
      <c r="H238">
        <v>24</v>
      </c>
      <c r="I238">
        <v>350</v>
      </c>
      <c r="J238" s="168">
        <f>I238/'Working tab'!$B$2</f>
        <v>1396.0909453530116</v>
      </c>
      <c r="K238" s="159">
        <f t="shared" si="39"/>
        <v>315</v>
      </c>
      <c r="L238" s="159">
        <f t="shared" si="40"/>
        <v>35</v>
      </c>
      <c r="M238" s="158">
        <f t="shared" si="41"/>
        <v>0.1</v>
      </c>
      <c r="N238" s="134">
        <f t="shared" si="42"/>
        <v>420</v>
      </c>
      <c r="O238" s="134">
        <f t="shared" si="44"/>
        <v>0</v>
      </c>
      <c r="P238" s="134">
        <f t="shared" si="45"/>
        <v>0</v>
      </c>
      <c r="Q238" s="134">
        <f t="shared" si="43"/>
        <v>35</v>
      </c>
      <c r="R238" s="134">
        <f t="shared" si="38"/>
        <v>420</v>
      </c>
      <c r="S238" t="s">
        <v>313</v>
      </c>
      <c r="T238" t="s">
        <v>321</v>
      </c>
      <c r="U238" t="s">
        <v>323</v>
      </c>
      <c r="V238" s="4" t="s">
        <v>337</v>
      </c>
      <c r="W238" t="s">
        <v>339</v>
      </c>
      <c r="X238" t="s">
        <v>81</v>
      </c>
    </row>
    <row r="239" spans="1:24">
      <c r="A239" t="s">
        <v>6</v>
      </c>
      <c r="B239" s="203" t="s">
        <v>290</v>
      </c>
      <c r="C239" t="s">
        <v>22</v>
      </c>
      <c r="D239" s="159">
        <v>0</v>
      </c>
      <c r="E239" s="158">
        <v>0</v>
      </c>
      <c r="F239" s="158">
        <v>0.1</v>
      </c>
      <c r="G239" t="s">
        <v>206</v>
      </c>
      <c r="H239">
        <v>24</v>
      </c>
      <c r="I239">
        <v>400</v>
      </c>
      <c r="J239" s="168">
        <f>I239/'Working tab'!$B$2</f>
        <v>1595.5325089748706</v>
      </c>
      <c r="K239" s="159">
        <f t="shared" si="39"/>
        <v>360</v>
      </c>
      <c r="L239" s="159">
        <f t="shared" si="40"/>
        <v>40</v>
      </c>
      <c r="M239" s="158">
        <f t="shared" si="41"/>
        <v>0.1</v>
      </c>
      <c r="N239" s="134">
        <f t="shared" si="42"/>
        <v>480</v>
      </c>
      <c r="O239" s="134">
        <f t="shared" si="44"/>
        <v>0</v>
      </c>
      <c r="P239" s="134">
        <f t="shared" si="45"/>
        <v>0</v>
      </c>
      <c r="Q239" s="134">
        <f t="shared" si="43"/>
        <v>40</v>
      </c>
      <c r="R239" s="134">
        <f t="shared" si="38"/>
        <v>480</v>
      </c>
      <c r="S239" t="s">
        <v>313</v>
      </c>
      <c r="T239" t="s">
        <v>321</v>
      </c>
      <c r="U239" t="s">
        <v>323</v>
      </c>
      <c r="V239" s="4" t="s">
        <v>337</v>
      </c>
      <c r="W239" t="s">
        <v>339</v>
      </c>
      <c r="X239" t="s">
        <v>81</v>
      </c>
    </row>
    <row r="240" spans="1:24">
      <c r="A240" t="s">
        <v>6</v>
      </c>
      <c r="B240" s="203" t="s">
        <v>290</v>
      </c>
      <c r="C240" t="s">
        <v>22</v>
      </c>
      <c r="D240" s="159">
        <v>0</v>
      </c>
      <c r="E240" s="158">
        <v>0</v>
      </c>
      <c r="F240" s="158">
        <v>0.1</v>
      </c>
      <c r="G240" t="s">
        <v>206</v>
      </c>
      <c r="H240">
        <v>24</v>
      </c>
      <c r="I240">
        <v>450</v>
      </c>
      <c r="J240" s="168">
        <f>I240/'Working tab'!$B$2</f>
        <v>1794.9740725967292</v>
      </c>
      <c r="K240" s="159">
        <f t="shared" si="39"/>
        <v>405</v>
      </c>
      <c r="L240" s="159">
        <f t="shared" si="40"/>
        <v>45</v>
      </c>
      <c r="M240" s="158">
        <f t="shared" si="41"/>
        <v>0.1</v>
      </c>
      <c r="N240" s="134">
        <f t="shared" si="42"/>
        <v>540</v>
      </c>
      <c r="O240" s="134">
        <f t="shared" si="44"/>
        <v>0</v>
      </c>
      <c r="P240" s="134">
        <f t="shared" si="45"/>
        <v>0</v>
      </c>
      <c r="Q240" s="134">
        <f t="shared" si="43"/>
        <v>45</v>
      </c>
      <c r="R240" s="134">
        <f t="shared" si="38"/>
        <v>540</v>
      </c>
      <c r="S240" t="s">
        <v>313</v>
      </c>
      <c r="T240" t="s">
        <v>321</v>
      </c>
      <c r="U240" t="s">
        <v>323</v>
      </c>
      <c r="V240" s="4" t="s">
        <v>337</v>
      </c>
      <c r="W240" t="s">
        <v>339</v>
      </c>
      <c r="X240" t="s">
        <v>81</v>
      </c>
    </row>
    <row r="241" spans="1:24">
      <c r="A241" t="s">
        <v>6</v>
      </c>
      <c r="B241" s="203" t="s">
        <v>290</v>
      </c>
      <c r="C241" t="s">
        <v>22</v>
      </c>
      <c r="D241" s="159">
        <v>0</v>
      </c>
      <c r="E241" s="158">
        <v>0</v>
      </c>
      <c r="F241" s="158">
        <v>0.1</v>
      </c>
      <c r="G241" t="s">
        <v>206</v>
      </c>
      <c r="H241">
        <v>24</v>
      </c>
      <c r="I241">
        <v>500</v>
      </c>
      <c r="J241" s="168">
        <f>I241/'Working tab'!$B$2</f>
        <v>1994.4156362185881</v>
      </c>
      <c r="K241" s="159">
        <f t="shared" si="39"/>
        <v>450</v>
      </c>
      <c r="L241" s="159">
        <f t="shared" si="40"/>
        <v>50</v>
      </c>
      <c r="M241" s="158">
        <f t="shared" si="41"/>
        <v>0.1</v>
      </c>
      <c r="N241" s="134">
        <f t="shared" si="42"/>
        <v>600</v>
      </c>
      <c r="O241" s="134">
        <f t="shared" si="44"/>
        <v>0</v>
      </c>
      <c r="P241" s="134">
        <f t="shared" si="45"/>
        <v>0</v>
      </c>
      <c r="Q241" s="134">
        <f t="shared" si="43"/>
        <v>50</v>
      </c>
      <c r="R241" s="134">
        <f t="shared" si="38"/>
        <v>600</v>
      </c>
      <c r="S241" t="s">
        <v>313</v>
      </c>
      <c r="T241" t="s">
        <v>321</v>
      </c>
      <c r="U241" t="s">
        <v>323</v>
      </c>
      <c r="V241" s="4" t="s">
        <v>337</v>
      </c>
      <c r="W241" t="s">
        <v>339</v>
      </c>
      <c r="X241" t="s">
        <v>81</v>
      </c>
    </row>
    <row r="242" spans="1:24">
      <c r="A242" t="s">
        <v>1</v>
      </c>
      <c r="B242" s="203" t="s">
        <v>294</v>
      </c>
      <c r="C242" t="s">
        <v>187</v>
      </c>
      <c r="D242" s="159">
        <v>0</v>
      </c>
      <c r="E242" s="158">
        <v>0.01</v>
      </c>
      <c r="F242" s="158">
        <v>0.18</v>
      </c>
      <c r="G242" t="s">
        <v>206</v>
      </c>
      <c r="H242">
        <v>6</v>
      </c>
      <c r="I242">
        <v>50</v>
      </c>
      <c r="J242" s="168">
        <f>I242/'Working tab'!$B$2</f>
        <v>199.44156362185882</v>
      </c>
      <c r="K242" s="159">
        <f t="shared" si="39"/>
        <v>41</v>
      </c>
      <c r="L242" s="159">
        <f t="shared" si="40"/>
        <v>9</v>
      </c>
      <c r="M242" s="158">
        <f t="shared" si="41"/>
        <v>0.18</v>
      </c>
      <c r="N242" s="134">
        <f t="shared" si="42"/>
        <v>108</v>
      </c>
      <c r="O242" s="134">
        <f t="shared" si="44"/>
        <v>0.41000000000000003</v>
      </c>
      <c r="P242" s="134">
        <f t="shared" si="45"/>
        <v>4.92</v>
      </c>
      <c r="Q242" s="134">
        <f t="shared" si="43"/>
        <v>9.41</v>
      </c>
      <c r="R242" s="134">
        <f t="shared" ref="R242:R251" si="46">Q242*12</f>
        <v>112.92</v>
      </c>
      <c r="S242" t="s">
        <v>313</v>
      </c>
      <c r="T242" t="s">
        <v>321</v>
      </c>
      <c r="U242" t="s">
        <v>313</v>
      </c>
      <c r="V242" s="4" t="s">
        <v>340</v>
      </c>
      <c r="W242" s="4" t="s">
        <v>357</v>
      </c>
      <c r="X242" t="s">
        <v>81</v>
      </c>
    </row>
    <row r="243" spans="1:24">
      <c r="A243" t="s">
        <v>1</v>
      </c>
      <c r="B243" s="203" t="s">
        <v>294</v>
      </c>
      <c r="C243" t="s">
        <v>187</v>
      </c>
      <c r="D243" s="159">
        <v>0</v>
      </c>
      <c r="E243" s="158">
        <v>0.01</v>
      </c>
      <c r="F243" s="158">
        <v>0.18</v>
      </c>
      <c r="G243" t="s">
        <v>206</v>
      </c>
      <c r="H243">
        <v>6</v>
      </c>
      <c r="I243">
        <v>100</v>
      </c>
      <c r="J243" s="168">
        <f>I243/'Working tab'!$B$2</f>
        <v>398.88312724371764</v>
      </c>
      <c r="K243" s="159">
        <f t="shared" si="39"/>
        <v>82</v>
      </c>
      <c r="L243" s="159">
        <f t="shared" si="40"/>
        <v>18</v>
      </c>
      <c r="M243" s="158">
        <f t="shared" si="41"/>
        <v>0.18</v>
      </c>
      <c r="N243" s="134">
        <f t="shared" si="42"/>
        <v>216</v>
      </c>
      <c r="O243" s="134">
        <f t="shared" si="44"/>
        <v>0.82000000000000006</v>
      </c>
      <c r="P243" s="134">
        <f t="shared" si="45"/>
        <v>9.84</v>
      </c>
      <c r="Q243" s="134">
        <f t="shared" si="43"/>
        <v>18.82</v>
      </c>
      <c r="R243" s="134">
        <f t="shared" si="46"/>
        <v>225.84</v>
      </c>
      <c r="S243" t="s">
        <v>313</v>
      </c>
      <c r="T243" t="s">
        <v>321</v>
      </c>
      <c r="U243" t="s">
        <v>313</v>
      </c>
      <c r="V243" s="4" t="s">
        <v>340</v>
      </c>
      <c r="W243" s="4" t="s">
        <v>357</v>
      </c>
      <c r="X243" t="s">
        <v>81</v>
      </c>
    </row>
    <row r="244" spans="1:24">
      <c r="A244" t="s">
        <v>1</v>
      </c>
      <c r="B244" s="203" t="s">
        <v>294</v>
      </c>
      <c r="C244" t="s">
        <v>187</v>
      </c>
      <c r="D244" s="159">
        <v>0</v>
      </c>
      <c r="E244" s="158">
        <v>0.01</v>
      </c>
      <c r="F244" s="158">
        <v>0.18</v>
      </c>
      <c r="G244" t="s">
        <v>206</v>
      </c>
      <c r="H244">
        <v>6</v>
      </c>
      <c r="I244">
        <v>150</v>
      </c>
      <c r="J244" s="168">
        <f>I244/'Working tab'!$B$2</f>
        <v>598.32469086557649</v>
      </c>
      <c r="K244" s="159">
        <f t="shared" si="39"/>
        <v>123.00000000000001</v>
      </c>
      <c r="L244" s="159">
        <f t="shared" si="40"/>
        <v>26.999999999999986</v>
      </c>
      <c r="M244" s="158">
        <f t="shared" si="41"/>
        <v>0.17999999999999991</v>
      </c>
      <c r="N244" s="134">
        <f t="shared" si="42"/>
        <v>323.99999999999983</v>
      </c>
      <c r="O244" s="134">
        <f t="shared" si="44"/>
        <v>1.2300000000000002</v>
      </c>
      <c r="P244" s="134">
        <f t="shared" si="45"/>
        <v>14.760000000000002</v>
      </c>
      <c r="Q244" s="134">
        <f t="shared" si="43"/>
        <v>28.229999999999986</v>
      </c>
      <c r="R244" s="134">
        <f t="shared" si="46"/>
        <v>338.75999999999982</v>
      </c>
      <c r="S244" t="s">
        <v>313</v>
      </c>
      <c r="T244" t="s">
        <v>321</v>
      </c>
      <c r="U244" t="s">
        <v>313</v>
      </c>
      <c r="V244" s="4" t="s">
        <v>340</v>
      </c>
      <c r="W244" s="4" t="s">
        <v>357</v>
      </c>
      <c r="X244" t="s">
        <v>81</v>
      </c>
    </row>
    <row r="245" spans="1:24">
      <c r="A245" t="s">
        <v>1</v>
      </c>
      <c r="B245" s="203" t="s">
        <v>294</v>
      </c>
      <c r="C245" t="s">
        <v>187</v>
      </c>
      <c r="D245" s="159">
        <v>0</v>
      </c>
      <c r="E245" s="158">
        <v>0.01</v>
      </c>
      <c r="F245" s="158">
        <v>0.18</v>
      </c>
      <c r="G245" t="s">
        <v>206</v>
      </c>
      <c r="H245">
        <v>6</v>
      </c>
      <c r="I245">
        <v>200</v>
      </c>
      <c r="J245" s="168">
        <f>I245/'Working tab'!$B$2</f>
        <v>797.76625448743528</v>
      </c>
      <c r="K245" s="159">
        <f t="shared" si="39"/>
        <v>164</v>
      </c>
      <c r="L245" s="159">
        <f t="shared" si="40"/>
        <v>36</v>
      </c>
      <c r="M245" s="158">
        <f t="shared" si="41"/>
        <v>0.18</v>
      </c>
      <c r="N245" s="134">
        <f t="shared" si="42"/>
        <v>432</v>
      </c>
      <c r="O245" s="134">
        <f t="shared" si="44"/>
        <v>1.6400000000000001</v>
      </c>
      <c r="P245" s="134">
        <f t="shared" si="45"/>
        <v>19.68</v>
      </c>
      <c r="Q245" s="134">
        <f t="shared" si="43"/>
        <v>37.64</v>
      </c>
      <c r="R245" s="134">
        <f t="shared" si="46"/>
        <v>451.68</v>
      </c>
      <c r="S245" t="s">
        <v>313</v>
      </c>
      <c r="T245" t="s">
        <v>321</v>
      </c>
      <c r="U245" t="s">
        <v>313</v>
      </c>
      <c r="V245" s="4" t="s">
        <v>340</v>
      </c>
      <c r="W245" s="4" t="s">
        <v>357</v>
      </c>
      <c r="X245" t="s">
        <v>81</v>
      </c>
    </row>
    <row r="246" spans="1:24">
      <c r="A246" t="s">
        <v>1</v>
      </c>
      <c r="B246" s="203" t="s">
        <v>294</v>
      </c>
      <c r="C246" t="s">
        <v>187</v>
      </c>
      <c r="D246" s="159">
        <v>0</v>
      </c>
      <c r="E246" s="158">
        <v>0.01</v>
      </c>
      <c r="F246" s="158">
        <v>0.18</v>
      </c>
      <c r="G246" t="s">
        <v>206</v>
      </c>
      <c r="H246">
        <v>6</v>
      </c>
      <c r="I246">
        <v>250</v>
      </c>
      <c r="J246" s="168">
        <f>I246/'Working tab'!$B$2</f>
        <v>997.20781810929407</v>
      </c>
      <c r="K246" s="159">
        <f t="shared" si="39"/>
        <v>205.00000000000003</v>
      </c>
      <c r="L246" s="159">
        <f t="shared" si="40"/>
        <v>44.999999999999972</v>
      </c>
      <c r="M246" s="158">
        <f t="shared" si="41"/>
        <v>0.17999999999999988</v>
      </c>
      <c r="N246" s="134">
        <f t="shared" si="42"/>
        <v>539.99999999999966</v>
      </c>
      <c r="O246" s="134">
        <f t="shared" si="44"/>
        <v>2.0500000000000003</v>
      </c>
      <c r="P246" s="134">
        <f t="shared" si="45"/>
        <v>24.6</v>
      </c>
      <c r="Q246" s="134">
        <f t="shared" si="43"/>
        <v>47.049999999999969</v>
      </c>
      <c r="R246" s="134">
        <f t="shared" si="46"/>
        <v>564.59999999999968</v>
      </c>
      <c r="S246" t="s">
        <v>313</v>
      </c>
      <c r="T246" t="s">
        <v>321</v>
      </c>
      <c r="U246" t="s">
        <v>313</v>
      </c>
      <c r="V246" s="4" t="s">
        <v>340</v>
      </c>
      <c r="W246" s="4" t="s">
        <v>357</v>
      </c>
      <c r="X246" t="s">
        <v>81</v>
      </c>
    </row>
    <row r="247" spans="1:24">
      <c r="A247" t="s">
        <v>1</v>
      </c>
      <c r="B247" s="203" t="s">
        <v>294</v>
      </c>
      <c r="C247" t="s">
        <v>187</v>
      </c>
      <c r="D247" s="159">
        <v>0</v>
      </c>
      <c r="E247" s="158">
        <v>0.01</v>
      </c>
      <c r="F247" s="158">
        <v>0.18</v>
      </c>
      <c r="G247" t="s">
        <v>206</v>
      </c>
      <c r="H247">
        <v>6</v>
      </c>
      <c r="I247">
        <v>300</v>
      </c>
      <c r="J247" s="168">
        <f>I247/'Working tab'!$B$2</f>
        <v>1196.649381731153</v>
      </c>
      <c r="K247" s="159">
        <f t="shared" si="39"/>
        <v>246.00000000000003</v>
      </c>
      <c r="L247" s="159">
        <f t="shared" si="40"/>
        <v>53.999999999999972</v>
      </c>
      <c r="M247" s="158">
        <f t="shared" si="41"/>
        <v>0.17999999999999991</v>
      </c>
      <c r="N247" s="134">
        <f t="shared" si="42"/>
        <v>647.99999999999966</v>
      </c>
      <c r="O247" s="134">
        <f t="shared" si="44"/>
        <v>2.4600000000000004</v>
      </c>
      <c r="P247" s="134">
        <f t="shared" si="45"/>
        <v>29.520000000000003</v>
      </c>
      <c r="Q247" s="134">
        <f t="shared" si="43"/>
        <v>56.459999999999972</v>
      </c>
      <c r="R247" s="134">
        <f t="shared" si="46"/>
        <v>677.51999999999964</v>
      </c>
      <c r="S247" t="s">
        <v>313</v>
      </c>
      <c r="T247" t="s">
        <v>321</v>
      </c>
      <c r="U247" t="s">
        <v>313</v>
      </c>
      <c r="V247" s="4" t="s">
        <v>340</v>
      </c>
      <c r="W247" s="4" t="s">
        <v>357</v>
      </c>
      <c r="X247" t="s">
        <v>81</v>
      </c>
    </row>
    <row r="248" spans="1:24">
      <c r="A248" t="s">
        <v>1</v>
      </c>
      <c r="B248" s="203" t="s">
        <v>294</v>
      </c>
      <c r="C248" t="s">
        <v>187</v>
      </c>
      <c r="D248" s="159">
        <v>0</v>
      </c>
      <c r="E248" s="158">
        <v>0.01</v>
      </c>
      <c r="F248" s="158">
        <v>0.18</v>
      </c>
      <c r="G248" t="s">
        <v>206</v>
      </c>
      <c r="H248">
        <v>6</v>
      </c>
      <c r="I248">
        <v>350</v>
      </c>
      <c r="J248" s="168">
        <f>I248/'Working tab'!$B$2</f>
        <v>1396.0909453530116</v>
      </c>
      <c r="K248" s="159">
        <f t="shared" si="39"/>
        <v>287</v>
      </c>
      <c r="L248" s="159">
        <f t="shared" si="40"/>
        <v>63</v>
      </c>
      <c r="M248" s="158">
        <f t="shared" si="41"/>
        <v>0.18</v>
      </c>
      <c r="N248" s="134">
        <f t="shared" si="42"/>
        <v>756</v>
      </c>
      <c r="O248" s="134">
        <f t="shared" si="44"/>
        <v>2.87</v>
      </c>
      <c r="P248" s="134">
        <f t="shared" si="45"/>
        <v>34.44</v>
      </c>
      <c r="Q248" s="134">
        <f t="shared" si="43"/>
        <v>65.87</v>
      </c>
      <c r="R248" s="134">
        <f t="shared" si="46"/>
        <v>790.44</v>
      </c>
      <c r="S248" t="s">
        <v>313</v>
      </c>
      <c r="T248" t="s">
        <v>321</v>
      </c>
      <c r="U248" t="s">
        <v>313</v>
      </c>
      <c r="V248" s="4" t="s">
        <v>340</v>
      </c>
      <c r="W248" s="4" t="s">
        <v>357</v>
      </c>
      <c r="X248" t="s">
        <v>81</v>
      </c>
    </row>
    <row r="249" spans="1:24">
      <c r="A249" t="s">
        <v>1</v>
      </c>
      <c r="B249" s="203" t="s">
        <v>294</v>
      </c>
      <c r="C249" t="s">
        <v>187</v>
      </c>
      <c r="D249" s="159">
        <v>0</v>
      </c>
      <c r="E249" s="158">
        <v>0.01</v>
      </c>
      <c r="F249" s="158">
        <v>0.18</v>
      </c>
      <c r="G249" t="s">
        <v>206</v>
      </c>
      <c r="H249">
        <v>6</v>
      </c>
      <c r="I249">
        <v>400</v>
      </c>
      <c r="J249" s="168">
        <f>I249/'Working tab'!$B$2</f>
        <v>1595.5325089748706</v>
      </c>
      <c r="K249" s="159">
        <f t="shared" si="39"/>
        <v>328</v>
      </c>
      <c r="L249" s="159">
        <f t="shared" si="40"/>
        <v>72</v>
      </c>
      <c r="M249" s="158">
        <f t="shared" si="41"/>
        <v>0.18</v>
      </c>
      <c r="N249" s="134">
        <f t="shared" si="42"/>
        <v>864</v>
      </c>
      <c r="O249" s="134">
        <f t="shared" si="44"/>
        <v>3.2800000000000002</v>
      </c>
      <c r="P249" s="134">
        <f t="shared" si="45"/>
        <v>39.36</v>
      </c>
      <c r="Q249" s="134">
        <f t="shared" si="43"/>
        <v>75.28</v>
      </c>
      <c r="R249" s="134">
        <f t="shared" si="46"/>
        <v>903.36</v>
      </c>
      <c r="S249" t="s">
        <v>313</v>
      </c>
      <c r="T249" t="s">
        <v>321</v>
      </c>
      <c r="U249" t="s">
        <v>313</v>
      </c>
      <c r="V249" s="4" t="s">
        <v>340</v>
      </c>
      <c r="W249" s="4" t="s">
        <v>357</v>
      </c>
      <c r="X249" t="s">
        <v>81</v>
      </c>
    </row>
    <row r="250" spans="1:24">
      <c r="A250" t="s">
        <v>1</v>
      </c>
      <c r="B250" s="203" t="s">
        <v>294</v>
      </c>
      <c r="C250" t="s">
        <v>187</v>
      </c>
      <c r="D250" s="159">
        <v>0</v>
      </c>
      <c r="E250" s="158">
        <v>0.01</v>
      </c>
      <c r="F250" s="158">
        <v>0.18</v>
      </c>
      <c r="G250" t="s">
        <v>206</v>
      </c>
      <c r="H250">
        <v>6</v>
      </c>
      <c r="I250">
        <v>450</v>
      </c>
      <c r="J250" s="168">
        <f>I250/'Working tab'!$B$2</f>
        <v>1794.9740725967292</v>
      </c>
      <c r="K250" s="159">
        <f t="shared" si="39"/>
        <v>369</v>
      </c>
      <c r="L250" s="159">
        <f t="shared" si="40"/>
        <v>81</v>
      </c>
      <c r="M250" s="158">
        <f t="shared" si="41"/>
        <v>0.18</v>
      </c>
      <c r="N250" s="134">
        <f t="shared" si="42"/>
        <v>972</v>
      </c>
      <c r="O250" s="134">
        <f t="shared" si="44"/>
        <v>3.69</v>
      </c>
      <c r="P250" s="134">
        <f t="shared" si="45"/>
        <v>44.28</v>
      </c>
      <c r="Q250" s="134">
        <f t="shared" si="43"/>
        <v>84.69</v>
      </c>
      <c r="R250" s="134">
        <f t="shared" si="46"/>
        <v>1016.28</v>
      </c>
      <c r="S250" t="s">
        <v>313</v>
      </c>
      <c r="T250" t="s">
        <v>321</v>
      </c>
      <c r="U250" t="s">
        <v>313</v>
      </c>
      <c r="V250" s="4" t="s">
        <v>340</v>
      </c>
      <c r="W250" s="4" t="s">
        <v>357</v>
      </c>
      <c r="X250" t="s">
        <v>81</v>
      </c>
    </row>
    <row r="251" spans="1:24">
      <c r="A251" t="s">
        <v>1</v>
      </c>
      <c r="B251" s="203" t="s">
        <v>294</v>
      </c>
      <c r="C251" t="s">
        <v>187</v>
      </c>
      <c r="D251" s="159">
        <v>0</v>
      </c>
      <c r="E251" s="158">
        <v>0.01</v>
      </c>
      <c r="F251" s="158">
        <v>0.18</v>
      </c>
      <c r="G251" t="s">
        <v>206</v>
      </c>
      <c r="H251">
        <v>6</v>
      </c>
      <c r="I251">
        <v>500</v>
      </c>
      <c r="J251" s="168">
        <f>I251/'Working tab'!$B$2</f>
        <v>1994.4156362185881</v>
      </c>
      <c r="K251" s="159">
        <f t="shared" si="39"/>
        <v>410.00000000000006</v>
      </c>
      <c r="L251" s="159">
        <f t="shared" si="40"/>
        <v>89.999999999999943</v>
      </c>
      <c r="M251" s="158">
        <f t="shared" si="41"/>
        <v>0.17999999999999988</v>
      </c>
      <c r="N251" s="134">
        <f t="shared" si="42"/>
        <v>1079.9999999999993</v>
      </c>
      <c r="O251" s="134">
        <f t="shared" si="44"/>
        <v>4.1000000000000005</v>
      </c>
      <c r="P251" s="134">
        <f t="shared" si="45"/>
        <v>49.2</v>
      </c>
      <c r="Q251" s="134">
        <f t="shared" si="43"/>
        <v>94.099999999999937</v>
      </c>
      <c r="R251" s="134">
        <f t="shared" si="46"/>
        <v>1129.1999999999994</v>
      </c>
      <c r="S251" t="s">
        <v>313</v>
      </c>
      <c r="T251" t="s">
        <v>321</v>
      </c>
      <c r="U251" t="s">
        <v>313</v>
      </c>
      <c r="V251" s="4" t="s">
        <v>340</v>
      </c>
      <c r="W251" s="4" t="s">
        <v>357</v>
      </c>
      <c r="X251" t="s">
        <v>81</v>
      </c>
    </row>
    <row r="252" spans="1:24">
      <c r="A252" t="s">
        <v>1</v>
      </c>
      <c r="B252" s="203" t="s">
        <v>295</v>
      </c>
      <c r="C252" t="s">
        <v>23</v>
      </c>
      <c r="D252" s="159">
        <v>60</v>
      </c>
      <c r="E252" s="158">
        <v>0.01</v>
      </c>
      <c r="F252" s="158">
        <v>0.22</v>
      </c>
      <c r="G252" t="s">
        <v>206</v>
      </c>
      <c r="H252">
        <v>24</v>
      </c>
      <c r="I252">
        <v>50</v>
      </c>
      <c r="J252" s="168">
        <f>I252/'Working tab'!$B$2</f>
        <v>199.44156362185882</v>
      </c>
      <c r="K252" s="159">
        <f t="shared" si="39"/>
        <v>39</v>
      </c>
      <c r="L252" s="159">
        <f t="shared" si="40"/>
        <v>11</v>
      </c>
      <c r="M252" s="158">
        <f t="shared" si="41"/>
        <v>0.22</v>
      </c>
      <c r="N252" s="134">
        <f t="shared" si="42"/>
        <v>132</v>
      </c>
      <c r="O252" s="134">
        <f t="shared" si="44"/>
        <v>0.39</v>
      </c>
      <c r="P252" s="134">
        <f t="shared" si="45"/>
        <v>4.68</v>
      </c>
      <c r="Q252" s="134">
        <f t="shared" si="43"/>
        <v>16.39</v>
      </c>
      <c r="R252" s="134">
        <f t="shared" ref="R252:R261" si="47">Q252*12</f>
        <v>196.68</v>
      </c>
      <c r="S252" t="s">
        <v>326</v>
      </c>
      <c r="T252" t="s">
        <v>321</v>
      </c>
      <c r="U252" t="s">
        <v>313</v>
      </c>
      <c r="V252" s="4" t="s">
        <v>340</v>
      </c>
      <c r="W252" s="4" t="s">
        <v>357</v>
      </c>
      <c r="X252" t="s">
        <v>81</v>
      </c>
    </row>
    <row r="253" spans="1:24">
      <c r="A253" t="s">
        <v>1</v>
      </c>
      <c r="B253" s="203" t="s">
        <v>295</v>
      </c>
      <c r="C253" t="s">
        <v>23</v>
      </c>
      <c r="D253" s="159">
        <v>60</v>
      </c>
      <c r="E253" s="158">
        <v>0.01</v>
      </c>
      <c r="F253" s="158">
        <v>0.22</v>
      </c>
      <c r="G253" t="s">
        <v>206</v>
      </c>
      <c r="H253">
        <v>24</v>
      </c>
      <c r="I253">
        <v>100</v>
      </c>
      <c r="J253" s="168">
        <f>I253/'Working tab'!$B$2</f>
        <v>398.88312724371764</v>
      </c>
      <c r="K253" s="159">
        <f t="shared" si="39"/>
        <v>78</v>
      </c>
      <c r="L253" s="159">
        <f t="shared" si="40"/>
        <v>22</v>
      </c>
      <c r="M253" s="158">
        <f t="shared" si="41"/>
        <v>0.22</v>
      </c>
      <c r="N253" s="134">
        <f t="shared" si="42"/>
        <v>264</v>
      </c>
      <c r="O253" s="134">
        <f t="shared" si="44"/>
        <v>0.78</v>
      </c>
      <c r="P253" s="134">
        <f t="shared" si="45"/>
        <v>9.36</v>
      </c>
      <c r="Q253" s="134">
        <f t="shared" si="43"/>
        <v>27.78</v>
      </c>
      <c r="R253" s="134">
        <f t="shared" si="47"/>
        <v>333.36</v>
      </c>
      <c r="S253" t="s">
        <v>326</v>
      </c>
      <c r="T253" t="s">
        <v>321</v>
      </c>
      <c r="U253" t="s">
        <v>313</v>
      </c>
      <c r="V253" s="4" t="s">
        <v>340</v>
      </c>
      <c r="W253" s="4" t="s">
        <v>357</v>
      </c>
      <c r="X253" t="s">
        <v>81</v>
      </c>
    </row>
    <row r="254" spans="1:24">
      <c r="A254" t="s">
        <v>1</v>
      </c>
      <c r="B254" s="203" t="s">
        <v>295</v>
      </c>
      <c r="C254" t="s">
        <v>23</v>
      </c>
      <c r="D254" s="159">
        <v>60</v>
      </c>
      <c r="E254" s="158">
        <v>0.01</v>
      </c>
      <c r="F254" s="158">
        <v>0.22</v>
      </c>
      <c r="G254" t="s">
        <v>206</v>
      </c>
      <c r="H254">
        <v>24</v>
      </c>
      <c r="I254">
        <v>150</v>
      </c>
      <c r="J254" s="168">
        <f>I254/'Working tab'!$B$2</f>
        <v>598.32469086557649</v>
      </c>
      <c r="K254" s="159">
        <f t="shared" si="39"/>
        <v>117</v>
      </c>
      <c r="L254" s="159">
        <f t="shared" si="40"/>
        <v>33</v>
      </c>
      <c r="M254" s="158">
        <f t="shared" si="41"/>
        <v>0.22</v>
      </c>
      <c r="N254" s="134">
        <f t="shared" si="42"/>
        <v>396</v>
      </c>
      <c r="O254" s="134">
        <f t="shared" si="44"/>
        <v>1.17</v>
      </c>
      <c r="P254" s="134">
        <f t="shared" si="45"/>
        <v>14.04</v>
      </c>
      <c r="Q254" s="134">
        <f t="shared" si="43"/>
        <v>39.17</v>
      </c>
      <c r="R254" s="134">
        <f t="shared" si="47"/>
        <v>470.04</v>
      </c>
      <c r="S254" t="s">
        <v>326</v>
      </c>
      <c r="T254" t="s">
        <v>321</v>
      </c>
      <c r="U254" t="s">
        <v>313</v>
      </c>
      <c r="V254" s="4" t="s">
        <v>340</v>
      </c>
      <c r="W254" s="4" t="s">
        <v>357</v>
      </c>
      <c r="X254" t="s">
        <v>81</v>
      </c>
    </row>
    <row r="255" spans="1:24">
      <c r="A255" t="s">
        <v>1</v>
      </c>
      <c r="B255" s="203" t="s">
        <v>295</v>
      </c>
      <c r="C255" t="s">
        <v>23</v>
      </c>
      <c r="D255" s="159">
        <v>60</v>
      </c>
      <c r="E255" s="158">
        <v>0.01</v>
      </c>
      <c r="F255" s="158">
        <v>0.22</v>
      </c>
      <c r="G255" t="s">
        <v>206</v>
      </c>
      <c r="H255">
        <v>24</v>
      </c>
      <c r="I255">
        <v>200</v>
      </c>
      <c r="J255" s="168">
        <f>I255/'Working tab'!$B$2</f>
        <v>797.76625448743528</v>
      </c>
      <c r="K255" s="159">
        <f t="shared" si="39"/>
        <v>156</v>
      </c>
      <c r="L255" s="159">
        <f t="shared" si="40"/>
        <v>44</v>
      </c>
      <c r="M255" s="158">
        <f t="shared" si="41"/>
        <v>0.22</v>
      </c>
      <c r="N255" s="134">
        <f t="shared" si="42"/>
        <v>528</v>
      </c>
      <c r="O255" s="134">
        <f t="shared" si="44"/>
        <v>1.56</v>
      </c>
      <c r="P255" s="134">
        <f t="shared" si="45"/>
        <v>18.72</v>
      </c>
      <c r="Q255" s="134">
        <f t="shared" si="43"/>
        <v>50.56</v>
      </c>
      <c r="R255" s="134">
        <f t="shared" si="47"/>
        <v>606.72</v>
      </c>
      <c r="S255" t="s">
        <v>326</v>
      </c>
      <c r="T255" t="s">
        <v>321</v>
      </c>
      <c r="U255" t="s">
        <v>313</v>
      </c>
      <c r="V255" s="4" t="s">
        <v>340</v>
      </c>
      <c r="W255" s="4" t="s">
        <v>357</v>
      </c>
      <c r="X255" t="s">
        <v>81</v>
      </c>
    </row>
    <row r="256" spans="1:24">
      <c r="A256" t="s">
        <v>1</v>
      </c>
      <c r="B256" s="203" t="s">
        <v>295</v>
      </c>
      <c r="C256" t="s">
        <v>23</v>
      </c>
      <c r="D256" s="159">
        <v>60</v>
      </c>
      <c r="E256" s="158">
        <v>0.01</v>
      </c>
      <c r="F256" s="158">
        <v>0.22</v>
      </c>
      <c r="G256" t="s">
        <v>206</v>
      </c>
      <c r="H256">
        <v>24</v>
      </c>
      <c r="I256">
        <v>250</v>
      </c>
      <c r="J256" s="168">
        <f>I256/'Working tab'!$B$2</f>
        <v>997.20781810929407</v>
      </c>
      <c r="K256" s="159">
        <f t="shared" si="39"/>
        <v>195</v>
      </c>
      <c r="L256" s="159">
        <f t="shared" si="40"/>
        <v>55</v>
      </c>
      <c r="M256" s="158">
        <f t="shared" si="41"/>
        <v>0.22</v>
      </c>
      <c r="N256" s="134">
        <f t="shared" si="42"/>
        <v>660</v>
      </c>
      <c r="O256" s="134">
        <f t="shared" si="44"/>
        <v>1.95</v>
      </c>
      <c r="P256" s="134">
        <f t="shared" si="45"/>
        <v>23.4</v>
      </c>
      <c r="Q256" s="134">
        <f t="shared" si="43"/>
        <v>61.95</v>
      </c>
      <c r="R256" s="134">
        <f t="shared" si="47"/>
        <v>743.40000000000009</v>
      </c>
      <c r="S256" t="s">
        <v>326</v>
      </c>
      <c r="T256" t="s">
        <v>321</v>
      </c>
      <c r="U256" t="s">
        <v>313</v>
      </c>
      <c r="V256" s="4" t="s">
        <v>340</v>
      </c>
      <c r="W256" s="4" t="s">
        <v>357</v>
      </c>
      <c r="X256" t="s">
        <v>81</v>
      </c>
    </row>
    <row r="257" spans="1:24">
      <c r="A257" t="s">
        <v>1</v>
      </c>
      <c r="B257" s="203" t="s">
        <v>295</v>
      </c>
      <c r="C257" t="s">
        <v>23</v>
      </c>
      <c r="D257" s="159">
        <v>60</v>
      </c>
      <c r="E257" s="158">
        <v>0.01</v>
      </c>
      <c r="F257" s="158">
        <v>0.22</v>
      </c>
      <c r="G257" t="s">
        <v>206</v>
      </c>
      <c r="H257">
        <v>24</v>
      </c>
      <c r="I257">
        <v>300</v>
      </c>
      <c r="J257" s="168">
        <f>I257/'Working tab'!$B$2</f>
        <v>1196.649381731153</v>
      </c>
      <c r="K257" s="159">
        <f t="shared" si="39"/>
        <v>234</v>
      </c>
      <c r="L257" s="159">
        <f t="shared" si="40"/>
        <v>66</v>
      </c>
      <c r="M257" s="158">
        <f t="shared" si="41"/>
        <v>0.22</v>
      </c>
      <c r="N257" s="134">
        <f t="shared" si="42"/>
        <v>792</v>
      </c>
      <c r="O257" s="134">
        <f t="shared" si="44"/>
        <v>2.34</v>
      </c>
      <c r="P257" s="134">
        <f t="shared" si="45"/>
        <v>28.08</v>
      </c>
      <c r="Q257" s="134">
        <f t="shared" si="43"/>
        <v>73.34</v>
      </c>
      <c r="R257" s="134">
        <f t="shared" si="47"/>
        <v>880.08</v>
      </c>
      <c r="S257" t="s">
        <v>326</v>
      </c>
      <c r="T257" t="s">
        <v>321</v>
      </c>
      <c r="U257" t="s">
        <v>313</v>
      </c>
      <c r="V257" s="4" t="s">
        <v>340</v>
      </c>
      <c r="W257" s="4" t="s">
        <v>357</v>
      </c>
      <c r="X257" t="s">
        <v>81</v>
      </c>
    </row>
    <row r="258" spans="1:24">
      <c r="A258" t="s">
        <v>1</v>
      </c>
      <c r="B258" s="203" t="s">
        <v>295</v>
      </c>
      <c r="C258" t="s">
        <v>23</v>
      </c>
      <c r="D258" s="159">
        <v>60</v>
      </c>
      <c r="E258" s="158">
        <v>0.01</v>
      </c>
      <c r="F258" s="158">
        <v>0.22</v>
      </c>
      <c r="G258" t="s">
        <v>206</v>
      </c>
      <c r="H258">
        <v>24</v>
      </c>
      <c r="I258">
        <v>350</v>
      </c>
      <c r="J258" s="168">
        <f>I258/'Working tab'!$B$2</f>
        <v>1396.0909453530116</v>
      </c>
      <c r="K258" s="159">
        <f t="shared" ref="K258:K321" si="48">IF(G258="Discounted", (1-F258)*I258,(F258*J258))</f>
        <v>273</v>
      </c>
      <c r="L258" s="159">
        <f t="shared" ref="L258:L321" si="49">I258-K258</f>
        <v>77</v>
      </c>
      <c r="M258" s="158">
        <f t="shared" ref="M258:M321" si="50">L258/I258</f>
        <v>0.22</v>
      </c>
      <c r="N258" s="134">
        <f t="shared" ref="N258:N321" si="51">L258*12</f>
        <v>924</v>
      </c>
      <c r="O258" s="134">
        <f t="shared" si="44"/>
        <v>2.73</v>
      </c>
      <c r="P258" s="134">
        <f t="shared" si="45"/>
        <v>32.76</v>
      </c>
      <c r="Q258" s="134">
        <f t="shared" ref="Q258:Q321" si="52">L258+(K258*E258)+D258/12</f>
        <v>84.73</v>
      </c>
      <c r="R258" s="134">
        <f t="shared" si="47"/>
        <v>1016.76</v>
      </c>
      <c r="S258" t="s">
        <v>326</v>
      </c>
      <c r="T258" t="s">
        <v>321</v>
      </c>
      <c r="U258" t="s">
        <v>313</v>
      </c>
      <c r="V258" s="4" t="s">
        <v>340</v>
      </c>
      <c r="W258" s="4" t="s">
        <v>357</v>
      </c>
      <c r="X258" t="s">
        <v>81</v>
      </c>
    </row>
    <row r="259" spans="1:24">
      <c r="A259" t="s">
        <v>1</v>
      </c>
      <c r="B259" s="203" t="s">
        <v>295</v>
      </c>
      <c r="C259" t="s">
        <v>23</v>
      </c>
      <c r="D259" s="159">
        <v>60</v>
      </c>
      <c r="E259" s="158">
        <v>0.01</v>
      </c>
      <c r="F259" s="158">
        <v>0.22</v>
      </c>
      <c r="G259" t="s">
        <v>206</v>
      </c>
      <c r="H259">
        <v>24</v>
      </c>
      <c r="I259">
        <v>400</v>
      </c>
      <c r="J259" s="168">
        <f>I259/'Working tab'!$B$2</f>
        <v>1595.5325089748706</v>
      </c>
      <c r="K259" s="159">
        <f t="shared" si="48"/>
        <v>312</v>
      </c>
      <c r="L259" s="159">
        <f t="shared" si="49"/>
        <v>88</v>
      </c>
      <c r="M259" s="158">
        <f t="shared" si="50"/>
        <v>0.22</v>
      </c>
      <c r="N259" s="134">
        <f t="shared" si="51"/>
        <v>1056</v>
      </c>
      <c r="O259" s="134">
        <f t="shared" ref="O259:O322" si="53">IF(E259=0,0,IF(E259=1,IF(E259*K259&gt;1,1,E259*K259),E259*K259))</f>
        <v>3.12</v>
      </c>
      <c r="P259" s="134">
        <f t="shared" ref="P259:P322" si="54">E259*K259*12</f>
        <v>37.44</v>
      </c>
      <c r="Q259" s="134">
        <f t="shared" si="52"/>
        <v>96.12</v>
      </c>
      <c r="R259" s="134">
        <f t="shared" si="47"/>
        <v>1153.44</v>
      </c>
      <c r="S259" t="s">
        <v>326</v>
      </c>
      <c r="T259" t="s">
        <v>321</v>
      </c>
      <c r="U259" t="s">
        <v>313</v>
      </c>
      <c r="V259" s="4" t="s">
        <v>340</v>
      </c>
      <c r="W259" s="4" t="s">
        <v>357</v>
      </c>
      <c r="X259" t="s">
        <v>81</v>
      </c>
    </row>
    <row r="260" spans="1:24">
      <c r="A260" t="s">
        <v>1</v>
      </c>
      <c r="B260" s="203" t="s">
        <v>295</v>
      </c>
      <c r="C260" t="s">
        <v>23</v>
      </c>
      <c r="D260" s="159">
        <v>60</v>
      </c>
      <c r="E260" s="158">
        <v>0.01</v>
      </c>
      <c r="F260" s="158">
        <v>0.22</v>
      </c>
      <c r="G260" t="s">
        <v>206</v>
      </c>
      <c r="H260">
        <v>24</v>
      </c>
      <c r="I260">
        <v>450</v>
      </c>
      <c r="J260" s="168">
        <f>I260/'Working tab'!$B$2</f>
        <v>1794.9740725967292</v>
      </c>
      <c r="K260" s="159">
        <f t="shared" si="48"/>
        <v>351</v>
      </c>
      <c r="L260" s="159">
        <f t="shared" si="49"/>
        <v>99</v>
      </c>
      <c r="M260" s="158">
        <f t="shared" si="50"/>
        <v>0.22</v>
      </c>
      <c r="N260" s="134">
        <f t="shared" si="51"/>
        <v>1188</v>
      </c>
      <c r="O260" s="134">
        <f t="shared" si="53"/>
        <v>3.5100000000000002</v>
      </c>
      <c r="P260" s="134">
        <f t="shared" si="54"/>
        <v>42.120000000000005</v>
      </c>
      <c r="Q260" s="134">
        <f t="shared" si="52"/>
        <v>107.51</v>
      </c>
      <c r="R260" s="134">
        <f t="shared" si="47"/>
        <v>1290.1200000000001</v>
      </c>
      <c r="S260" t="s">
        <v>326</v>
      </c>
      <c r="T260" t="s">
        <v>321</v>
      </c>
      <c r="U260" t="s">
        <v>313</v>
      </c>
      <c r="V260" s="4" t="s">
        <v>340</v>
      </c>
      <c r="W260" s="4" t="s">
        <v>357</v>
      </c>
      <c r="X260" t="s">
        <v>81</v>
      </c>
    </row>
    <row r="261" spans="1:24">
      <c r="A261" t="s">
        <v>1</v>
      </c>
      <c r="B261" s="203" t="s">
        <v>295</v>
      </c>
      <c r="C261" t="s">
        <v>23</v>
      </c>
      <c r="D261" s="159">
        <v>60</v>
      </c>
      <c r="E261" s="158">
        <v>0.01</v>
      </c>
      <c r="F261" s="158">
        <v>0.22</v>
      </c>
      <c r="G261" t="s">
        <v>206</v>
      </c>
      <c r="H261">
        <v>24</v>
      </c>
      <c r="I261">
        <v>500</v>
      </c>
      <c r="J261" s="168">
        <f>I261/'Working tab'!$B$2</f>
        <v>1994.4156362185881</v>
      </c>
      <c r="K261" s="159">
        <f t="shared" si="48"/>
        <v>390</v>
      </c>
      <c r="L261" s="159">
        <f t="shared" si="49"/>
        <v>110</v>
      </c>
      <c r="M261" s="158">
        <f t="shared" si="50"/>
        <v>0.22</v>
      </c>
      <c r="N261" s="134">
        <f t="shared" si="51"/>
        <v>1320</v>
      </c>
      <c r="O261" s="134">
        <f t="shared" si="53"/>
        <v>3.9</v>
      </c>
      <c r="P261" s="134">
        <f t="shared" si="54"/>
        <v>46.8</v>
      </c>
      <c r="Q261" s="134">
        <f t="shared" si="52"/>
        <v>118.9</v>
      </c>
      <c r="R261" s="134">
        <f t="shared" si="47"/>
        <v>1426.8000000000002</v>
      </c>
      <c r="S261" t="s">
        <v>326</v>
      </c>
      <c r="T261" t="s">
        <v>321</v>
      </c>
      <c r="U261" t="s">
        <v>313</v>
      </c>
      <c r="V261" s="4" t="s">
        <v>340</v>
      </c>
      <c r="W261" s="4" t="s">
        <v>357</v>
      </c>
      <c r="X261" t="s">
        <v>81</v>
      </c>
    </row>
    <row r="262" spans="1:24">
      <c r="A262" t="s">
        <v>1</v>
      </c>
      <c r="B262" s="203" t="s">
        <v>296</v>
      </c>
      <c r="C262" t="s">
        <v>24</v>
      </c>
      <c r="D262" s="159">
        <v>60</v>
      </c>
      <c r="E262" s="158">
        <v>0.01</v>
      </c>
      <c r="F262" s="160">
        <v>0.17979999999999999</v>
      </c>
      <c r="G262" t="s">
        <v>225</v>
      </c>
      <c r="H262">
        <v>18</v>
      </c>
      <c r="I262">
        <v>50</v>
      </c>
      <c r="J262" s="168">
        <f>I262/'Working tab'!$B$2</f>
        <v>199.44156362185882</v>
      </c>
      <c r="K262" s="159">
        <f t="shared" si="48"/>
        <v>35.859593139210212</v>
      </c>
      <c r="L262" s="159">
        <f t="shared" si="49"/>
        <v>14.140406860789788</v>
      </c>
      <c r="M262" s="158">
        <f t="shared" si="50"/>
        <v>0.28280813721579579</v>
      </c>
      <c r="N262" s="134">
        <f t="shared" si="51"/>
        <v>169.68488232947746</v>
      </c>
      <c r="O262" s="134">
        <f t="shared" si="53"/>
        <v>0.35859593139210211</v>
      </c>
      <c r="P262" s="134">
        <f t="shared" si="54"/>
        <v>4.3031511767052253</v>
      </c>
      <c r="Q262" s="134">
        <f t="shared" si="52"/>
        <v>19.499002792181891</v>
      </c>
      <c r="R262" s="134">
        <f t="shared" ref="R262" si="55">Q262*12</f>
        <v>233.98803350618269</v>
      </c>
      <c r="S262" t="s">
        <v>326</v>
      </c>
      <c r="T262" t="s">
        <v>321</v>
      </c>
      <c r="U262" t="s">
        <v>313</v>
      </c>
      <c r="V262" s="4" t="s">
        <v>340</v>
      </c>
      <c r="W262" s="4" t="s">
        <v>357</v>
      </c>
      <c r="X262" t="s">
        <v>81</v>
      </c>
    </row>
    <row r="263" spans="1:24">
      <c r="A263" t="s">
        <v>1</v>
      </c>
      <c r="B263" s="203" t="s">
        <v>296</v>
      </c>
      <c r="C263" t="s">
        <v>24</v>
      </c>
      <c r="D263" s="159">
        <v>60</v>
      </c>
      <c r="E263" s="158">
        <v>0.01</v>
      </c>
      <c r="F263" s="160">
        <v>0.17979999999999999</v>
      </c>
      <c r="G263" t="s">
        <v>225</v>
      </c>
      <c r="H263">
        <v>18</v>
      </c>
      <c r="I263">
        <v>100</v>
      </c>
      <c r="J263" s="168">
        <f>I263/'Working tab'!$B$2</f>
        <v>398.88312724371764</v>
      </c>
      <c r="K263" s="159">
        <f t="shared" si="48"/>
        <v>71.719186278420423</v>
      </c>
      <c r="L263" s="159">
        <f t="shared" si="49"/>
        <v>28.280813721579577</v>
      </c>
      <c r="M263" s="158">
        <f t="shared" si="50"/>
        <v>0.28280813721579579</v>
      </c>
      <c r="N263" s="134">
        <f t="shared" si="51"/>
        <v>339.36976465895492</v>
      </c>
      <c r="O263" s="134">
        <f t="shared" si="53"/>
        <v>0.71719186278420421</v>
      </c>
      <c r="P263" s="134">
        <f t="shared" si="54"/>
        <v>8.6063023534104506</v>
      </c>
      <c r="Q263" s="134">
        <f t="shared" si="52"/>
        <v>33.998005584363781</v>
      </c>
      <c r="R263" s="134">
        <f t="shared" ref="R263:R291" si="56">Q263*12</f>
        <v>407.97606701236538</v>
      </c>
      <c r="S263" t="s">
        <v>326</v>
      </c>
      <c r="T263" t="s">
        <v>321</v>
      </c>
      <c r="U263" t="s">
        <v>313</v>
      </c>
      <c r="V263" s="4" t="s">
        <v>340</v>
      </c>
      <c r="W263" s="4" t="s">
        <v>357</v>
      </c>
      <c r="X263" t="s">
        <v>81</v>
      </c>
    </row>
    <row r="264" spans="1:24">
      <c r="A264" t="s">
        <v>1</v>
      </c>
      <c r="B264" s="203" t="s">
        <v>296</v>
      </c>
      <c r="C264" t="s">
        <v>24</v>
      </c>
      <c r="D264" s="159">
        <v>60</v>
      </c>
      <c r="E264" s="158">
        <v>0.01</v>
      </c>
      <c r="F264" s="160">
        <v>0.17979999999999999</v>
      </c>
      <c r="G264" t="s">
        <v>225</v>
      </c>
      <c r="H264">
        <v>18</v>
      </c>
      <c r="I264">
        <v>150</v>
      </c>
      <c r="J264" s="168">
        <f>I264/'Working tab'!$B$2</f>
        <v>598.32469086557649</v>
      </c>
      <c r="K264" s="159">
        <f t="shared" si="48"/>
        <v>107.57877941763064</v>
      </c>
      <c r="L264" s="159">
        <f t="shared" si="49"/>
        <v>42.421220582369358</v>
      </c>
      <c r="M264" s="158">
        <f t="shared" si="50"/>
        <v>0.28280813721579573</v>
      </c>
      <c r="N264" s="134">
        <f t="shared" si="51"/>
        <v>509.0546469884323</v>
      </c>
      <c r="O264" s="134">
        <f t="shared" si="53"/>
        <v>1.0757877941763065</v>
      </c>
      <c r="P264" s="134">
        <f t="shared" si="54"/>
        <v>12.909453530115679</v>
      </c>
      <c r="Q264" s="134">
        <f t="shared" si="52"/>
        <v>48.497008376545665</v>
      </c>
      <c r="R264" s="134">
        <f t="shared" si="56"/>
        <v>581.96410051854798</v>
      </c>
      <c r="S264" t="s">
        <v>326</v>
      </c>
      <c r="T264" t="s">
        <v>321</v>
      </c>
      <c r="U264" t="s">
        <v>313</v>
      </c>
      <c r="V264" s="4" t="s">
        <v>340</v>
      </c>
      <c r="W264" s="4" t="s">
        <v>357</v>
      </c>
      <c r="X264" t="s">
        <v>81</v>
      </c>
    </row>
    <row r="265" spans="1:24">
      <c r="A265" t="s">
        <v>1</v>
      </c>
      <c r="B265" s="203" t="s">
        <v>296</v>
      </c>
      <c r="C265" t="s">
        <v>24</v>
      </c>
      <c r="D265" s="159">
        <v>60</v>
      </c>
      <c r="E265" s="158">
        <v>0.01</v>
      </c>
      <c r="F265" s="160">
        <v>0.17979999999999999</v>
      </c>
      <c r="G265" t="s">
        <v>225</v>
      </c>
      <c r="H265">
        <v>18</v>
      </c>
      <c r="I265">
        <v>200</v>
      </c>
      <c r="J265" s="168">
        <f>I265/'Working tab'!$B$2</f>
        <v>797.76625448743528</v>
      </c>
      <c r="K265" s="159">
        <f t="shared" si="48"/>
        <v>143.43837255684085</v>
      </c>
      <c r="L265" s="159">
        <f t="shared" si="49"/>
        <v>56.561627443159153</v>
      </c>
      <c r="M265" s="158">
        <f t="shared" si="50"/>
        <v>0.28280813721579579</v>
      </c>
      <c r="N265" s="134">
        <f t="shared" si="51"/>
        <v>678.73952931790984</v>
      </c>
      <c r="O265" s="134">
        <f t="shared" si="53"/>
        <v>1.4343837255684084</v>
      </c>
      <c r="P265" s="134">
        <f t="shared" si="54"/>
        <v>17.212604706820901</v>
      </c>
      <c r="Q265" s="134">
        <f t="shared" si="52"/>
        <v>62.996011168727563</v>
      </c>
      <c r="R265" s="134">
        <f t="shared" si="56"/>
        <v>755.95213402473075</v>
      </c>
      <c r="S265" t="s">
        <v>326</v>
      </c>
      <c r="T265" t="s">
        <v>321</v>
      </c>
      <c r="U265" t="s">
        <v>313</v>
      </c>
      <c r="V265" s="4" t="s">
        <v>340</v>
      </c>
      <c r="W265" s="4" t="s">
        <v>357</v>
      </c>
      <c r="X265" t="s">
        <v>81</v>
      </c>
    </row>
    <row r="266" spans="1:24">
      <c r="A266" t="s">
        <v>1</v>
      </c>
      <c r="B266" s="203" t="s">
        <v>296</v>
      </c>
      <c r="C266" t="s">
        <v>24</v>
      </c>
      <c r="D266" s="159">
        <v>60</v>
      </c>
      <c r="E266" s="158">
        <v>0.01</v>
      </c>
      <c r="F266" s="160">
        <v>0.17979999999999999</v>
      </c>
      <c r="G266" t="s">
        <v>225</v>
      </c>
      <c r="H266">
        <v>18</v>
      </c>
      <c r="I266">
        <v>250</v>
      </c>
      <c r="J266" s="168">
        <f>I266/'Working tab'!$B$2</f>
        <v>997.20781810929407</v>
      </c>
      <c r="K266" s="159">
        <f t="shared" si="48"/>
        <v>179.29796569605105</v>
      </c>
      <c r="L266" s="159">
        <f t="shared" si="49"/>
        <v>70.702034303948949</v>
      </c>
      <c r="M266" s="158">
        <f t="shared" si="50"/>
        <v>0.28280813721579579</v>
      </c>
      <c r="N266" s="134">
        <f t="shared" si="51"/>
        <v>848.42441164738739</v>
      </c>
      <c r="O266" s="134">
        <f t="shared" si="53"/>
        <v>1.7929796569605105</v>
      </c>
      <c r="P266" s="134">
        <f t="shared" si="54"/>
        <v>21.515755883526126</v>
      </c>
      <c r="Q266" s="134">
        <f t="shared" si="52"/>
        <v>77.495013960909461</v>
      </c>
      <c r="R266" s="134">
        <f t="shared" si="56"/>
        <v>929.94016753091353</v>
      </c>
      <c r="S266" t="s">
        <v>326</v>
      </c>
      <c r="T266" t="s">
        <v>321</v>
      </c>
      <c r="U266" t="s">
        <v>313</v>
      </c>
      <c r="V266" s="4" t="s">
        <v>340</v>
      </c>
      <c r="W266" s="4" t="s">
        <v>357</v>
      </c>
      <c r="X266" t="s">
        <v>81</v>
      </c>
    </row>
    <row r="267" spans="1:24">
      <c r="A267" t="s">
        <v>1</v>
      </c>
      <c r="B267" s="203" t="s">
        <v>296</v>
      </c>
      <c r="C267" t="s">
        <v>24</v>
      </c>
      <c r="D267" s="159">
        <v>60</v>
      </c>
      <c r="E267" s="158">
        <v>0.01</v>
      </c>
      <c r="F267" s="160">
        <v>0.17979999999999999</v>
      </c>
      <c r="G267" t="s">
        <v>225</v>
      </c>
      <c r="H267">
        <v>18</v>
      </c>
      <c r="I267">
        <v>300</v>
      </c>
      <c r="J267" s="168">
        <f>I267/'Working tab'!$B$2</f>
        <v>1196.649381731153</v>
      </c>
      <c r="K267" s="159">
        <f t="shared" si="48"/>
        <v>215.15755883526128</v>
      </c>
      <c r="L267" s="159">
        <f t="shared" si="49"/>
        <v>84.842441164738716</v>
      </c>
      <c r="M267" s="158">
        <f t="shared" si="50"/>
        <v>0.28280813721579573</v>
      </c>
      <c r="N267" s="134">
        <f t="shared" si="51"/>
        <v>1018.1092939768646</v>
      </c>
      <c r="O267" s="134">
        <f t="shared" si="53"/>
        <v>2.1515755883526131</v>
      </c>
      <c r="P267" s="134">
        <f t="shared" si="54"/>
        <v>25.818907060231357</v>
      </c>
      <c r="Q267" s="134">
        <f t="shared" si="52"/>
        <v>91.99401675309133</v>
      </c>
      <c r="R267" s="134">
        <f t="shared" si="56"/>
        <v>1103.928201037096</v>
      </c>
      <c r="S267" t="s">
        <v>326</v>
      </c>
      <c r="T267" t="s">
        <v>321</v>
      </c>
      <c r="U267" t="s">
        <v>313</v>
      </c>
      <c r="V267" s="4" t="s">
        <v>340</v>
      </c>
      <c r="W267" s="4" t="s">
        <v>357</v>
      </c>
      <c r="X267" t="s">
        <v>81</v>
      </c>
    </row>
    <row r="268" spans="1:24">
      <c r="A268" t="s">
        <v>1</v>
      </c>
      <c r="B268" s="203" t="s">
        <v>296</v>
      </c>
      <c r="C268" t="s">
        <v>24</v>
      </c>
      <c r="D268" s="159">
        <v>60</v>
      </c>
      <c r="E268" s="158">
        <v>0.01</v>
      </c>
      <c r="F268" s="160">
        <v>0.17979999999999999</v>
      </c>
      <c r="G268" t="s">
        <v>225</v>
      </c>
      <c r="H268">
        <v>18</v>
      </c>
      <c r="I268">
        <v>350</v>
      </c>
      <c r="J268" s="168">
        <f>I268/'Working tab'!$B$2</f>
        <v>1396.0909453530116</v>
      </c>
      <c r="K268" s="159">
        <f t="shared" si="48"/>
        <v>251.01715197447149</v>
      </c>
      <c r="L268" s="159">
        <f t="shared" si="49"/>
        <v>98.982848025528511</v>
      </c>
      <c r="M268" s="158">
        <f t="shared" si="50"/>
        <v>0.28280813721579573</v>
      </c>
      <c r="N268" s="134">
        <f t="shared" si="51"/>
        <v>1187.7941763063423</v>
      </c>
      <c r="O268" s="134">
        <f t="shared" si="53"/>
        <v>2.510171519744715</v>
      </c>
      <c r="P268" s="134">
        <f t="shared" si="54"/>
        <v>30.122058236936581</v>
      </c>
      <c r="Q268" s="134">
        <f t="shared" si="52"/>
        <v>106.49301954527323</v>
      </c>
      <c r="R268" s="134">
        <f t="shared" si="56"/>
        <v>1277.9162345432787</v>
      </c>
      <c r="S268" t="s">
        <v>326</v>
      </c>
      <c r="T268" t="s">
        <v>321</v>
      </c>
      <c r="U268" t="s">
        <v>313</v>
      </c>
      <c r="V268" s="4" t="s">
        <v>340</v>
      </c>
      <c r="W268" s="4" t="s">
        <v>357</v>
      </c>
      <c r="X268" t="s">
        <v>81</v>
      </c>
    </row>
    <row r="269" spans="1:24">
      <c r="A269" t="s">
        <v>1</v>
      </c>
      <c r="B269" s="203" t="s">
        <v>296</v>
      </c>
      <c r="C269" t="s">
        <v>24</v>
      </c>
      <c r="D269" s="159">
        <v>60</v>
      </c>
      <c r="E269" s="158">
        <v>0.01</v>
      </c>
      <c r="F269" s="160">
        <v>0.17979999999999999</v>
      </c>
      <c r="G269" t="s">
        <v>225</v>
      </c>
      <c r="H269">
        <v>18</v>
      </c>
      <c r="I269">
        <v>400</v>
      </c>
      <c r="J269" s="168">
        <f>I269/'Working tab'!$B$2</f>
        <v>1595.5325089748706</v>
      </c>
      <c r="K269" s="159">
        <f t="shared" si="48"/>
        <v>286.87674511368169</v>
      </c>
      <c r="L269" s="159">
        <f t="shared" si="49"/>
        <v>113.12325488631831</v>
      </c>
      <c r="M269" s="158">
        <f t="shared" si="50"/>
        <v>0.28280813721579579</v>
      </c>
      <c r="N269" s="134">
        <f t="shared" si="51"/>
        <v>1357.4790586358197</v>
      </c>
      <c r="O269" s="134">
        <f t="shared" si="53"/>
        <v>2.8687674511368169</v>
      </c>
      <c r="P269" s="134">
        <f t="shared" si="54"/>
        <v>34.425209413641802</v>
      </c>
      <c r="Q269" s="134">
        <f t="shared" si="52"/>
        <v>120.99202233745513</v>
      </c>
      <c r="R269" s="134">
        <f t="shared" si="56"/>
        <v>1451.9042680494615</v>
      </c>
      <c r="S269" t="s">
        <v>326</v>
      </c>
      <c r="T269" t="s">
        <v>321</v>
      </c>
      <c r="U269" t="s">
        <v>313</v>
      </c>
      <c r="V269" s="4" t="s">
        <v>340</v>
      </c>
      <c r="W269" s="4" t="s">
        <v>357</v>
      </c>
      <c r="X269" t="s">
        <v>81</v>
      </c>
    </row>
    <row r="270" spans="1:24">
      <c r="A270" t="s">
        <v>1</v>
      </c>
      <c r="B270" s="203" t="s">
        <v>296</v>
      </c>
      <c r="C270" t="s">
        <v>24</v>
      </c>
      <c r="D270" s="159">
        <v>60</v>
      </c>
      <c r="E270" s="158">
        <v>0.01</v>
      </c>
      <c r="F270" s="160">
        <v>0.17979999999999999</v>
      </c>
      <c r="G270" t="s">
        <v>225</v>
      </c>
      <c r="H270">
        <v>18</v>
      </c>
      <c r="I270">
        <v>450</v>
      </c>
      <c r="J270" s="168">
        <f>I270/'Working tab'!$B$2</f>
        <v>1794.9740725967292</v>
      </c>
      <c r="K270" s="159">
        <f t="shared" si="48"/>
        <v>322.73633825289187</v>
      </c>
      <c r="L270" s="159">
        <f t="shared" si="49"/>
        <v>127.26366174710813</v>
      </c>
      <c r="M270" s="158">
        <f t="shared" si="50"/>
        <v>0.28280813721579584</v>
      </c>
      <c r="N270" s="134">
        <f t="shared" si="51"/>
        <v>1527.1639409652976</v>
      </c>
      <c r="O270" s="134">
        <f t="shared" si="53"/>
        <v>3.2273633825289187</v>
      </c>
      <c r="P270" s="134">
        <f t="shared" si="54"/>
        <v>38.728360590347023</v>
      </c>
      <c r="Q270" s="134">
        <f t="shared" si="52"/>
        <v>135.49102512963705</v>
      </c>
      <c r="R270" s="134">
        <f t="shared" si="56"/>
        <v>1625.8923015556447</v>
      </c>
      <c r="S270" t="s">
        <v>326</v>
      </c>
      <c r="T270" t="s">
        <v>321</v>
      </c>
      <c r="U270" t="s">
        <v>313</v>
      </c>
      <c r="V270" s="4" t="s">
        <v>340</v>
      </c>
      <c r="W270" s="4" t="s">
        <v>357</v>
      </c>
      <c r="X270" t="s">
        <v>81</v>
      </c>
    </row>
    <row r="271" spans="1:24">
      <c r="A271" t="s">
        <v>1</v>
      </c>
      <c r="B271" s="203" t="s">
        <v>296</v>
      </c>
      <c r="C271" t="s">
        <v>24</v>
      </c>
      <c r="D271" s="159">
        <v>60</v>
      </c>
      <c r="E271" s="158">
        <v>0.01</v>
      </c>
      <c r="F271" s="160">
        <v>0.17979999999999999</v>
      </c>
      <c r="G271" t="s">
        <v>225</v>
      </c>
      <c r="H271">
        <v>18</v>
      </c>
      <c r="I271">
        <v>500</v>
      </c>
      <c r="J271" s="168">
        <f>I271/'Working tab'!$B$2</f>
        <v>1994.4156362185881</v>
      </c>
      <c r="K271" s="159">
        <f t="shared" si="48"/>
        <v>358.5959313921021</v>
      </c>
      <c r="L271" s="159">
        <f t="shared" si="49"/>
        <v>141.4040686078979</v>
      </c>
      <c r="M271" s="158">
        <f t="shared" si="50"/>
        <v>0.28280813721579579</v>
      </c>
      <c r="N271" s="134">
        <f t="shared" si="51"/>
        <v>1696.8488232947748</v>
      </c>
      <c r="O271" s="134">
        <f t="shared" si="53"/>
        <v>3.5859593139210211</v>
      </c>
      <c r="P271" s="134">
        <f t="shared" si="54"/>
        <v>43.031511767052251</v>
      </c>
      <c r="Q271" s="134">
        <f t="shared" si="52"/>
        <v>149.99002792181892</v>
      </c>
      <c r="R271" s="134">
        <f t="shared" si="56"/>
        <v>1799.8803350618271</v>
      </c>
      <c r="S271" t="s">
        <v>326</v>
      </c>
      <c r="T271" t="s">
        <v>321</v>
      </c>
      <c r="U271" t="s">
        <v>313</v>
      </c>
      <c r="V271" s="4" t="s">
        <v>340</v>
      </c>
      <c r="W271" s="4" t="s">
        <v>357</v>
      </c>
      <c r="X271" t="s">
        <v>81</v>
      </c>
    </row>
    <row r="272" spans="1:24">
      <c r="A272" t="s">
        <v>1</v>
      </c>
      <c r="B272" s="203" t="s">
        <v>297</v>
      </c>
      <c r="C272" t="s">
        <v>25</v>
      </c>
      <c r="D272" s="159">
        <v>60</v>
      </c>
      <c r="E272" s="158">
        <v>0.01</v>
      </c>
      <c r="F272" s="160">
        <v>0.17979999999999999</v>
      </c>
      <c r="G272" t="s">
        <v>225</v>
      </c>
      <c r="H272">
        <v>24</v>
      </c>
      <c r="I272">
        <v>50</v>
      </c>
      <c r="J272" s="168">
        <f>I272/'Working tab'!$B$2</f>
        <v>199.44156362185882</v>
      </c>
      <c r="K272" s="159">
        <f t="shared" si="48"/>
        <v>35.859593139210212</v>
      </c>
      <c r="L272" s="159">
        <f t="shared" si="49"/>
        <v>14.140406860789788</v>
      </c>
      <c r="M272" s="158">
        <f t="shared" si="50"/>
        <v>0.28280813721579579</v>
      </c>
      <c r="N272" s="134">
        <f t="shared" si="51"/>
        <v>169.68488232947746</v>
      </c>
      <c r="O272" s="134">
        <f t="shared" si="53"/>
        <v>0.35859593139210211</v>
      </c>
      <c r="P272" s="134">
        <f t="shared" si="54"/>
        <v>4.3031511767052253</v>
      </c>
      <c r="Q272" s="134">
        <f t="shared" si="52"/>
        <v>19.499002792181891</v>
      </c>
      <c r="R272" s="134">
        <f t="shared" si="56"/>
        <v>233.98803350618269</v>
      </c>
      <c r="S272" t="s">
        <v>326</v>
      </c>
      <c r="T272" t="s">
        <v>321</v>
      </c>
      <c r="U272" t="s">
        <v>313</v>
      </c>
      <c r="V272" s="4" t="s">
        <v>340</v>
      </c>
      <c r="W272" s="4" t="s">
        <v>357</v>
      </c>
      <c r="X272" t="s">
        <v>81</v>
      </c>
    </row>
    <row r="273" spans="1:24">
      <c r="A273" t="s">
        <v>1</v>
      </c>
      <c r="B273" s="203" t="s">
        <v>297</v>
      </c>
      <c r="C273" t="s">
        <v>25</v>
      </c>
      <c r="D273" s="159">
        <v>60</v>
      </c>
      <c r="E273" s="158">
        <v>0.01</v>
      </c>
      <c r="F273" s="160">
        <v>0.17979999999999999</v>
      </c>
      <c r="G273" t="s">
        <v>225</v>
      </c>
      <c r="H273">
        <v>24</v>
      </c>
      <c r="I273">
        <v>100</v>
      </c>
      <c r="J273" s="168">
        <f>I273/'Working tab'!$B$2</f>
        <v>398.88312724371764</v>
      </c>
      <c r="K273" s="159">
        <f t="shared" si="48"/>
        <v>71.719186278420423</v>
      </c>
      <c r="L273" s="159">
        <f t="shared" si="49"/>
        <v>28.280813721579577</v>
      </c>
      <c r="M273" s="158">
        <f t="shared" si="50"/>
        <v>0.28280813721579579</v>
      </c>
      <c r="N273" s="134">
        <f t="shared" si="51"/>
        <v>339.36976465895492</v>
      </c>
      <c r="O273" s="134">
        <f t="shared" si="53"/>
        <v>0.71719186278420421</v>
      </c>
      <c r="P273" s="134">
        <f t="shared" si="54"/>
        <v>8.6063023534104506</v>
      </c>
      <c r="Q273" s="134">
        <f t="shared" si="52"/>
        <v>33.998005584363781</v>
      </c>
      <c r="R273" s="134">
        <f t="shared" si="56"/>
        <v>407.97606701236538</v>
      </c>
      <c r="S273" t="s">
        <v>326</v>
      </c>
      <c r="T273" t="s">
        <v>321</v>
      </c>
      <c r="U273" t="s">
        <v>313</v>
      </c>
      <c r="V273" s="4" t="s">
        <v>340</v>
      </c>
      <c r="W273" s="4" t="s">
        <v>357</v>
      </c>
      <c r="X273" t="s">
        <v>81</v>
      </c>
    </row>
    <row r="274" spans="1:24">
      <c r="A274" t="s">
        <v>1</v>
      </c>
      <c r="B274" s="203" t="s">
        <v>297</v>
      </c>
      <c r="C274" t="s">
        <v>25</v>
      </c>
      <c r="D274" s="159">
        <v>60</v>
      </c>
      <c r="E274" s="158">
        <v>0.01</v>
      </c>
      <c r="F274" s="160">
        <v>0.17979999999999999</v>
      </c>
      <c r="G274" t="s">
        <v>225</v>
      </c>
      <c r="H274">
        <v>24</v>
      </c>
      <c r="I274">
        <v>150</v>
      </c>
      <c r="J274" s="168">
        <f>I274/'Working tab'!$B$2</f>
        <v>598.32469086557649</v>
      </c>
      <c r="K274" s="159">
        <f t="shared" si="48"/>
        <v>107.57877941763064</v>
      </c>
      <c r="L274" s="159">
        <f t="shared" si="49"/>
        <v>42.421220582369358</v>
      </c>
      <c r="M274" s="158">
        <f t="shared" si="50"/>
        <v>0.28280813721579573</v>
      </c>
      <c r="N274" s="134">
        <f t="shared" si="51"/>
        <v>509.0546469884323</v>
      </c>
      <c r="O274" s="134">
        <f t="shared" si="53"/>
        <v>1.0757877941763065</v>
      </c>
      <c r="P274" s="134">
        <f t="shared" si="54"/>
        <v>12.909453530115679</v>
      </c>
      <c r="Q274" s="134">
        <f t="shared" si="52"/>
        <v>48.497008376545665</v>
      </c>
      <c r="R274" s="134">
        <f t="shared" si="56"/>
        <v>581.96410051854798</v>
      </c>
      <c r="S274" t="s">
        <v>326</v>
      </c>
      <c r="T274" t="s">
        <v>321</v>
      </c>
      <c r="U274" t="s">
        <v>313</v>
      </c>
      <c r="V274" s="4" t="s">
        <v>340</v>
      </c>
      <c r="W274" s="4" t="s">
        <v>357</v>
      </c>
      <c r="X274" t="s">
        <v>81</v>
      </c>
    </row>
    <row r="275" spans="1:24">
      <c r="A275" t="s">
        <v>1</v>
      </c>
      <c r="B275" s="203" t="s">
        <v>297</v>
      </c>
      <c r="C275" t="s">
        <v>25</v>
      </c>
      <c r="D275" s="159">
        <v>60</v>
      </c>
      <c r="E275" s="158">
        <v>0.01</v>
      </c>
      <c r="F275" s="160">
        <v>0.17979999999999999</v>
      </c>
      <c r="G275" t="s">
        <v>225</v>
      </c>
      <c r="H275">
        <v>24</v>
      </c>
      <c r="I275">
        <v>200</v>
      </c>
      <c r="J275" s="168">
        <f>I275/'Working tab'!$B$2</f>
        <v>797.76625448743528</v>
      </c>
      <c r="K275" s="159">
        <f t="shared" si="48"/>
        <v>143.43837255684085</v>
      </c>
      <c r="L275" s="159">
        <f t="shared" si="49"/>
        <v>56.561627443159153</v>
      </c>
      <c r="M275" s="158">
        <f t="shared" si="50"/>
        <v>0.28280813721579579</v>
      </c>
      <c r="N275" s="134">
        <f t="shared" si="51"/>
        <v>678.73952931790984</v>
      </c>
      <c r="O275" s="134">
        <f t="shared" si="53"/>
        <v>1.4343837255684084</v>
      </c>
      <c r="P275" s="134">
        <f t="shared" si="54"/>
        <v>17.212604706820901</v>
      </c>
      <c r="Q275" s="134">
        <f t="shared" si="52"/>
        <v>62.996011168727563</v>
      </c>
      <c r="R275" s="134">
        <f t="shared" si="56"/>
        <v>755.95213402473075</v>
      </c>
      <c r="S275" t="s">
        <v>326</v>
      </c>
      <c r="T275" t="s">
        <v>321</v>
      </c>
      <c r="U275" t="s">
        <v>313</v>
      </c>
      <c r="V275" s="4" t="s">
        <v>340</v>
      </c>
      <c r="W275" s="4" t="s">
        <v>357</v>
      </c>
      <c r="X275" t="s">
        <v>81</v>
      </c>
    </row>
    <row r="276" spans="1:24">
      <c r="A276" t="s">
        <v>1</v>
      </c>
      <c r="B276" s="203" t="s">
        <v>297</v>
      </c>
      <c r="C276" t="s">
        <v>25</v>
      </c>
      <c r="D276" s="159">
        <v>60</v>
      </c>
      <c r="E276" s="158">
        <v>0.01</v>
      </c>
      <c r="F276" s="160">
        <v>0.17979999999999999</v>
      </c>
      <c r="G276" t="s">
        <v>225</v>
      </c>
      <c r="H276">
        <v>24</v>
      </c>
      <c r="I276">
        <v>250</v>
      </c>
      <c r="J276" s="168">
        <f>I276/'Working tab'!$B$2</f>
        <v>997.20781810929407</v>
      </c>
      <c r="K276" s="159">
        <f t="shared" si="48"/>
        <v>179.29796569605105</v>
      </c>
      <c r="L276" s="159">
        <f t="shared" si="49"/>
        <v>70.702034303948949</v>
      </c>
      <c r="M276" s="158">
        <f t="shared" si="50"/>
        <v>0.28280813721579579</v>
      </c>
      <c r="N276" s="134">
        <f t="shared" si="51"/>
        <v>848.42441164738739</v>
      </c>
      <c r="O276" s="134">
        <f t="shared" si="53"/>
        <v>1.7929796569605105</v>
      </c>
      <c r="P276" s="134">
        <f t="shared" si="54"/>
        <v>21.515755883526126</v>
      </c>
      <c r="Q276" s="134">
        <f t="shared" si="52"/>
        <v>77.495013960909461</v>
      </c>
      <c r="R276" s="134">
        <f t="shared" si="56"/>
        <v>929.94016753091353</v>
      </c>
      <c r="S276" t="s">
        <v>326</v>
      </c>
      <c r="T276" t="s">
        <v>321</v>
      </c>
      <c r="U276" t="s">
        <v>313</v>
      </c>
      <c r="V276" s="4" t="s">
        <v>340</v>
      </c>
      <c r="W276" s="4" t="s">
        <v>357</v>
      </c>
      <c r="X276" t="s">
        <v>81</v>
      </c>
    </row>
    <row r="277" spans="1:24">
      <c r="A277" t="s">
        <v>1</v>
      </c>
      <c r="B277" s="203" t="s">
        <v>297</v>
      </c>
      <c r="C277" t="s">
        <v>25</v>
      </c>
      <c r="D277" s="159">
        <v>60</v>
      </c>
      <c r="E277" s="158">
        <v>0.01</v>
      </c>
      <c r="F277" s="160">
        <v>0.17979999999999999</v>
      </c>
      <c r="G277" t="s">
        <v>225</v>
      </c>
      <c r="H277">
        <v>24</v>
      </c>
      <c r="I277">
        <v>300</v>
      </c>
      <c r="J277" s="168">
        <f>I277/'Working tab'!$B$2</f>
        <v>1196.649381731153</v>
      </c>
      <c r="K277" s="159">
        <f t="shared" si="48"/>
        <v>215.15755883526128</v>
      </c>
      <c r="L277" s="159">
        <f t="shared" si="49"/>
        <v>84.842441164738716</v>
      </c>
      <c r="M277" s="158">
        <f t="shared" si="50"/>
        <v>0.28280813721579573</v>
      </c>
      <c r="N277" s="134">
        <f t="shared" si="51"/>
        <v>1018.1092939768646</v>
      </c>
      <c r="O277" s="134">
        <f t="shared" si="53"/>
        <v>2.1515755883526131</v>
      </c>
      <c r="P277" s="134">
        <f t="shared" si="54"/>
        <v>25.818907060231357</v>
      </c>
      <c r="Q277" s="134">
        <f t="shared" si="52"/>
        <v>91.99401675309133</v>
      </c>
      <c r="R277" s="134">
        <f t="shared" si="56"/>
        <v>1103.928201037096</v>
      </c>
      <c r="S277" t="s">
        <v>326</v>
      </c>
      <c r="T277" t="s">
        <v>321</v>
      </c>
      <c r="U277" t="s">
        <v>313</v>
      </c>
      <c r="V277" s="4" t="s">
        <v>340</v>
      </c>
      <c r="W277" s="4" t="s">
        <v>357</v>
      </c>
      <c r="X277" t="s">
        <v>81</v>
      </c>
    </row>
    <row r="278" spans="1:24">
      <c r="A278" t="s">
        <v>1</v>
      </c>
      <c r="B278" s="203" t="s">
        <v>297</v>
      </c>
      <c r="C278" t="s">
        <v>25</v>
      </c>
      <c r="D278" s="159">
        <v>60</v>
      </c>
      <c r="E278" s="158">
        <v>0.01</v>
      </c>
      <c r="F278" s="160">
        <v>0.17979999999999999</v>
      </c>
      <c r="G278" t="s">
        <v>225</v>
      </c>
      <c r="H278">
        <v>24</v>
      </c>
      <c r="I278">
        <v>350</v>
      </c>
      <c r="J278" s="168">
        <f>I278/'Working tab'!$B$2</f>
        <v>1396.0909453530116</v>
      </c>
      <c r="K278" s="159">
        <f t="shared" si="48"/>
        <v>251.01715197447149</v>
      </c>
      <c r="L278" s="159">
        <f t="shared" si="49"/>
        <v>98.982848025528511</v>
      </c>
      <c r="M278" s="158">
        <f t="shared" si="50"/>
        <v>0.28280813721579573</v>
      </c>
      <c r="N278" s="134">
        <f t="shared" si="51"/>
        <v>1187.7941763063423</v>
      </c>
      <c r="O278" s="134">
        <f t="shared" si="53"/>
        <v>2.510171519744715</v>
      </c>
      <c r="P278" s="134">
        <f t="shared" si="54"/>
        <v>30.122058236936581</v>
      </c>
      <c r="Q278" s="134">
        <f t="shared" si="52"/>
        <v>106.49301954527323</v>
      </c>
      <c r="R278" s="134">
        <f t="shared" si="56"/>
        <v>1277.9162345432787</v>
      </c>
      <c r="S278" t="s">
        <v>326</v>
      </c>
      <c r="T278" t="s">
        <v>321</v>
      </c>
      <c r="U278" t="s">
        <v>313</v>
      </c>
      <c r="V278" s="4" t="s">
        <v>340</v>
      </c>
      <c r="W278" s="4" t="s">
        <v>357</v>
      </c>
      <c r="X278" t="s">
        <v>81</v>
      </c>
    </row>
    <row r="279" spans="1:24">
      <c r="A279" t="s">
        <v>1</v>
      </c>
      <c r="B279" s="203" t="s">
        <v>297</v>
      </c>
      <c r="C279" t="s">
        <v>25</v>
      </c>
      <c r="D279" s="159">
        <v>60</v>
      </c>
      <c r="E279" s="158">
        <v>0.01</v>
      </c>
      <c r="F279" s="160">
        <v>0.17979999999999999</v>
      </c>
      <c r="G279" t="s">
        <v>225</v>
      </c>
      <c r="H279">
        <v>24</v>
      </c>
      <c r="I279">
        <v>400</v>
      </c>
      <c r="J279" s="168">
        <f>I279/'Working tab'!$B$2</f>
        <v>1595.5325089748706</v>
      </c>
      <c r="K279" s="159">
        <f t="shared" si="48"/>
        <v>286.87674511368169</v>
      </c>
      <c r="L279" s="159">
        <f t="shared" si="49"/>
        <v>113.12325488631831</v>
      </c>
      <c r="M279" s="158">
        <f t="shared" si="50"/>
        <v>0.28280813721579579</v>
      </c>
      <c r="N279" s="134">
        <f t="shared" si="51"/>
        <v>1357.4790586358197</v>
      </c>
      <c r="O279" s="134">
        <f t="shared" si="53"/>
        <v>2.8687674511368169</v>
      </c>
      <c r="P279" s="134">
        <f t="shared" si="54"/>
        <v>34.425209413641802</v>
      </c>
      <c r="Q279" s="134">
        <f t="shared" si="52"/>
        <v>120.99202233745513</v>
      </c>
      <c r="R279" s="134">
        <f t="shared" si="56"/>
        <v>1451.9042680494615</v>
      </c>
      <c r="S279" t="s">
        <v>326</v>
      </c>
      <c r="T279" t="s">
        <v>321</v>
      </c>
      <c r="U279" t="s">
        <v>313</v>
      </c>
      <c r="V279" s="4" t="s">
        <v>340</v>
      </c>
      <c r="W279" s="4" t="s">
        <v>357</v>
      </c>
      <c r="X279" t="s">
        <v>81</v>
      </c>
    </row>
    <row r="280" spans="1:24">
      <c r="A280" t="s">
        <v>1</v>
      </c>
      <c r="B280" s="203" t="s">
        <v>297</v>
      </c>
      <c r="C280" t="s">
        <v>25</v>
      </c>
      <c r="D280" s="159">
        <v>60</v>
      </c>
      <c r="E280" s="158">
        <v>0.01</v>
      </c>
      <c r="F280" s="160">
        <v>0.17979999999999999</v>
      </c>
      <c r="G280" t="s">
        <v>225</v>
      </c>
      <c r="H280">
        <v>24</v>
      </c>
      <c r="I280">
        <v>450</v>
      </c>
      <c r="J280" s="168">
        <f>I280/'Working tab'!$B$2</f>
        <v>1794.9740725967292</v>
      </c>
      <c r="K280" s="159">
        <f t="shared" si="48"/>
        <v>322.73633825289187</v>
      </c>
      <c r="L280" s="159">
        <f t="shared" si="49"/>
        <v>127.26366174710813</v>
      </c>
      <c r="M280" s="158">
        <f t="shared" si="50"/>
        <v>0.28280813721579584</v>
      </c>
      <c r="N280" s="134">
        <f t="shared" si="51"/>
        <v>1527.1639409652976</v>
      </c>
      <c r="O280" s="134">
        <f t="shared" si="53"/>
        <v>3.2273633825289187</v>
      </c>
      <c r="P280" s="134">
        <f t="shared" si="54"/>
        <v>38.728360590347023</v>
      </c>
      <c r="Q280" s="134">
        <f t="shared" si="52"/>
        <v>135.49102512963705</v>
      </c>
      <c r="R280" s="134">
        <f t="shared" si="56"/>
        <v>1625.8923015556447</v>
      </c>
      <c r="S280" t="s">
        <v>326</v>
      </c>
      <c r="T280" t="s">
        <v>321</v>
      </c>
      <c r="U280" t="s">
        <v>313</v>
      </c>
      <c r="V280" s="4" t="s">
        <v>340</v>
      </c>
      <c r="W280" s="4" t="s">
        <v>357</v>
      </c>
      <c r="X280" t="s">
        <v>81</v>
      </c>
    </row>
    <row r="281" spans="1:24">
      <c r="A281" t="s">
        <v>1</v>
      </c>
      <c r="B281" s="203" t="s">
        <v>297</v>
      </c>
      <c r="C281" t="s">
        <v>25</v>
      </c>
      <c r="D281" s="159">
        <v>60</v>
      </c>
      <c r="E281" s="158">
        <v>0.01</v>
      </c>
      <c r="F281" s="160">
        <v>0.17979999999999999</v>
      </c>
      <c r="G281" t="s">
        <v>225</v>
      </c>
      <c r="H281">
        <v>24</v>
      </c>
      <c r="I281">
        <v>500</v>
      </c>
      <c r="J281" s="168">
        <f>I281/'Working tab'!$B$2</f>
        <v>1994.4156362185881</v>
      </c>
      <c r="K281" s="159">
        <f t="shared" si="48"/>
        <v>358.5959313921021</v>
      </c>
      <c r="L281" s="159">
        <f t="shared" si="49"/>
        <v>141.4040686078979</v>
      </c>
      <c r="M281" s="158">
        <f t="shared" si="50"/>
        <v>0.28280813721579579</v>
      </c>
      <c r="N281" s="134">
        <f t="shared" si="51"/>
        <v>1696.8488232947748</v>
      </c>
      <c r="O281" s="134">
        <f t="shared" si="53"/>
        <v>3.5859593139210211</v>
      </c>
      <c r="P281" s="134">
        <f t="shared" si="54"/>
        <v>43.031511767052251</v>
      </c>
      <c r="Q281" s="134">
        <f t="shared" si="52"/>
        <v>149.99002792181892</v>
      </c>
      <c r="R281" s="134">
        <f t="shared" si="56"/>
        <v>1799.8803350618271</v>
      </c>
      <c r="S281" t="s">
        <v>326</v>
      </c>
      <c r="T281" t="s">
        <v>321</v>
      </c>
      <c r="U281" t="s">
        <v>313</v>
      </c>
      <c r="V281" s="4" t="s">
        <v>340</v>
      </c>
      <c r="W281" s="4" t="s">
        <v>357</v>
      </c>
      <c r="X281" t="s">
        <v>81</v>
      </c>
    </row>
    <row r="282" spans="1:24">
      <c r="A282" t="s">
        <v>1</v>
      </c>
      <c r="B282" t="s">
        <v>358</v>
      </c>
      <c r="C282" t="s">
        <v>26</v>
      </c>
      <c r="D282" s="159">
        <v>100</v>
      </c>
      <c r="E282" s="158">
        <v>0.01</v>
      </c>
      <c r="F282" s="160">
        <v>0.17979999999999999</v>
      </c>
      <c r="G282" t="s">
        <v>225</v>
      </c>
      <c r="H282">
        <v>36</v>
      </c>
      <c r="I282">
        <v>50</v>
      </c>
      <c r="J282" s="168">
        <f>I282/'Working tab'!$B$2</f>
        <v>199.44156362185882</v>
      </c>
      <c r="K282" s="159">
        <f t="shared" si="48"/>
        <v>35.859593139210212</v>
      </c>
      <c r="L282" s="159">
        <f t="shared" si="49"/>
        <v>14.140406860789788</v>
      </c>
      <c r="M282" s="158">
        <f t="shared" si="50"/>
        <v>0.28280813721579579</v>
      </c>
      <c r="N282" s="134">
        <f t="shared" si="51"/>
        <v>169.68488232947746</v>
      </c>
      <c r="O282" s="134">
        <f t="shared" si="53"/>
        <v>0.35859593139210211</v>
      </c>
      <c r="P282" s="134">
        <f t="shared" si="54"/>
        <v>4.3031511767052253</v>
      </c>
      <c r="Q282" s="134">
        <f t="shared" si="52"/>
        <v>22.832336125515226</v>
      </c>
      <c r="R282" s="134">
        <f t="shared" si="56"/>
        <v>273.98803350618272</v>
      </c>
      <c r="S282" t="s">
        <v>327</v>
      </c>
      <c r="T282" t="s">
        <v>321</v>
      </c>
      <c r="U282" t="s">
        <v>313</v>
      </c>
      <c r="V282" s="4" t="s">
        <v>340</v>
      </c>
      <c r="W282" s="4" t="s">
        <v>357</v>
      </c>
      <c r="X282" t="s">
        <v>81</v>
      </c>
    </row>
    <row r="283" spans="1:24">
      <c r="A283" t="s">
        <v>1</v>
      </c>
      <c r="B283" t="s">
        <v>358</v>
      </c>
      <c r="C283" t="s">
        <v>26</v>
      </c>
      <c r="D283" s="159">
        <v>100</v>
      </c>
      <c r="E283" s="158">
        <v>0.01</v>
      </c>
      <c r="F283" s="160">
        <v>0.17979999999999999</v>
      </c>
      <c r="G283" t="s">
        <v>225</v>
      </c>
      <c r="H283">
        <v>36</v>
      </c>
      <c r="I283">
        <v>100</v>
      </c>
      <c r="J283" s="168">
        <f>I283/'Working tab'!$B$2</f>
        <v>398.88312724371764</v>
      </c>
      <c r="K283" s="159">
        <f t="shared" si="48"/>
        <v>71.719186278420423</v>
      </c>
      <c r="L283" s="159">
        <f t="shared" si="49"/>
        <v>28.280813721579577</v>
      </c>
      <c r="M283" s="158">
        <f t="shared" si="50"/>
        <v>0.28280813721579579</v>
      </c>
      <c r="N283" s="134">
        <f t="shared" si="51"/>
        <v>339.36976465895492</v>
      </c>
      <c r="O283" s="134">
        <f t="shared" si="53"/>
        <v>0.71719186278420421</v>
      </c>
      <c r="P283" s="134">
        <f t="shared" si="54"/>
        <v>8.6063023534104506</v>
      </c>
      <c r="Q283" s="134">
        <f t="shared" si="52"/>
        <v>37.331338917697117</v>
      </c>
      <c r="R283" s="134">
        <f t="shared" si="56"/>
        <v>447.97606701236543</v>
      </c>
      <c r="S283" t="s">
        <v>327</v>
      </c>
      <c r="T283" t="s">
        <v>321</v>
      </c>
      <c r="U283" t="s">
        <v>313</v>
      </c>
      <c r="V283" s="4" t="s">
        <v>340</v>
      </c>
      <c r="W283" s="4" t="s">
        <v>357</v>
      </c>
      <c r="X283" t="s">
        <v>81</v>
      </c>
    </row>
    <row r="284" spans="1:24">
      <c r="A284" t="s">
        <v>1</v>
      </c>
      <c r="B284" t="s">
        <v>358</v>
      </c>
      <c r="C284" t="s">
        <v>26</v>
      </c>
      <c r="D284" s="159">
        <v>100</v>
      </c>
      <c r="E284" s="158">
        <v>0.01</v>
      </c>
      <c r="F284" s="160">
        <v>0.17979999999999999</v>
      </c>
      <c r="G284" t="s">
        <v>225</v>
      </c>
      <c r="H284">
        <v>36</v>
      </c>
      <c r="I284">
        <v>150</v>
      </c>
      <c r="J284" s="168">
        <f>I284/'Working tab'!$B$2</f>
        <v>598.32469086557649</v>
      </c>
      <c r="K284" s="159">
        <f t="shared" si="48"/>
        <v>107.57877941763064</v>
      </c>
      <c r="L284" s="159">
        <f t="shared" si="49"/>
        <v>42.421220582369358</v>
      </c>
      <c r="M284" s="158">
        <f t="shared" si="50"/>
        <v>0.28280813721579573</v>
      </c>
      <c r="N284" s="134">
        <f t="shared" si="51"/>
        <v>509.0546469884323</v>
      </c>
      <c r="O284" s="134">
        <f t="shared" si="53"/>
        <v>1.0757877941763065</v>
      </c>
      <c r="P284" s="134">
        <f t="shared" si="54"/>
        <v>12.909453530115679</v>
      </c>
      <c r="Q284" s="134">
        <f t="shared" si="52"/>
        <v>51.830341709879001</v>
      </c>
      <c r="R284" s="134">
        <f t="shared" si="56"/>
        <v>621.96410051854798</v>
      </c>
      <c r="S284" t="s">
        <v>327</v>
      </c>
      <c r="T284" t="s">
        <v>321</v>
      </c>
      <c r="U284" t="s">
        <v>313</v>
      </c>
      <c r="V284" s="4" t="s">
        <v>340</v>
      </c>
      <c r="W284" s="4" t="s">
        <v>357</v>
      </c>
      <c r="X284" t="s">
        <v>81</v>
      </c>
    </row>
    <row r="285" spans="1:24">
      <c r="A285" t="s">
        <v>1</v>
      </c>
      <c r="B285" t="s">
        <v>358</v>
      </c>
      <c r="C285" t="s">
        <v>26</v>
      </c>
      <c r="D285" s="159">
        <v>100</v>
      </c>
      <c r="E285" s="158">
        <v>0.01</v>
      </c>
      <c r="F285" s="160">
        <v>0.17979999999999999</v>
      </c>
      <c r="G285" t="s">
        <v>225</v>
      </c>
      <c r="H285">
        <v>36</v>
      </c>
      <c r="I285">
        <v>200</v>
      </c>
      <c r="J285" s="168">
        <f>I285/'Working tab'!$B$2</f>
        <v>797.76625448743528</v>
      </c>
      <c r="K285" s="159">
        <f t="shared" si="48"/>
        <v>143.43837255684085</v>
      </c>
      <c r="L285" s="159">
        <f t="shared" si="49"/>
        <v>56.561627443159153</v>
      </c>
      <c r="M285" s="158">
        <f t="shared" si="50"/>
        <v>0.28280813721579579</v>
      </c>
      <c r="N285" s="134">
        <f t="shared" si="51"/>
        <v>678.73952931790984</v>
      </c>
      <c r="O285" s="134">
        <f t="shared" si="53"/>
        <v>1.4343837255684084</v>
      </c>
      <c r="P285" s="134">
        <f t="shared" si="54"/>
        <v>17.212604706820901</v>
      </c>
      <c r="Q285" s="134">
        <f t="shared" si="52"/>
        <v>66.329344502060891</v>
      </c>
      <c r="R285" s="134">
        <f t="shared" si="56"/>
        <v>795.95213402473064</v>
      </c>
      <c r="S285" t="s">
        <v>327</v>
      </c>
      <c r="T285" t="s">
        <v>321</v>
      </c>
      <c r="U285" t="s">
        <v>313</v>
      </c>
      <c r="V285" s="4" t="s">
        <v>340</v>
      </c>
      <c r="W285" s="4" t="s">
        <v>357</v>
      </c>
      <c r="X285" t="s">
        <v>81</v>
      </c>
    </row>
    <row r="286" spans="1:24">
      <c r="A286" t="s">
        <v>1</v>
      </c>
      <c r="B286" t="s">
        <v>358</v>
      </c>
      <c r="C286" t="s">
        <v>26</v>
      </c>
      <c r="D286" s="159">
        <v>100</v>
      </c>
      <c r="E286" s="158">
        <v>0.01</v>
      </c>
      <c r="F286" s="160">
        <v>0.17979999999999999</v>
      </c>
      <c r="G286" t="s">
        <v>225</v>
      </c>
      <c r="H286">
        <v>36</v>
      </c>
      <c r="I286">
        <v>250</v>
      </c>
      <c r="J286" s="168">
        <f>I286/'Working tab'!$B$2</f>
        <v>997.20781810929407</v>
      </c>
      <c r="K286" s="159">
        <f t="shared" si="48"/>
        <v>179.29796569605105</v>
      </c>
      <c r="L286" s="159">
        <f t="shared" si="49"/>
        <v>70.702034303948949</v>
      </c>
      <c r="M286" s="158">
        <f t="shared" si="50"/>
        <v>0.28280813721579579</v>
      </c>
      <c r="N286" s="134">
        <f t="shared" si="51"/>
        <v>848.42441164738739</v>
      </c>
      <c r="O286" s="134">
        <f t="shared" si="53"/>
        <v>1.7929796569605105</v>
      </c>
      <c r="P286" s="134">
        <f t="shared" si="54"/>
        <v>21.515755883526126</v>
      </c>
      <c r="Q286" s="134">
        <f t="shared" si="52"/>
        <v>80.828347294242789</v>
      </c>
      <c r="R286" s="134">
        <f t="shared" si="56"/>
        <v>969.94016753091341</v>
      </c>
      <c r="S286" t="s">
        <v>327</v>
      </c>
      <c r="T286" t="s">
        <v>321</v>
      </c>
      <c r="U286" t="s">
        <v>313</v>
      </c>
      <c r="V286" s="4" t="s">
        <v>340</v>
      </c>
      <c r="W286" s="4" t="s">
        <v>357</v>
      </c>
      <c r="X286" t="s">
        <v>81</v>
      </c>
    </row>
    <row r="287" spans="1:24">
      <c r="A287" t="s">
        <v>1</v>
      </c>
      <c r="B287" t="s">
        <v>358</v>
      </c>
      <c r="C287" t="s">
        <v>26</v>
      </c>
      <c r="D287" s="159">
        <v>100</v>
      </c>
      <c r="E287" s="158">
        <v>0.01</v>
      </c>
      <c r="F287" s="160">
        <v>0.17979999999999999</v>
      </c>
      <c r="G287" t="s">
        <v>225</v>
      </c>
      <c r="H287">
        <v>36</v>
      </c>
      <c r="I287">
        <v>300</v>
      </c>
      <c r="J287" s="168">
        <f>I287/'Working tab'!$B$2</f>
        <v>1196.649381731153</v>
      </c>
      <c r="K287" s="159">
        <f t="shared" si="48"/>
        <v>215.15755883526128</v>
      </c>
      <c r="L287" s="159">
        <f t="shared" si="49"/>
        <v>84.842441164738716</v>
      </c>
      <c r="M287" s="158">
        <f t="shared" si="50"/>
        <v>0.28280813721579573</v>
      </c>
      <c r="N287" s="134">
        <f t="shared" si="51"/>
        <v>1018.1092939768646</v>
      </c>
      <c r="O287" s="134">
        <f t="shared" si="53"/>
        <v>2.1515755883526131</v>
      </c>
      <c r="P287" s="134">
        <f t="shared" si="54"/>
        <v>25.818907060231357</v>
      </c>
      <c r="Q287" s="134">
        <f t="shared" si="52"/>
        <v>95.327350086424659</v>
      </c>
      <c r="R287" s="134">
        <f t="shared" si="56"/>
        <v>1143.928201037096</v>
      </c>
      <c r="S287" t="s">
        <v>327</v>
      </c>
      <c r="T287" t="s">
        <v>321</v>
      </c>
      <c r="U287" t="s">
        <v>313</v>
      </c>
      <c r="V287" s="4" t="s">
        <v>340</v>
      </c>
      <c r="W287" s="4" t="s">
        <v>357</v>
      </c>
      <c r="X287" t="s">
        <v>81</v>
      </c>
    </row>
    <row r="288" spans="1:24">
      <c r="A288" t="s">
        <v>1</v>
      </c>
      <c r="B288" t="s">
        <v>358</v>
      </c>
      <c r="C288" t="s">
        <v>26</v>
      </c>
      <c r="D288" s="159">
        <v>100</v>
      </c>
      <c r="E288" s="158">
        <v>0.01</v>
      </c>
      <c r="F288" s="160">
        <v>0.17979999999999999</v>
      </c>
      <c r="G288" t="s">
        <v>225</v>
      </c>
      <c r="H288">
        <v>36</v>
      </c>
      <c r="I288">
        <v>350</v>
      </c>
      <c r="J288" s="168">
        <f>I288/'Working tab'!$B$2</f>
        <v>1396.0909453530116</v>
      </c>
      <c r="K288" s="159">
        <f t="shared" si="48"/>
        <v>251.01715197447149</v>
      </c>
      <c r="L288" s="159">
        <f t="shared" si="49"/>
        <v>98.982848025528511</v>
      </c>
      <c r="M288" s="158">
        <f t="shared" si="50"/>
        <v>0.28280813721579573</v>
      </c>
      <c r="N288" s="134">
        <f t="shared" si="51"/>
        <v>1187.7941763063423</v>
      </c>
      <c r="O288" s="134">
        <f t="shared" si="53"/>
        <v>2.510171519744715</v>
      </c>
      <c r="P288" s="134">
        <f t="shared" si="54"/>
        <v>30.122058236936581</v>
      </c>
      <c r="Q288" s="134">
        <f t="shared" si="52"/>
        <v>109.82635287860656</v>
      </c>
      <c r="R288" s="134">
        <f t="shared" si="56"/>
        <v>1317.9162345432787</v>
      </c>
      <c r="S288" t="s">
        <v>327</v>
      </c>
      <c r="T288" t="s">
        <v>321</v>
      </c>
      <c r="U288" t="s">
        <v>313</v>
      </c>
      <c r="V288" s="4" t="s">
        <v>340</v>
      </c>
      <c r="W288" s="4" t="s">
        <v>357</v>
      </c>
      <c r="X288" t="s">
        <v>81</v>
      </c>
    </row>
    <row r="289" spans="1:24">
      <c r="A289" t="s">
        <v>1</v>
      </c>
      <c r="B289" t="s">
        <v>358</v>
      </c>
      <c r="C289" t="s">
        <v>26</v>
      </c>
      <c r="D289" s="159">
        <v>100</v>
      </c>
      <c r="E289" s="158">
        <v>0.01</v>
      </c>
      <c r="F289" s="160">
        <v>0.17979999999999999</v>
      </c>
      <c r="G289" t="s">
        <v>225</v>
      </c>
      <c r="H289">
        <v>36</v>
      </c>
      <c r="I289">
        <v>400</v>
      </c>
      <c r="J289" s="168">
        <f>I289/'Working tab'!$B$2</f>
        <v>1595.5325089748706</v>
      </c>
      <c r="K289" s="159">
        <f t="shared" si="48"/>
        <v>286.87674511368169</v>
      </c>
      <c r="L289" s="159">
        <f t="shared" si="49"/>
        <v>113.12325488631831</v>
      </c>
      <c r="M289" s="158">
        <f t="shared" si="50"/>
        <v>0.28280813721579579</v>
      </c>
      <c r="N289" s="134">
        <f t="shared" si="51"/>
        <v>1357.4790586358197</v>
      </c>
      <c r="O289" s="134">
        <f t="shared" si="53"/>
        <v>2.8687674511368169</v>
      </c>
      <c r="P289" s="134">
        <f t="shared" si="54"/>
        <v>34.425209413641802</v>
      </c>
      <c r="Q289" s="134">
        <f t="shared" si="52"/>
        <v>124.32535567078845</v>
      </c>
      <c r="R289" s="134">
        <f t="shared" si="56"/>
        <v>1491.9042680494615</v>
      </c>
      <c r="S289" t="s">
        <v>327</v>
      </c>
      <c r="T289" t="s">
        <v>321</v>
      </c>
      <c r="U289" t="s">
        <v>313</v>
      </c>
      <c r="V289" s="4" t="s">
        <v>340</v>
      </c>
      <c r="W289" s="4" t="s">
        <v>357</v>
      </c>
      <c r="X289" t="s">
        <v>81</v>
      </c>
    </row>
    <row r="290" spans="1:24">
      <c r="A290" t="s">
        <v>1</v>
      </c>
      <c r="B290" t="s">
        <v>358</v>
      </c>
      <c r="C290" t="s">
        <v>26</v>
      </c>
      <c r="D290" s="159">
        <v>100</v>
      </c>
      <c r="E290" s="158">
        <v>0.01</v>
      </c>
      <c r="F290" s="160">
        <v>0.17979999999999999</v>
      </c>
      <c r="G290" t="s">
        <v>225</v>
      </c>
      <c r="H290">
        <v>36</v>
      </c>
      <c r="I290">
        <v>450</v>
      </c>
      <c r="J290" s="168">
        <f>I290/'Working tab'!$B$2</f>
        <v>1794.9740725967292</v>
      </c>
      <c r="K290" s="159">
        <f t="shared" si="48"/>
        <v>322.73633825289187</v>
      </c>
      <c r="L290" s="159">
        <f t="shared" si="49"/>
        <v>127.26366174710813</v>
      </c>
      <c r="M290" s="158">
        <f t="shared" si="50"/>
        <v>0.28280813721579584</v>
      </c>
      <c r="N290" s="134">
        <f t="shared" si="51"/>
        <v>1527.1639409652976</v>
      </c>
      <c r="O290" s="134">
        <f t="shared" si="53"/>
        <v>3.2273633825289187</v>
      </c>
      <c r="P290" s="134">
        <f t="shared" si="54"/>
        <v>38.728360590347023</v>
      </c>
      <c r="Q290" s="134">
        <f t="shared" si="52"/>
        <v>138.82435846297039</v>
      </c>
      <c r="R290" s="134">
        <f t="shared" si="56"/>
        <v>1665.8923015556447</v>
      </c>
      <c r="S290" t="s">
        <v>327</v>
      </c>
      <c r="T290" t="s">
        <v>321</v>
      </c>
      <c r="U290" t="s">
        <v>313</v>
      </c>
      <c r="V290" s="4" t="s">
        <v>340</v>
      </c>
      <c r="W290" s="4" t="s">
        <v>357</v>
      </c>
      <c r="X290" t="s">
        <v>81</v>
      </c>
    </row>
    <row r="291" spans="1:24">
      <c r="A291" t="s">
        <v>1</v>
      </c>
      <c r="B291" t="s">
        <v>358</v>
      </c>
      <c r="C291" t="s">
        <v>26</v>
      </c>
      <c r="D291" s="159">
        <v>100</v>
      </c>
      <c r="E291" s="158">
        <v>0.01</v>
      </c>
      <c r="F291" s="160">
        <v>0.17979999999999999</v>
      </c>
      <c r="G291" t="s">
        <v>225</v>
      </c>
      <c r="H291">
        <v>36</v>
      </c>
      <c r="I291">
        <v>500</v>
      </c>
      <c r="J291" s="168">
        <f>I291/'Working tab'!$B$2</f>
        <v>1994.4156362185881</v>
      </c>
      <c r="K291" s="159">
        <f t="shared" si="48"/>
        <v>358.5959313921021</v>
      </c>
      <c r="L291" s="159">
        <f t="shared" si="49"/>
        <v>141.4040686078979</v>
      </c>
      <c r="M291" s="158">
        <f t="shared" si="50"/>
        <v>0.28280813721579579</v>
      </c>
      <c r="N291" s="134">
        <f t="shared" si="51"/>
        <v>1696.8488232947748</v>
      </c>
      <c r="O291" s="134">
        <f t="shared" si="53"/>
        <v>3.5859593139210211</v>
      </c>
      <c r="P291" s="134">
        <f t="shared" si="54"/>
        <v>43.031511767052251</v>
      </c>
      <c r="Q291" s="134">
        <f t="shared" si="52"/>
        <v>153.32336125515226</v>
      </c>
      <c r="R291" s="134">
        <f t="shared" si="56"/>
        <v>1839.8803350618273</v>
      </c>
      <c r="S291" t="s">
        <v>327</v>
      </c>
      <c r="T291" t="s">
        <v>321</v>
      </c>
      <c r="U291" t="s">
        <v>313</v>
      </c>
      <c r="V291" s="4" t="s">
        <v>340</v>
      </c>
      <c r="W291" s="4" t="s">
        <v>357</v>
      </c>
      <c r="X291" t="s">
        <v>81</v>
      </c>
    </row>
    <row r="292" spans="1:24">
      <c r="A292" t="s">
        <v>4</v>
      </c>
      <c r="B292" t="s">
        <v>246</v>
      </c>
      <c r="C292" t="s">
        <v>86</v>
      </c>
      <c r="D292" s="159">
        <v>0</v>
      </c>
      <c r="E292" s="158">
        <v>0.01</v>
      </c>
      <c r="F292" s="160">
        <v>0.17979999999999999</v>
      </c>
      <c r="G292" t="s">
        <v>225</v>
      </c>
      <c r="H292">
        <v>24</v>
      </c>
      <c r="I292">
        <v>50</v>
      </c>
      <c r="J292" s="168">
        <f>I292/'Working tab'!$B$2</f>
        <v>199.44156362185882</v>
      </c>
      <c r="K292" s="159">
        <f t="shared" si="48"/>
        <v>35.859593139210212</v>
      </c>
      <c r="L292" s="159">
        <f t="shared" si="49"/>
        <v>14.140406860789788</v>
      </c>
      <c r="M292" s="158">
        <f t="shared" si="50"/>
        <v>0.28280813721579579</v>
      </c>
      <c r="N292" s="134">
        <f t="shared" si="51"/>
        <v>169.68488232947746</v>
      </c>
      <c r="O292" s="134">
        <f t="shared" si="53"/>
        <v>0.35859593139210211</v>
      </c>
      <c r="P292" s="134">
        <f t="shared" si="54"/>
        <v>4.3031511767052253</v>
      </c>
      <c r="Q292" s="134">
        <f t="shared" si="52"/>
        <v>14.499002792181891</v>
      </c>
      <c r="R292" s="134">
        <f t="shared" ref="R292:R301" si="57">Q292*12</f>
        <v>173.98803350618269</v>
      </c>
      <c r="S292" t="s">
        <v>313</v>
      </c>
      <c r="T292" t="s">
        <v>334</v>
      </c>
      <c r="U292" t="s">
        <v>313</v>
      </c>
      <c r="V292" s="4" t="s">
        <v>340</v>
      </c>
      <c r="W292" t="s">
        <v>339</v>
      </c>
      <c r="X292" t="s">
        <v>81</v>
      </c>
    </row>
    <row r="293" spans="1:24">
      <c r="A293" t="s">
        <v>4</v>
      </c>
      <c r="B293" t="s">
        <v>246</v>
      </c>
      <c r="C293" t="s">
        <v>86</v>
      </c>
      <c r="D293" s="159">
        <v>0</v>
      </c>
      <c r="E293" s="158">
        <v>0.01</v>
      </c>
      <c r="F293" s="160">
        <v>0.17979999999999999</v>
      </c>
      <c r="G293" t="s">
        <v>225</v>
      </c>
      <c r="H293">
        <v>24</v>
      </c>
      <c r="I293">
        <v>100</v>
      </c>
      <c r="J293" s="168">
        <f>I293/'Working tab'!$B$2</f>
        <v>398.88312724371764</v>
      </c>
      <c r="K293" s="159">
        <f t="shared" si="48"/>
        <v>71.719186278420423</v>
      </c>
      <c r="L293" s="159">
        <f t="shared" si="49"/>
        <v>28.280813721579577</v>
      </c>
      <c r="M293" s="158">
        <f t="shared" si="50"/>
        <v>0.28280813721579579</v>
      </c>
      <c r="N293" s="134">
        <f t="shared" si="51"/>
        <v>339.36976465895492</v>
      </c>
      <c r="O293" s="134">
        <f t="shared" si="53"/>
        <v>0.71719186278420421</v>
      </c>
      <c r="P293" s="134">
        <f t="shared" si="54"/>
        <v>8.6063023534104506</v>
      </c>
      <c r="Q293" s="134">
        <f t="shared" si="52"/>
        <v>28.998005584363781</v>
      </c>
      <c r="R293" s="134">
        <f t="shared" si="57"/>
        <v>347.97606701236538</v>
      </c>
      <c r="S293" t="s">
        <v>313</v>
      </c>
      <c r="T293" t="s">
        <v>334</v>
      </c>
      <c r="U293" t="s">
        <v>313</v>
      </c>
      <c r="V293" s="4" t="s">
        <v>340</v>
      </c>
      <c r="W293" t="s">
        <v>339</v>
      </c>
      <c r="X293" t="s">
        <v>81</v>
      </c>
    </row>
    <row r="294" spans="1:24">
      <c r="A294" t="s">
        <v>4</v>
      </c>
      <c r="B294" t="s">
        <v>246</v>
      </c>
      <c r="C294" t="s">
        <v>86</v>
      </c>
      <c r="D294" s="159">
        <v>0</v>
      </c>
      <c r="E294" s="158">
        <v>0.01</v>
      </c>
      <c r="F294" s="160">
        <v>0.17979999999999999</v>
      </c>
      <c r="G294" t="s">
        <v>225</v>
      </c>
      <c r="H294">
        <v>24</v>
      </c>
      <c r="I294">
        <v>150</v>
      </c>
      <c r="J294" s="168">
        <f>I294/'Working tab'!$B$2</f>
        <v>598.32469086557649</v>
      </c>
      <c r="K294" s="159">
        <f t="shared" si="48"/>
        <v>107.57877941763064</v>
      </c>
      <c r="L294" s="159">
        <f t="shared" si="49"/>
        <v>42.421220582369358</v>
      </c>
      <c r="M294" s="158">
        <f t="shared" si="50"/>
        <v>0.28280813721579573</v>
      </c>
      <c r="N294" s="134">
        <f t="shared" si="51"/>
        <v>509.0546469884323</v>
      </c>
      <c r="O294" s="134">
        <f t="shared" si="53"/>
        <v>1.0757877941763065</v>
      </c>
      <c r="P294" s="134">
        <f t="shared" si="54"/>
        <v>12.909453530115679</v>
      </c>
      <c r="Q294" s="134">
        <f t="shared" si="52"/>
        <v>43.497008376545665</v>
      </c>
      <c r="R294" s="134">
        <f t="shared" si="57"/>
        <v>521.96410051854798</v>
      </c>
      <c r="S294" t="s">
        <v>313</v>
      </c>
      <c r="T294" t="s">
        <v>334</v>
      </c>
      <c r="U294" t="s">
        <v>313</v>
      </c>
      <c r="V294" s="4" t="s">
        <v>340</v>
      </c>
      <c r="W294" t="s">
        <v>339</v>
      </c>
      <c r="X294" t="s">
        <v>81</v>
      </c>
    </row>
    <row r="295" spans="1:24">
      <c r="A295" t="s">
        <v>4</v>
      </c>
      <c r="B295" t="s">
        <v>246</v>
      </c>
      <c r="C295" t="s">
        <v>86</v>
      </c>
      <c r="D295" s="159">
        <v>0</v>
      </c>
      <c r="E295" s="158">
        <v>0.01</v>
      </c>
      <c r="F295" s="160">
        <v>0.17979999999999999</v>
      </c>
      <c r="G295" t="s">
        <v>225</v>
      </c>
      <c r="H295">
        <v>24</v>
      </c>
      <c r="I295">
        <v>200</v>
      </c>
      <c r="J295" s="168">
        <f>I295/'Working tab'!$B$2</f>
        <v>797.76625448743528</v>
      </c>
      <c r="K295" s="159">
        <f t="shared" si="48"/>
        <v>143.43837255684085</v>
      </c>
      <c r="L295" s="159">
        <f t="shared" si="49"/>
        <v>56.561627443159153</v>
      </c>
      <c r="M295" s="158">
        <f t="shared" si="50"/>
        <v>0.28280813721579579</v>
      </c>
      <c r="N295" s="134">
        <f t="shared" si="51"/>
        <v>678.73952931790984</v>
      </c>
      <c r="O295" s="134">
        <f t="shared" si="53"/>
        <v>1.4343837255684084</v>
      </c>
      <c r="P295" s="134">
        <f t="shared" si="54"/>
        <v>17.212604706820901</v>
      </c>
      <c r="Q295" s="134">
        <f t="shared" si="52"/>
        <v>57.996011168727563</v>
      </c>
      <c r="R295" s="134">
        <f t="shared" si="57"/>
        <v>695.95213402473075</v>
      </c>
      <c r="S295" t="s">
        <v>313</v>
      </c>
      <c r="T295" t="s">
        <v>334</v>
      </c>
      <c r="U295" t="s">
        <v>313</v>
      </c>
      <c r="V295" s="4" t="s">
        <v>340</v>
      </c>
      <c r="W295" t="s">
        <v>339</v>
      </c>
      <c r="X295" t="s">
        <v>81</v>
      </c>
    </row>
    <row r="296" spans="1:24">
      <c r="A296" t="s">
        <v>4</v>
      </c>
      <c r="B296" t="s">
        <v>246</v>
      </c>
      <c r="C296" t="s">
        <v>86</v>
      </c>
      <c r="D296" s="159">
        <v>0</v>
      </c>
      <c r="E296" s="158">
        <v>0.01</v>
      </c>
      <c r="F296" s="160">
        <v>0.17979999999999999</v>
      </c>
      <c r="G296" t="s">
        <v>225</v>
      </c>
      <c r="H296">
        <v>24</v>
      </c>
      <c r="I296">
        <v>250</v>
      </c>
      <c r="J296" s="168">
        <f>I296/'Working tab'!$B$2</f>
        <v>997.20781810929407</v>
      </c>
      <c r="K296" s="159">
        <f t="shared" si="48"/>
        <v>179.29796569605105</v>
      </c>
      <c r="L296" s="159">
        <f t="shared" si="49"/>
        <v>70.702034303948949</v>
      </c>
      <c r="M296" s="158">
        <f t="shared" si="50"/>
        <v>0.28280813721579579</v>
      </c>
      <c r="N296" s="134">
        <f t="shared" si="51"/>
        <v>848.42441164738739</v>
      </c>
      <c r="O296" s="134">
        <f t="shared" si="53"/>
        <v>1.7929796569605105</v>
      </c>
      <c r="P296" s="134">
        <f t="shared" si="54"/>
        <v>21.515755883526126</v>
      </c>
      <c r="Q296" s="134">
        <f t="shared" si="52"/>
        <v>72.495013960909461</v>
      </c>
      <c r="R296" s="134">
        <f t="shared" si="57"/>
        <v>869.94016753091353</v>
      </c>
      <c r="S296" t="s">
        <v>313</v>
      </c>
      <c r="T296" t="s">
        <v>334</v>
      </c>
      <c r="U296" t="s">
        <v>313</v>
      </c>
      <c r="V296" s="4" t="s">
        <v>340</v>
      </c>
      <c r="W296" t="s">
        <v>339</v>
      </c>
      <c r="X296" t="s">
        <v>81</v>
      </c>
    </row>
    <row r="297" spans="1:24">
      <c r="A297" t="s">
        <v>4</v>
      </c>
      <c r="B297" t="s">
        <v>246</v>
      </c>
      <c r="C297" t="s">
        <v>86</v>
      </c>
      <c r="D297" s="159">
        <v>0</v>
      </c>
      <c r="E297" s="158">
        <v>0.01</v>
      </c>
      <c r="F297" s="160">
        <v>0.17979999999999999</v>
      </c>
      <c r="G297" t="s">
        <v>225</v>
      </c>
      <c r="H297">
        <v>24</v>
      </c>
      <c r="I297">
        <v>300</v>
      </c>
      <c r="J297" s="168">
        <f>I297/'Working tab'!$B$2</f>
        <v>1196.649381731153</v>
      </c>
      <c r="K297" s="159">
        <f t="shared" si="48"/>
        <v>215.15755883526128</v>
      </c>
      <c r="L297" s="159">
        <f t="shared" si="49"/>
        <v>84.842441164738716</v>
      </c>
      <c r="M297" s="158">
        <f t="shared" si="50"/>
        <v>0.28280813721579573</v>
      </c>
      <c r="N297" s="134">
        <f t="shared" si="51"/>
        <v>1018.1092939768646</v>
      </c>
      <c r="O297" s="134">
        <f t="shared" si="53"/>
        <v>2.1515755883526131</v>
      </c>
      <c r="P297" s="134">
        <f t="shared" si="54"/>
        <v>25.818907060231357</v>
      </c>
      <c r="Q297" s="134">
        <f t="shared" si="52"/>
        <v>86.99401675309133</v>
      </c>
      <c r="R297" s="134">
        <f t="shared" si="57"/>
        <v>1043.928201037096</v>
      </c>
      <c r="S297" t="s">
        <v>313</v>
      </c>
      <c r="T297" t="s">
        <v>334</v>
      </c>
      <c r="U297" t="s">
        <v>313</v>
      </c>
      <c r="V297" s="4" t="s">
        <v>340</v>
      </c>
      <c r="W297" t="s">
        <v>339</v>
      </c>
      <c r="X297" t="s">
        <v>81</v>
      </c>
    </row>
    <row r="298" spans="1:24">
      <c r="A298" t="s">
        <v>4</v>
      </c>
      <c r="B298" t="s">
        <v>246</v>
      </c>
      <c r="C298" t="s">
        <v>86</v>
      </c>
      <c r="D298" s="159">
        <v>0</v>
      </c>
      <c r="E298" s="158">
        <v>0.01</v>
      </c>
      <c r="F298" s="160">
        <v>0.17979999999999999</v>
      </c>
      <c r="G298" t="s">
        <v>225</v>
      </c>
      <c r="H298">
        <v>24</v>
      </c>
      <c r="I298">
        <v>350</v>
      </c>
      <c r="J298" s="168">
        <f>I298/'Working tab'!$B$2</f>
        <v>1396.0909453530116</v>
      </c>
      <c r="K298" s="159">
        <f t="shared" si="48"/>
        <v>251.01715197447149</v>
      </c>
      <c r="L298" s="159">
        <f t="shared" si="49"/>
        <v>98.982848025528511</v>
      </c>
      <c r="M298" s="158">
        <f t="shared" si="50"/>
        <v>0.28280813721579573</v>
      </c>
      <c r="N298" s="134">
        <f t="shared" si="51"/>
        <v>1187.7941763063423</v>
      </c>
      <c r="O298" s="134">
        <f t="shared" si="53"/>
        <v>2.510171519744715</v>
      </c>
      <c r="P298" s="134">
        <f t="shared" si="54"/>
        <v>30.122058236936581</v>
      </c>
      <c r="Q298" s="134">
        <f t="shared" si="52"/>
        <v>101.49301954527323</v>
      </c>
      <c r="R298" s="134">
        <f t="shared" si="57"/>
        <v>1217.9162345432787</v>
      </c>
      <c r="S298" t="s">
        <v>313</v>
      </c>
      <c r="T298" t="s">
        <v>334</v>
      </c>
      <c r="U298" t="s">
        <v>313</v>
      </c>
      <c r="V298" s="4" t="s">
        <v>340</v>
      </c>
      <c r="W298" t="s">
        <v>339</v>
      </c>
      <c r="X298" t="s">
        <v>81</v>
      </c>
    </row>
    <row r="299" spans="1:24">
      <c r="A299" t="s">
        <v>4</v>
      </c>
      <c r="B299" t="s">
        <v>246</v>
      </c>
      <c r="C299" t="s">
        <v>86</v>
      </c>
      <c r="D299" s="159">
        <v>0</v>
      </c>
      <c r="E299" s="158">
        <v>0.01</v>
      </c>
      <c r="F299" s="160">
        <v>0.17979999999999999</v>
      </c>
      <c r="G299" t="s">
        <v>225</v>
      </c>
      <c r="H299">
        <v>24</v>
      </c>
      <c r="I299">
        <v>400</v>
      </c>
      <c r="J299" s="168">
        <f>I299/'Working tab'!$B$2</f>
        <v>1595.5325089748706</v>
      </c>
      <c r="K299" s="159">
        <f t="shared" si="48"/>
        <v>286.87674511368169</v>
      </c>
      <c r="L299" s="159">
        <f t="shared" si="49"/>
        <v>113.12325488631831</v>
      </c>
      <c r="M299" s="158">
        <f t="shared" si="50"/>
        <v>0.28280813721579579</v>
      </c>
      <c r="N299" s="134">
        <f t="shared" si="51"/>
        <v>1357.4790586358197</v>
      </c>
      <c r="O299" s="134">
        <f t="shared" si="53"/>
        <v>2.8687674511368169</v>
      </c>
      <c r="P299" s="134">
        <f t="shared" si="54"/>
        <v>34.425209413641802</v>
      </c>
      <c r="Q299" s="134">
        <f t="shared" si="52"/>
        <v>115.99202233745513</v>
      </c>
      <c r="R299" s="134">
        <f t="shared" si="57"/>
        <v>1391.9042680494615</v>
      </c>
      <c r="S299" t="s">
        <v>313</v>
      </c>
      <c r="T299" t="s">
        <v>334</v>
      </c>
      <c r="U299" t="s">
        <v>313</v>
      </c>
      <c r="V299" s="4" t="s">
        <v>340</v>
      </c>
      <c r="W299" t="s">
        <v>339</v>
      </c>
      <c r="X299" t="s">
        <v>81</v>
      </c>
    </row>
    <row r="300" spans="1:24">
      <c r="A300" t="s">
        <v>4</v>
      </c>
      <c r="B300" t="s">
        <v>246</v>
      </c>
      <c r="C300" t="s">
        <v>86</v>
      </c>
      <c r="D300" s="159">
        <v>0</v>
      </c>
      <c r="E300" s="158">
        <v>0.01</v>
      </c>
      <c r="F300" s="160">
        <v>0.17979999999999999</v>
      </c>
      <c r="G300" t="s">
        <v>225</v>
      </c>
      <c r="H300">
        <v>24</v>
      </c>
      <c r="I300">
        <v>450</v>
      </c>
      <c r="J300" s="168">
        <f>I300/'Working tab'!$B$2</f>
        <v>1794.9740725967292</v>
      </c>
      <c r="K300" s="159">
        <f t="shared" si="48"/>
        <v>322.73633825289187</v>
      </c>
      <c r="L300" s="159">
        <f t="shared" si="49"/>
        <v>127.26366174710813</v>
      </c>
      <c r="M300" s="158">
        <f t="shared" si="50"/>
        <v>0.28280813721579584</v>
      </c>
      <c r="N300" s="134">
        <f t="shared" si="51"/>
        <v>1527.1639409652976</v>
      </c>
      <c r="O300" s="134">
        <f t="shared" si="53"/>
        <v>3.2273633825289187</v>
      </c>
      <c r="P300" s="134">
        <f t="shared" si="54"/>
        <v>38.728360590347023</v>
      </c>
      <c r="Q300" s="134">
        <f t="shared" si="52"/>
        <v>130.49102512963705</v>
      </c>
      <c r="R300" s="134">
        <f t="shared" si="57"/>
        <v>1565.8923015556447</v>
      </c>
      <c r="S300" t="s">
        <v>313</v>
      </c>
      <c r="T300" t="s">
        <v>334</v>
      </c>
      <c r="U300" t="s">
        <v>313</v>
      </c>
      <c r="V300" s="4" t="s">
        <v>340</v>
      </c>
      <c r="W300" t="s">
        <v>339</v>
      </c>
      <c r="X300" t="s">
        <v>81</v>
      </c>
    </row>
    <row r="301" spans="1:24">
      <c r="A301" t="s">
        <v>4</v>
      </c>
      <c r="B301" t="s">
        <v>246</v>
      </c>
      <c r="C301" t="s">
        <v>86</v>
      </c>
      <c r="D301" s="159">
        <v>0</v>
      </c>
      <c r="E301" s="158">
        <v>0.01</v>
      </c>
      <c r="F301" s="160">
        <v>0.17979999999999999</v>
      </c>
      <c r="G301" t="s">
        <v>225</v>
      </c>
      <c r="H301">
        <v>24</v>
      </c>
      <c r="I301">
        <v>500</v>
      </c>
      <c r="J301" s="168">
        <f>I301/'Working tab'!$B$2</f>
        <v>1994.4156362185881</v>
      </c>
      <c r="K301" s="159">
        <f t="shared" si="48"/>
        <v>358.5959313921021</v>
      </c>
      <c r="L301" s="159">
        <f t="shared" si="49"/>
        <v>141.4040686078979</v>
      </c>
      <c r="M301" s="158">
        <f t="shared" si="50"/>
        <v>0.28280813721579579</v>
      </c>
      <c r="N301" s="134">
        <f t="shared" si="51"/>
        <v>1696.8488232947748</v>
      </c>
      <c r="O301" s="134">
        <f t="shared" si="53"/>
        <v>3.5859593139210211</v>
      </c>
      <c r="P301" s="134">
        <f t="shared" si="54"/>
        <v>43.031511767052251</v>
      </c>
      <c r="Q301" s="134">
        <f t="shared" si="52"/>
        <v>144.99002792181892</v>
      </c>
      <c r="R301" s="134">
        <f t="shared" si="57"/>
        <v>1739.8803350618271</v>
      </c>
      <c r="S301" t="s">
        <v>313</v>
      </c>
      <c r="T301" t="s">
        <v>334</v>
      </c>
      <c r="U301" t="s">
        <v>313</v>
      </c>
      <c r="V301" s="4" t="s">
        <v>340</v>
      </c>
      <c r="W301" t="s">
        <v>339</v>
      </c>
      <c r="X301" t="s">
        <v>81</v>
      </c>
    </row>
    <row r="302" spans="1:24">
      <c r="A302" t="s">
        <v>4</v>
      </c>
      <c r="B302" s="203" t="s">
        <v>244</v>
      </c>
      <c r="C302" t="s">
        <v>87</v>
      </c>
      <c r="D302" s="159">
        <v>0</v>
      </c>
      <c r="E302" s="158">
        <v>0.01</v>
      </c>
      <c r="F302" s="160">
        <v>0.20499999999999999</v>
      </c>
      <c r="G302" t="s">
        <v>225</v>
      </c>
      <c r="H302">
        <v>12</v>
      </c>
      <c r="I302">
        <v>50</v>
      </c>
      <c r="J302" s="168">
        <f>I302/'Working tab'!$B$2</f>
        <v>199.44156362185882</v>
      </c>
      <c r="K302" s="159">
        <f t="shared" si="48"/>
        <v>40.885520542481053</v>
      </c>
      <c r="L302" s="159">
        <f t="shared" si="49"/>
        <v>9.1144794575189465</v>
      </c>
      <c r="M302" s="158">
        <f t="shared" si="50"/>
        <v>0.18228958915037893</v>
      </c>
      <c r="N302" s="134">
        <f t="shared" si="51"/>
        <v>109.37375349022736</v>
      </c>
      <c r="O302" s="134">
        <f t="shared" si="53"/>
        <v>0.40885520542481052</v>
      </c>
      <c r="P302" s="134">
        <f t="shared" si="54"/>
        <v>4.9062624650977265</v>
      </c>
      <c r="Q302" s="134">
        <f t="shared" si="52"/>
        <v>9.523334662943757</v>
      </c>
      <c r="R302" s="134">
        <f t="shared" ref="R302:R311" si="58">Q302*12</f>
        <v>114.28001595532508</v>
      </c>
      <c r="S302" t="s">
        <v>313</v>
      </c>
      <c r="T302" t="s">
        <v>334</v>
      </c>
      <c r="U302" t="s">
        <v>313</v>
      </c>
      <c r="V302" s="4" t="s">
        <v>340</v>
      </c>
      <c r="W302" t="s">
        <v>339</v>
      </c>
      <c r="X302" t="s">
        <v>81</v>
      </c>
    </row>
    <row r="303" spans="1:24">
      <c r="A303" t="s">
        <v>4</v>
      </c>
      <c r="B303" s="203" t="s">
        <v>244</v>
      </c>
      <c r="C303" t="s">
        <v>87</v>
      </c>
      <c r="D303" s="159">
        <v>0</v>
      </c>
      <c r="E303" s="158">
        <v>0.01</v>
      </c>
      <c r="F303" s="160">
        <v>0.20499999999999999</v>
      </c>
      <c r="G303" t="s">
        <v>225</v>
      </c>
      <c r="H303">
        <v>12</v>
      </c>
      <c r="I303">
        <v>100</v>
      </c>
      <c r="J303" s="168">
        <f>I303/'Working tab'!$B$2</f>
        <v>398.88312724371764</v>
      </c>
      <c r="K303" s="159">
        <f t="shared" si="48"/>
        <v>81.771041084962107</v>
      </c>
      <c r="L303" s="159">
        <f t="shared" si="49"/>
        <v>18.228958915037893</v>
      </c>
      <c r="M303" s="158">
        <f t="shared" si="50"/>
        <v>0.18228958915037893</v>
      </c>
      <c r="N303" s="134">
        <f t="shared" si="51"/>
        <v>218.74750698045472</v>
      </c>
      <c r="O303" s="134">
        <f t="shared" si="53"/>
        <v>0.81771041084962104</v>
      </c>
      <c r="P303" s="134">
        <f t="shared" si="54"/>
        <v>9.8125249301954529</v>
      </c>
      <c r="Q303" s="134">
        <f t="shared" si="52"/>
        <v>19.046669325887514</v>
      </c>
      <c r="R303" s="134">
        <f t="shared" si="58"/>
        <v>228.56003191065017</v>
      </c>
      <c r="S303" t="s">
        <v>313</v>
      </c>
      <c r="T303" t="s">
        <v>334</v>
      </c>
      <c r="U303" t="s">
        <v>313</v>
      </c>
      <c r="V303" s="4" t="s">
        <v>340</v>
      </c>
      <c r="W303" t="s">
        <v>339</v>
      </c>
      <c r="X303" t="s">
        <v>81</v>
      </c>
    </row>
    <row r="304" spans="1:24">
      <c r="A304" t="s">
        <v>4</v>
      </c>
      <c r="B304" s="203" t="s">
        <v>244</v>
      </c>
      <c r="C304" t="s">
        <v>87</v>
      </c>
      <c r="D304" s="159">
        <v>0</v>
      </c>
      <c r="E304" s="158">
        <v>0.01</v>
      </c>
      <c r="F304" s="160">
        <v>0.20499999999999999</v>
      </c>
      <c r="G304" t="s">
        <v>225</v>
      </c>
      <c r="H304">
        <v>12</v>
      </c>
      <c r="I304">
        <v>150</v>
      </c>
      <c r="J304" s="168">
        <f>I304/'Working tab'!$B$2</f>
        <v>598.32469086557649</v>
      </c>
      <c r="K304" s="159">
        <f t="shared" si="48"/>
        <v>122.65656162744317</v>
      </c>
      <c r="L304" s="159">
        <f t="shared" si="49"/>
        <v>27.343438372556832</v>
      </c>
      <c r="M304" s="158">
        <f t="shared" si="50"/>
        <v>0.18228958915037888</v>
      </c>
      <c r="N304" s="134">
        <f t="shared" si="51"/>
        <v>328.12126047068199</v>
      </c>
      <c r="O304" s="134">
        <f t="shared" si="53"/>
        <v>1.2265656162744316</v>
      </c>
      <c r="P304" s="134">
        <f t="shared" si="54"/>
        <v>14.71878739529318</v>
      </c>
      <c r="Q304" s="134">
        <f t="shared" si="52"/>
        <v>28.570003988831264</v>
      </c>
      <c r="R304" s="134">
        <f t="shared" si="58"/>
        <v>342.84004786597518</v>
      </c>
      <c r="S304" t="s">
        <v>313</v>
      </c>
      <c r="T304" t="s">
        <v>334</v>
      </c>
      <c r="U304" t="s">
        <v>313</v>
      </c>
      <c r="V304" s="4" t="s">
        <v>340</v>
      </c>
      <c r="W304" t="s">
        <v>339</v>
      </c>
      <c r="X304" t="s">
        <v>81</v>
      </c>
    </row>
    <row r="305" spans="1:24">
      <c r="A305" t="s">
        <v>4</v>
      </c>
      <c r="B305" s="203" t="s">
        <v>244</v>
      </c>
      <c r="C305" t="s">
        <v>87</v>
      </c>
      <c r="D305" s="159">
        <v>0</v>
      </c>
      <c r="E305" s="158">
        <v>0.01</v>
      </c>
      <c r="F305" s="160">
        <v>0.20499999999999999</v>
      </c>
      <c r="G305" t="s">
        <v>225</v>
      </c>
      <c r="H305">
        <v>12</v>
      </c>
      <c r="I305">
        <v>200</v>
      </c>
      <c r="J305" s="168">
        <f>I305/'Working tab'!$B$2</f>
        <v>797.76625448743528</v>
      </c>
      <c r="K305" s="159">
        <f t="shared" si="48"/>
        <v>163.54208216992421</v>
      </c>
      <c r="L305" s="159">
        <f t="shared" si="49"/>
        <v>36.457917830075786</v>
      </c>
      <c r="M305" s="158">
        <f t="shared" si="50"/>
        <v>0.18228958915037893</v>
      </c>
      <c r="N305" s="134">
        <f t="shared" si="51"/>
        <v>437.49501396090943</v>
      </c>
      <c r="O305" s="134">
        <f t="shared" si="53"/>
        <v>1.6354208216992421</v>
      </c>
      <c r="P305" s="134">
        <f t="shared" si="54"/>
        <v>19.625049860390906</v>
      </c>
      <c r="Q305" s="134">
        <f t="shared" si="52"/>
        <v>38.093338651775028</v>
      </c>
      <c r="R305" s="134">
        <f t="shared" si="58"/>
        <v>457.12006382130033</v>
      </c>
      <c r="S305" t="s">
        <v>313</v>
      </c>
      <c r="T305" t="s">
        <v>334</v>
      </c>
      <c r="U305" t="s">
        <v>313</v>
      </c>
      <c r="V305" s="4" t="s">
        <v>340</v>
      </c>
      <c r="W305" t="s">
        <v>339</v>
      </c>
      <c r="X305" t="s">
        <v>81</v>
      </c>
    </row>
    <row r="306" spans="1:24">
      <c r="A306" t="s">
        <v>4</v>
      </c>
      <c r="B306" s="203" t="s">
        <v>244</v>
      </c>
      <c r="C306" t="s">
        <v>87</v>
      </c>
      <c r="D306" s="159">
        <v>0</v>
      </c>
      <c r="E306" s="158">
        <v>0.01</v>
      </c>
      <c r="F306" s="160">
        <v>0.20499999999999999</v>
      </c>
      <c r="G306" t="s">
        <v>225</v>
      </c>
      <c r="H306">
        <v>12</v>
      </c>
      <c r="I306">
        <v>250</v>
      </c>
      <c r="J306" s="168">
        <f>I306/'Working tab'!$B$2</f>
        <v>997.20781810929407</v>
      </c>
      <c r="K306" s="159">
        <f t="shared" si="48"/>
        <v>204.42760271240527</v>
      </c>
      <c r="L306" s="159">
        <f t="shared" si="49"/>
        <v>45.572397287594725</v>
      </c>
      <c r="M306" s="158">
        <f t="shared" si="50"/>
        <v>0.18228958915037891</v>
      </c>
      <c r="N306" s="134">
        <f t="shared" si="51"/>
        <v>546.8687674511367</v>
      </c>
      <c r="O306" s="134">
        <f t="shared" si="53"/>
        <v>2.0442760271240528</v>
      </c>
      <c r="P306" s="134">
        <f t="shared" si="54"/>
        <v>24.531312325488635</v>
      </c>
      <c r="Q306" s="134">
        <f t="shared" si="52"/>
        <v>47.616673314718781</v>
      </c>
      <c r="R306" s="134">
        <f t="shared" si="58"/>
        <v>571.40007977662538</v>
      </c>
      <c r="S306" t="s">
        <v>313</v>
      </c>
      <c r="T306" t="s">
        <v>334</v>
      </c>
      <c r="U306" t="s">
        <v>313</v>
      </c>
      <c r="V306" s="4" t="s">
        <v>340</v>
      </c>
      <c r="W306" t="s">
        <v>339</v>
      </c>
      <c r="X306" t="s">
        <v>81</v>
      </c>
    </row>
    <row r="307" spans="1:24">
      <c r="A307" t="s">
        <v>4</v>
      </c>
      <c r="B307" s="203" t="s">
        <v>244</v>
      </c>
      <c r="C307" t="s">
        <v>87</v>
      </c>
      <c r="D307" s="159">
        <v>0</v>
      </c>
      <c r="E307" s="158">
        <v>0.01</v>
      </c>
      <c r="F307" s="160">
        <v>0.20499999999999999</v>
      </c>
      <c r="G307" t="s">
        <v>225</v>
      </c>
      <c r="H307">
        <v>12</v>
      </c>
      <c r="I307">
        <v>300</v>
      </c>
      <c r="J307" s="168">
        <f>I307/'Working tab'!$B$2</f>
        <v>1196.649381731153</v>
      </c>
      <c r="K307" s="159">
        <f t="shared" si="48"/>
        <v>245.31312325488634</v>
      </c>
      <c r="L307" s="159">
        <f t="shared" si="49"/>
        <v>54.686876745113665</v>
      </c>
      <c r="M307" s="158">
        <f t="shared" si="50"/>
        <v>0.18228958915037888</v>
      </c>
      <c r="N307" s="134">
        <f t="shared" si="51"/>
        <v>656.24252094136398</v>
      </c>
      <c r="O307" s="134">
        <f t="shared" si="53"/>
        <v>2.4531312325488632</v>
      </c>
      <c r="P307" s="134">
        <f t="shared" si="54"/>
        <v>29.437574790586361</v>
      </c>
      <c r="Q307" s="134">
        <f t="shared" si="52"/>
        <v>57.140007977662528</v>
      </c>
      <c r="R307" s="134">
        <f t="shared" si="58"/>
        <v>685.68009573195036</v>
      </c>
      <c r="S307" t="s">
        <v>313</v>
      </c>
      <c r="T307" t="s">
        <v>334</v>
      </c>
      <c r="U307" t="s">
        <v>313</v>
      </c>
      <c r="V307" s="4" t="s">
        <v>340</v>
      </c>
      <c r="W307" t="s">
        <v>339</v>
      </c>
      <c r="X307" t="s">
        <v>81</v>
      </c>
    </row>
    <row r="308" spans="1:24">
      <c r="A308" t="s">
        <v>4</v>
      </c>
      <c r="B308" s="203" t="s">
        <v>244</v>
      </c>
      <c r="C308" t="s">
        <v>87</v>
      </c>
      <c r="D308" s="159">
        <v>0</v>
      </c>
      <c r="E308" s="158">
        <v>0.01</v>
      </c>
      <c r="F308" s="160">
        <v>0.20499999999999999</v>
      </c>
      <c r="G308" t="s">
        <v>225</v>
      </c>
      <c r="H308">
        <v>12</v>
      </c>
      <c r="I308">
        <v>350</v>
      </c>
      <c r="J308" s="168">
        <f>I308/'Working tab'!$B$2</f>
        <v>1396.0909453530116</v>
      </c>
      <c r="K308" s="159">
        <f t="shared" si="48"/>
        <v>286.19864379736737</v>
      </c>
      <c r="L308" s="159">
        <f t="shared" si="49"/>
        <v>63.801356202632633</v>
      </c>
      <c r="M308" s="158">
        <f t="shared" si="50"/>
        <v>0.18228958915037896</v>
      </c>
      <c r="N308" s="134">
        <f t="shared" si="51"/>
        <v>765.61627443159159</v>
      </c>
      <c r="O308" s="134">
        <f t="shared" si="53"/>
        <v>2.8619864379736737</v>
      </c>
      <c r="P308" s="134">
        <f t="shared" si="54"/>
        <v>34.343837255684086</v>
      </c>
      <c r="Q308" s="134">
        <f t="shared" si="52"/>
        <v>66.663342640606302</v>
      </c>
      <c r="R308" s="134">
        <f t="shared" si="58"/>
        <v>799.96011168727568</v>
      </c>
      <c r="S308" t="s">
        <v>313</v>
      </c>
      <c r="T308" t="s">
        <v>334</v>
      </c>
      <c r="U308" t="s">
        <v>313</v>
      </c>
      <c r="V308" s="4" t="s">
        <v>340</v>
      </c>
      <c r="W308" t="s">
        <v>339</v>
      </c>
      <c r="X308" t="s">
        <v>81</v>
      </c>
    </row>
    <row r="309" spans="1:24">
      <c r="A309" t="s">
        <v>4</v>
      </c>
      <c r="B309" s="203" t="s">
        <v>244</v>
      </c>
      <c r="C309" t="s">
        <v>87</v>
      </c>
      <c r="D309" s="159">
        <v>0</v>
      </c>
      <c r="E309" s="158">
        <v>0.01</v>
      </c>
      <c r="F309" s="160">
        <v>0.20499999999999999</v>
      </c>
      <c r="G309" t="s">
        <v>225</v>
      </c>
      <c r="H309">
        <v>12</v>
      </c>
      <c r="I309">
        <v>400</v>
      </c>
      <c r="J309" s="168">
        <f>I309/'Working tab'!$B$2</f>
        <v>1595.5325089748706</v>
      </c>
      <c r="K309" s="159">
        <f t="shared" si="48"/>
        <v>327.08416433984843</v>
      </c>
      <c r="L309" s="159">
        <f t="shared" si="49"/>
        <v>72.915835660151572</v>
      </c>
      <c r="M309" s="158">
        <f t="shared" si="50"/>
        <v>0.18228958915037893</v>
      </c>
      <c r="N309" s="134">
        <f t="shared" si="51"/>
        <v>874.99002792181886</v>
      </c>
      <c r="O309" s="134">
        <f t="shared" si="53"/>
        <v>3.2708416433984842</v>
      </c>
      <c r="P309" s="134">
        <f t="shared" si="54"/>
        <v>39.250099720781812</v>
      </c>
      <c r="Q309" s="134">
        <f t="shared" si="52"/>
        <v>76.186677303550056</v>
      </c>
      <c r="R309" s="134">
        <f t="shared" si="58"/>
        <v>914.24012764260067</v>
      </c>
      <c r="S309" t="s">
        <v>313</v>
      </c>
      <c r="T309" t="s">
        <v>334</v>
      </c>
      <c r="U309" t="s">
        <v>313</v>
      </c>
      <c r="V309" s="4" t="s">
        <v>340</v>
      </c>
      <c r="W309" t="s">
        <v>339</v>
      </c>
      <c r="X309" t="s">
        <v>81</v>
      </c>
    </row>
    <row r="310" spans="1:24">
      <c r="A310" t="s">
        <v>4</v>
      </c>
      <c r="B310" s="203" t="s">
        <v>244</v>
      </c>
      <c r="C310" t="s">
        <v>87</v>
      </c>
      <c r="D310" s="159">
        <v>0</v>
      </c>
      <c r="E310" s="158">
        <v>0.01</v>
      </c>
      <c r="F310" s="160">
        <v>0.20499999999999999</v>
      </c>
      <c r="G310" t="s">
        <v>225</v>
      </c>
      <c r="H310">
        <v>12</v>
      </c>
      <c r="I310">
        <v>450</v>
      </c>
      <c r="J310" s="168">
        <f>I310/'Working tab'!$B$2</f>
        <v>1794.9740725967292</v>
      </c>
      <c r="K310" s="159">
        <f t="shared" si="48"/>
        <v>367.96968488232949</v>
      </c>
      <c r="L310" s="159">
        <f t="shared" si="49"/>
        <v>82.030315117670511</v>
      </c>
      <c r="M310" s="158">
        <f t="shared" si="50"/>
        <v>0.18228958915037891</v>
      </c>
      <c r="N310" s="134">
        <f t="shared" si="51"/>
        <v>984.36378141204614</v>
      </c>
      <c r="O310" s="134">
        <f t="shared" si="53"/>
        <v>3.6796968488232951</v>
      </c>
      <c r="P310" s="134">
        <f t="shared" si="54"/>
        <v>44.156362185879544</v>
      </c>
      <c r="Q310" s="134">
        <f t="shared" si="52"/>
        <v>85.710011966493809</v>
      </c>
      <c r="R310" s="134">
        <f t="shared" si="58"/>
        <v>1028.5201435979257</v>
      </c>
      <c r="S310" t="s">
        <v>313</v>
      </c>
      <c r="T310" t="s">
        <v>334</v>
      </c>
      <c r="U310" t="s">
        <v>313</v>
      </c>
      <c r="V310" s="4" t="s">
        <v>340</v>
      </c>
      <c r="W310" t="s">
        <v>339</v>
      </c>
      <c r="X310" t="s">
        <v>81</v>
      </c>
    </row>
    <row r="311" spans="1:24">
      <c r="A311" t="s">
        <v>4</v>
      </c>
      <c r="B311" s="203" t="s">
        <v>244</v>
      </c>
      <c r="C311" t="s">
        <v>87</v>
      </c>
      <c r="D311" s="159">
        <v>0</v>
      </c>
      <c r="E311" s="158">
        <v>0.01</v>
      </c>
      <c r="F311" s="160">
        <v>0.20499999999999999</v>
      </c>
      <c r="G311" t="s">
        <v>225</v>
      </c>
      <c r="H311">
        <v>12</v>
      </c>
      <c r="I311">
        <v>500</v>
      </c>
      <c r="J311" s="168">
        <f>I311/'Working tab'!$B$2</f>
        <v>1994.4156362185881</v>
      </c>
      <c r="K311" s="159">
        <f t="shared" si="48"/>
        <v>408.85520542481055</v>
      </c>
      <c r="L311" s="159">
        <f t="shared" si="49"/>
        <v>91.144794575189451</v>
      </c>
      <c r="M311" s="158">
        <f t="shared" si="50"/>
        <v>0.18228958915037891</v>
      </c>
      <c r="N311" s="134">
        <f t="shared" si="51"/>
        <v>1093.7375349022734</v>
      </c>
      <c r="O311" s="134">
        <f t="shared" si="53"/>
        <v>4.0885520542481055</v>
      </c>
      <c r="P311" s="134">
        <f t="shared" si="54"/>
        <v>49.06262465097727</v>
      </c>
      <c r="Q311" s="134">
        <f t="shared" si="52"/>
        <v>95.233346629437563</v>
      </c>
      <c r="R311" s="134">
        <f t="shared" si="58"/>
        <v>1142.8001595532508</v>
      </c>
      <c r="S311" t="s">
        <v>313</v>
      </c>
      <c r="T311" t="s">
        <v>334</v>
      </c>
      <c r="U311" t="s">
        <v>313</v>
      </c>
      <c r="V311" s="4" t="s">
        <v>340</v>
      </c>
      <c r="W311" t="s">
        <v>339</v>
      </c>
      <c r="X311" t="s">
        <v>81</v>
      </c>
    </row>
    <row r="312" spans="1:24">
      <c r="A312" t="s">
        <v>4</v>
      </c>
      <c r="B312" s="203" t="s">
        <v>248</v>
      </c>
      <c r="C312" t="s">
        <v>88</v>
      </c>
      <c r="D312" s="159">
        <v>0</v>
      </c>
      <c r="E312" s="158">
        <v>0.01</v>
      </c>
      <c r="F312" s="160">
        <v>0.21</v>
      </c>
      <c r="G312" t="s">
        <v>225</v>
      </c>
      <c r="H312">
        <v>6</v>
      </c>
      <c r="I312">
        <v>50</v>
      </c>
      <c r="J312" s="168">
        <f>I312/'Working tab'!$B$2</f>
        <v>199.44156362185882</v>
      </c>
      <c r="K312" s="159">
        <f t="shared" si="48"/>
        <v>41.882728360590349</v>
      </c>
      <c r="L312" s="159">
        <f t="shared" si="49"/>
        <v>8.1172716394096511</v>
      </c>
      <c r="M312" s="158">
        <f t="shared" si="50"/>
        <v>0.16234543278819302</v>
      </c>
      <c r="N312" s="134">
        <f t="shared" si="51"/>
        <v>97.407259672915814</v>
      </c>
      <c r="O312" s="134">
        <f t="shared" si="53"/>
        <v>0.41882728360590349</v>
      </c>
      <c r="P312" s="134">
        <f t="shared" si="54"/>
        <v>5.0259274032708419</v>
      </c>
      <c r="Q312" s="134">
        <f t="shared" si="52"/>
        <v>8.5360989230155546</v>
      </c>
      <c r="R312" s="134">
        <f t="shared" ref="R312:R321" si="59">Q312*12</f>
        <v>102.43318707618666</v>
      </c>
      <c r="S312" t="s">
        <v>313</v>
      </c>
      <c r="T312" t="s">
        <v>334</v>
      </c>
      <c r="U312" t="s">
        <v>313</v>
      </c>
      <c r="V312" s="4" t="s">
        <v>340</v>
      </c>
      <c r="W312" t="s">
        <v>339</v>
      </c>
      <c r="X312" t="s">
        <v>81</v>
      </c>
    </row>
    <row r="313" spans="1:24">
      <c r="A313" t="s">
        <v>4</v>
      </c>
      <c r="B313" s="203" t="s">
        <v>248</v>
      </c>
      <c r="C313" t="s">
        <v>88</v>
      </c>
      <c r="D313" s="159">
        <v>0</v>
      </c>
      <c r="E313" s="158">
        <v>0.01</v>
      </c>
      <c r="F313" s="160">
        <v>0.21</v>
      </c>
      <c r="G313" t="s">
        <v>225</v>
      </c>
      <c r="H313">
        <v>6</v>
      </c>
      <c r="I313">
        <v>100</v>
      </c>
      <c r="J313" s="168">
        <f>I313/'Working tab'!$B$2</f>
        <v>398.88312724371764</v>
      </c>
      <c r="K313" s="159">
        <f t="shared" si="48"/>
        <v>83.765456721180698</v>
      </c>
      <c r="L313" s="159">
        <f t="shared" si="49"/>
        <v>16.234543278819302</v>
      </c>
      <c r="M313" s="158">
        <f t="shared" si="50"/>
        <v>0.16234543278819302</v>
      </c>
      <c r="N313" s="134">
        <f t="shared" si="51"/>
        <v>194.81451934583163</v>
      </c>
      <c r="O313" s="134">
        <f t="shared" si="53"/>
        <v>0.83765456721180698</v>
      </c>
      <c r="P313" s="134">
        <f t="shared" si="54"/>
        <v>10.051854806541684</v>
      </c>
      <c r="Q313" s="134">
        <f t="shared" si="52"/>
        <v>17.072197846031109</v>
      </c>
      <c r="R313" s="134">
        <f t="shared" si="59"/>
        <v>204.86637415237331</v>
      </c>
      <c r="S313" t="s">
        <v>313</v>
      </c>
      <c r="T313" t="s">
        <v>334</v>
      </c>
      <c r="U313" t="s">
        <v>313</v>
      </c>
      <c r="V313" s="4" t="s">
        <v>340</v>
      </c>
      <c r="W313" t="s">
        <v>339</v>
      </c>
      <c r="X313" t="s">
        <v>81</v>
      </c>
    </row>
    <row r="314" spans="1:24">
      <c r="A314" t="s">
        <v>4</v>
      </c>
      <c r="B314" s="203" t="s">
        <v>248</v>
      </c>
      <c r="C314" t="s">
        <v>88</v>
      </c>
      <c r="D314" s="159">
        <v>0</v>
      </c>
      <c r="E314" s="158">
        <v>0.01</v>
      </c>
      <c r="F314" s="160">
        <v>0.21</v>
      </c>
      <c r="G314" t="s">
        <v>225</v>
      </c>
      <c r="H314">
        <v>6</v>
      </c>
      <c r="I314">
        <v>150</v>
      </c>
      <c r="J314" s="168">
        <f>I314/'Working tab'!$B$2</f>
        <v>598.32469086557649</v>
      </c>
      <c r="K314" s="159">
        <f t="shared" si="48"/>
        <v>125.64818508177106</v>
      </c>
      <c r="L314" s="159">
        <f t="shared" si="49"/>
        <v>24.351814918228939</v>
      </c>
      <c r="M314" s="158">
        <f t="shared" si="50"/>
        <v>0.16234543278819294</v>
      </c>
      <c r="N314" s="134">
        <f t="shared" si="51"/>
        <v>292.22177901874727</v>
      </c>
      <c r="O314" s="134">
        <f t="shared" si="53"/>
        <v>1.2564818508177107</v>
      </c>
      <c r="P314" s="134">
        <f t="shared" si="54"/>
        <v>15.077782209812529</v>
      </c>
      <c r="Q314" s="134">
        <f t="shared" si="52"/>
        <v>25.60829676904665</v>
      </c>
      <c r="R314" s="134">
        <f t="shared" si="59"/>
        <v>307.29956122855981</v>
      </c>
      <c r="S314" t="s">
        <v>313</v>
      </c>
      <c r="T314" t="s">
        <v>334</v>
      </c>
      <c r="U314" t="s">
        <v>313</v>
      </c>
      <c r="V314" s="4" t="s">
        <v>340</v>
      </c>
      <c r="W314" t="s">
        <v>339</v>
      </c>
      <c r="X314" t="s">
        <v>81</v>
      </c>
    </row>
    <row r="315" spans="1:24">
      <c r="A315" t="s">
        <v>4</v>
      </c>
      <c r="B315" s="203" t="s">
        <v>248</v>
      </c>
      <c r="C315" t="s">
        <v>88</v>
      </c>
      <c r="D315" s="159">
        <v>0</v>
      </c>
      <c r="E315" s="158">
        <v>0.01</v>
      </c>
      <c r="F315" s="160">
        <v>0.21</v>
      </c>
      <c r="G315" t="s">
        <v>225</v>
      </c>
      <c r="H315">
        <v>6</v>
      </c>
      <c r="I315">
        <v>200</v>
      </c>
      <c r="J315" s="168">
        <f>I315/'Working tab'!$B$2</f>
        <v>797.76625448743528</v>
      </c>
      <c r="K315" s="159">
        <f t="shared" si="48"/>
        <v>167.5309134423614</v>
      </c>
      <c r="L315" s="159">
        <f t="shared" si="49"/>
        <v>32.469086557638605</v>
      </c>
      <c r="M315" s="158">
        <f t="shared" si="50"/>
        <v>0.16234543278819302</v>
      </c>
      <c r="N315" s="134">
        <f t="shared" si="51"/>
        <v>389.62903869166325</v>
      </c>
      <c r="O315" s="134">
        <f t="shared" si="53"/>
        <v>1.675309134423614</v>
      </c>
      <c r="P315" s="134">
        <f t="shared" si="54"/>
        <v>20.103709613083367</v>
      </c>
      <c r="Q315" s="134">
        <f t="shared" si="52"/>
        <v>34.144395692062218</v>
      </c>
      <c r="R315" s="134">
        <f t="shared" si="59"/>
        <v>409.73274830474662</v>
      </c>
      <c r="S315" t="s">
        <v>313</v>
      </c>
      <c r="T315" t="s">
        <v>334</v>
      </c>
      <c r="U315" t="s">
        <v>313</v>
      </c>
      <c r="V315" s="4" t="s">
        <v>340</v>
      </c>
      <c r="W315" t="s">
        <v>339</v>
      </c>
      <c r="X315" t="s">
        <v>81</v>
      </c>
    </row>
    <row r="316" spans="1:24">
      <c r="A316" t="s">
        <v>4</v>
      </c>
      <c r="B316" s="203" t="s">
        <v>248</v>
      </c>
      <c r="C316" t="s">
        <v>88</v>
      </c>
      <c r="D316" s="159">
        <v>0</v>
      </c>
      <c r="E316" s="158">
        <v>0.01</v>
      </c>
      <c r="F316" s="160">
        <v>0.21</v>
      </c>
      <c r="G316" t="s">
        <v>225</v>
      </c>
      <c r="H316">
        <v>6</v>
      </c>
      <c r="I316">
        <v>250</v>
      </c>
      <c r="J316" s="168">
        <f>I316/'Working tab'!$B$2</f>
        <v>997.20781810929407</v>
      </c>
      <c r="K316" s="159">
        <f t="shared" si="48"/>
        <v>209.41364180295176</v>
      </c>
      <c r="L316" s="159">
        <f t="shared" si="49"/>
        <v>40.586358197048241</v>
      </c>
      <c r="M316" s="158">
        <f t="shared" si="50"/>
        <v>0.16234543278819297</v>
      </c>
      <c r="N316" s="134">
        <f t="shared" si="51"/>
        <v>487.0362983645789</v>
      </c>
      <c r="O316" s="134">
        <f t="shared" si="53"/>
        <v>2.0941364180295174</v>
      </c>
      <c r="P316" s="134">
        <f t="shared" si="54"/>
        <v>25.129637016354209</v>
      </c>
      <c r="Q316" s="134">
        <f t="shared" si="52"/>
        <v>42.680494615077762</v>
      </c>
      <c r="R316" s="134">
        <f t="shared" si="59"/>
        <v>512.16593538093321</v>
      </c>
      <c r="S316" t="s">
        <v>313</v>
      </c>
      <c r="T316" t="s">
        <v>334</v>
      </c>
      <c r="U316" t="s">
        <v>313</v>
      </c>
      <c r="V316" s="4" t="s">
        <v>340</v>
      </c>
      <c r="W316" t="s">
        <v>339</v>
      </c>
      <c r="X316" t="s">
        <v>81</v>
      </c>
    </row>
    <row r="317" spans="1:24">
      <c r="A317" t="s">
        <v>4</v>
      </c>
      <c r="B317" s="203" t="s">
        <v>248</v>
      </c>
      <c r="C317" t="s">
        <v>88</v>
      </c>
      <c r="D317" s="159">
        <v>0</v>
      </c>
      <c r="E317" s="158">
        <v>0.01</v>
      </c>
      <c r="F317" s="160">
        <v>0.21</v>
      </c>
      <c r="G317" t="s">
        <v>225</v>
      </c>
      <c r="H317">
        <v>6</v>
      </c>
      <c r="I317">
        <v>300</v>
      </c>
      <c r="J317" s="168">
        <f>I317/'Working tab'!$B$2</f>
        <v>1196.649381731153</v>
      </c>
      <c r="K317" s="159">
        <f t="shared" si="48"/>
        <v>251.29637016354212</v>
      </c>
      <c r="L317" s="159">
        <f t="shared" si="49"/>
        <v>48.703629836457878</v>
      </c>
      <c r="M317" s="158">
        <f t="shared" si="50"/>
        <v>0.16234543278819294</v>
      </c>
      <c r="N317" s="134">
        <f t="shared" si="51"/>
        <v>584.44355803749454</v>
      </c>
      <c r="O317" s="134">
        <f t="shared" si="53"/>
        <v>2.5129637016354214</v>
      </c>
      <c r="P317" s="134">
        <f t="shared" si="54"/>
        <v>30.155564419625058</v>
      </c>
      <c r="Q317" s="134">
        <f t="shared" si="52"/>
        <v>51.216593538093299</v>
      </c>
      <c r="R317" s="134">
        <f t="shared" si="59"/>
        <v>614.59912245711962</v>
      </c>
      <c r="S317" t="s">
        <v>313</v>
      </c>
      <c r="T317" t="s">
        <v>334</v>
      </c>
      <c r="U317" t="s">
        <v>313</v>
      </c>
      <c r="V317" s="4" t="s">
        <v>340</v>
      </c>
      <c r="W317" t="s">
        <v>339</v>
      </c>
      <c r="X317" t="s">
        <v>81</v>
      </c>
    </row>
    <row r="318" spans="1:24">
      <c r="A318" t="s">
        <v>4</v>
      </c>
      <c r="B318" s="203" t="s">
        <v>248</v>
      </c>
      <c r="C318" t="s">
        <v>88</v>
      </c>
      <c r="D318" s="159">
        <v>0</v>
      </c>
      <c r="E318" s="158">
        <v>0.01</v>
      </c>
      <c r="F318" s="160">
        <v>0.21</v>
      </c>
      <c r="G318" t="s">
        <v>225</v>
      </c>
      <c r="H318">
        <v>6</v>
      </c>
      <c r="I318">
        <v>350</v>
      </c>
      <c r="J318" s="168">
        <f>I318/'Working tab'!$B$2</f>
        <v>1396.0909453530116</v>
      </c>
      <c r="K318" s="159">
        <f t="shared" si="48"/>
        <v>293.17909852413243</v>
      </c>
      <c r="L318" s="159">
        <f t="shared" si="49"/>
        <v>56.820901475867572</v>
      </c>
      <c r="M318" s="158">
        <f t="shared" si="50"/>
        <v>0.16234543278819305</v>
      </c>
      <c r="N318" s="134">
        <f t="shared" si="51"/>
        <v>681.85081771041087</v>
      </c>
      <c r="O318" s="134">
        <f t="shared" si="53"/>
        <v>2.9317909852413244</v>
      </c>
      <c r="P318" s="134">
        <f t="shared" si="54"/>
        <v>35.181491822895893</v>
      </c>
      <c r="Q318" s="134">
        <f t="shared" si="52"/>
        <v>59.752692461108893</v>
      </c>
      <c r="R318" s="134">
        <f t="shared" si="59"/>
        <v>717.03230953330672</v>
      </c>
      <c r="S318" t="s">
        <v>313</v>
      </c>
      <c r="T318" t="s">
        <v>334</v>
      </c>
      <c r="U318" t="s">
        <v>313</v>
      </c>
      <c r="V318" s="4" t="s">
        <v>340</v>
      </c>
      <c r="W318" t="s">
        <v>339</v>
      </c>
      <c r="X318" t="s">
        <v>81</v>
      </c>
    </row>
    <row r="319" spans="1:24">
      <c r="A319" t="s">
        <v>4</v>
      </c>
      <c r="B319" s="203" t="s">
        <v>248</v>
      </c>
      <c r="C319" t="s">
        <v>88</v>
      </c>
      <c r="D319" s="159">
        <v>0</v>
      </c>
      <c r="E319" s="158">
        <v>0.01</v>
      </c>
      <c r="F319" s="160">
        <v>0.21</v>
      </c>
      <c r="G319" t="s">
        <v>225</v>
      </c>
      <c r="H319">
        <v>6</v>
      </c>
      <c r="I319">
        <v>400</v>
      </c>
      <c r="J319" s="168">
        <f>I319/'Working tab'!$B$2</f>
        <v>1595.5325089748706</v>
      </c>
      <c r="K319" s="159">
        <f t="shared" si="48"/>
        <v>335.06182688472279</v>
      </c>
      <c r="L319" s="159">
        <f t="shared" si="49"/>
        <v>64.938173115277209</v>
      </c>
      <c r="M319" s="158">
        <f t="shared" si="50"/>
        <v>0.16234543278819302</v>
      </c>
      <c r="N319" s="134">
        <f t="shared" si="51"/>
        <v>779.25807738332651</v>
      </c>
      <c r="O319" s="134">
        <f t="shared" si="53"/>
        <v>3.3506182688472279</v>
      </c>
      <c r="P319" s="134">
        <f t="shared" si="54"/>
        <v>40.207419226166735</v>
      </c>
      <c r="Q319" s="134">
        <f t="shared" si="52"/>
        <v>68.288791384124437</v>
      </c>
      <c r="R319" s="134">
        <f t="shared" si="59"/>
        <v>819.46549660949324</v>
      </c>
      <c r="S319" t="s">
        <v>313</v>
      </c>
      <c r="T319" t="s">
        <v>334</v>
      </c>
      <c r="U319" t="s">
        <v>313</v>
      </c>
      <c r="V319" s="4" t="s">
        <v>340</v>
      </c>
      <c r="W319" t="s">
        <v>339</v>
      </c>
      <c r="X319" t="s">
        <v>81</v>
      </c>
    </row>
    <row r="320" spans="1:24">
      <c r="A320" t="s">
        <v>4</v>
      </c>
      <c r="B320" s="203" t="s">
        <v>248</v>
      </c>
      <c r="C320" t="s">
        <v>88</v>
      </c>
      <c r="D320" s="159">
        <v>0</v>
      </c>
      <c r="E320" s="158">
        <v>0.01</v>
      </c>
      <c r="F320" s="160">
        <v>0.21</v>
      </c>
      <c r="G320" t="s">
        <v>225</v>
      </c>
      <c r="H320">
        <v>6</v>
      </c>
      <c r="I320">
        <v>450</v>
      </c>
      <c r="J320" s="168">
        <f>I320/'Working tab'!$B$2</f>
        <v>1794.9740725967292</v>
      </c>
      <c r="K320" s="159">
        <f t="shared" si="48"/>
        <v>376.9445552453131</v>
      </c>
      <c r="L320" s="159">
        <f t="shared" si="49"/>
        <v>73.055444754686903</v>
      </c>
      <c r="M320" s="158">
        <f t="shared" si="50"/>
        <v>0.16234543278819311</v>
      </c>
      <c r="N320" s="134">
        <f t="shared" si="51"/>
        <v>876.66533705624283</v>
      </c>
      <c r="O320" s="134">
        <f t="shared" si="53"/>
        <v>3.769445552453131</v>
      </c>
      <c r="P320" s="134">
        <f t="shared" si="54"/>
        <v>45.23334662943757</v>
      </c>
      <c r="Q320" s="134">
        <f t="shared" si="52"/>
        <v>76.824890307140038</v>
      </c>
      <c r="R320" s="134">
        <f t="shared" si="59"/>
        <v>921.89868368568045</v>
      </c>
      <c r="S320" t="s">
        <v>313</v>
      </c>
      <c r="T320" t="s">
        <v>334</v>
      </c>
      <c r="U320" t="s">
        <v>313</v>
      </c>
      <c r="V320" s="4" t="s">
        <v>340</v>
      </c>
      <c r="W320" t="s">
        <v>339</v>
      </c>
      <c r="X320" t="s">
        <v>81</v>
      </c>
    </row>
    <row r="321" spans="1:24">
      <c r="A321" t="s">
        <v>4</v>
      </c>
      <c r="B321" s="203" t="s">
        <v>248</v>
      </c>
      <c r="C321" t="s">
        <v>88</v>
      </c>
      <c r="D321" s="159">
        <v>0</v>
      </c>
      <c r="E321" s="158">
        <v>0.01</v>
      </c>
      <c r="F321" s="160">
        <v>0.21</v>
      </c>
      <c r="G321" t="s">
        <v>225</v>
      </c>
      <c r="H321">
        <v>6</v>
      </c>
      <c r="I321">
        <v>500</v>
      </c>
      <c r="J321" s="168">
        <f>I321/'Working tab'!$B$2</f>
        <v>1994.4156362185881</v>
      </c>
      <c r="K321" s="159">
        <f t="shared" si="48"/>
        <v>418.82728360590352</v>
      </c>
      <c r="L321" s="159">
        <f t="shared" si="49"/>
        <v>81.172716394096483</v>
      </c>
      <c r="M321" s="158">
        <f t="shared" si="50"/>
        <v>0.16234543278819297</v>
      </c>
      <c r="N321" s="134">
        <f t="shared" si="51"/>
        <v>974.07259672915779</v>
      </c>
      <c r="O321" s="134">
        <f t="shared" si="53"/>
        <v>4.1882728360590349</v>
      </c>
      <c r="P321" s="134">
        <f t="shared" si="54"/>
        <v>50.259274032708419</v>
      </c>
      <c r="Q321" s="134">
        <f t="shared" si="52"/>
        <v>85.360989230155525</v>
      </c>
      <c r="R321" s="134">
        <f t="shared" si="59"/>
        <v>1024.3318707618664</v>
      </c>
      <c r="S321" t="s">
        <v>313</v>
      </c>
      <c r="T321" t="s">
        <v>334</v>
      </c>
      <c r="U321" t="s">
        <v>313</v>
      </c>
      <c r="V321" s="4" t="s">
        <v>340</v>
      </c>
      <c r="W321" t="s">
        <v>339</v>
      </c>
      <c r="X321" t="s">
        <v>81</v>
      </c>
    </row>
    <row r="322" spans="1:24">
      <c r="A322" t="s">
        <v>4</v>
      </c>
      <c r="B322" s="203" t="s">
        <v>253</v>
      </c>
      <c r="C322" t="s">
        <v>89</v>
      </c>
      <c r="D322" s="159">
        <v>0</v>
      </c>
      <c r="E322" s="158">
        <v>0.01</v>
      </c>
      <c r="F322" s="158">
        <v>0.22</v>
      </c>
      <c r="G322" t="s">
        <v>206</v>
      </c>
      <c r="H322">
        <v>24</v>
      </c>
      <c r="I322">
        <v>50</v>
      </c>
      <c r="J322" s="168">
        <f>I322/'Working tab'!$B$2</f>
        <v>199.44156362185882</v>
      </c>
      <c r="K322" s="159">
        <f t="shared" ref="K322:K351" si="60">IF(G322="Discounted", (1-F322)*I322,(F322*J322))</f>
        <v>39</v>
      </c>
      <c r="L322" s="159">
        <f t="shared" ref="L322:L351" si="61">I322-K322</f>
        <v>11</v>
      </c>
      <c r="M322" s="158">
        <f t="shared" ref="M322:M351" si="62">L322/I322</f>
        <v>0.22</v>
      </c>
      <c r="N322" s="134">
        <f t="shared" ref="N322:N351" si="63">L322*12</f>
        <v>132</v>
      </c>
      <c r="O322" s="134">
        <f t="shared" si="53"/>
        <v>0.39</v>
      </c>
      <c r="P322" s="134">
        <f t="shared" si="54"/>
        <v>4.68</v>
      </c>
      <c r="Q322" s="134">
        <f t="shared" ref="Q322:Q351" si="64">L322+(K322*E322)+D322/12</f>
        <v>11.39</v>
      </c>
      <c r="R322" s="134">
        <f t="shared" ref="R322" si="65">Q322*12</f>
        <v>136.68</v>
      </c>
      <c r="S322" t="s">
        <v>313</v>
      </c>
      <c r="T322" t="s">
        <v>334</v>
      </c>
      <c r="U322" t="s">
        <v>313</v>
      </c>
      <c r="V322" s="4" t="s">
        <v>340</v>
      </c>
      <c r="W322" t="s">
        <v>339</v>
      </c>
      <c r="X322" t="s">
        <v>81</v>
      </c>
    </row>
    <row r="323" spans="1:24">
      <c r="A323" t="s">
        <v>4</v>
      </c>
      <c r="B323" s="203" t="s">
        <v>253</v>
      </c>
      <c r="C323" t="s">
        <v>89</v>
      </c>
      <c r="D323" s="159">
        <v>0</v>
      </c>
      <c r="E323" s="158">
        <v>0.01</v>
      </c>
      <c r="F323" s="158">
        <v>0.22</v>
      </c>
      <c r="G323" t="s">
        <v>206</v>
      </c>
      <c r="H323">
        <v>24</v>
      </c>
      <c r="I323">
        <v>100</v>
      </c>
      <c r="J323" s="168">
        <f>I323/'Working tab'!$B$2</f>
        <v>398.88312724371764</v>
      </c>
      <c r="K323" s="159">
        <f t="shared" si="60"/>
        <v>78</v>
      </c>
      <c r="L323" s="159">
        <f t="shared" si="61"/>
        <v>22</v>
      </c>
      <c r="M323" s="158">
        <f t="shared" si="62"/>
        <v>0.22</v>
      </c>
      <c r="N323" s="134">
        <f t="shared" si="63"/>
        <v>264</v>
      </c>
      <c r="O323" s="134">
        <f t="shared" ref="O323:O351" si="66">IF(E323=0,0,IF(E323=1,IF(E323*K323&gt;1,1,E323*K323),E323*K323))</f>
        <v>0.78</v>
      </c>
      <c r="P323" s="134">
        <f t="shared" ref="P323:P351" si="67">E323*K323*12</f>
        <v>9.36</v>
      </c>
      <c r="Q323" s="134">
        <f t="shared" si="64"/>
        <v>22.78</v>
      </c>
      <c r="R323" s="134">
        <f t="shared" ref="R323:R331" si="68">Q323*12</f>
        <v>273.36</v>
      </c>
      <c r="S323" t="s">
        <v>313</v>
      </c>
      <c r="T323" t="s">
        <v>334</v>
      </c>
      <c r="U323" t="s">
        <v>313</v>
      </c>
      <c r="V323" s="4" t="s">
        <v>340</v>
      </c>
      <c r="W323" t="s">
        <v>339</v>
      </c>
      <c r="X323" t="s">
        <v>81</v>
      </c>
    </row>
    <row r="324" spans="1:24">
      <c r="A324" t="s">
        <v>4</v>
      </c>
      <c r="B324" s="203" t="s">
        <v>253</v>
      </c>
      <c r="C324" t="s">
        <v>89</v>
      </c>
      <c r="D324" s="159">
        <v>0</v>
      </c>
      <c r="E324" s="158">
        <v>0.01</v>
      </c>
      <c r="F324" s="158">
        <v>0.22</v>
      </c>
      <c r="G324" t="s">
        <v>206</v>
      </c>
      <c r="H324">
        <v>24</v>
      </c>
      <c r="I324">
        <v>150</v>
      </c>
      <c r="J324" s="168">
        <f>I324/'Working tab'!$B$2</f>
        <v>598.32469086557649</v>
      </c>
      <c r="K324" s="159">
        <f t="shared" si="60"/>
        <v>117</v>
      </c>
      <c r="L324" s="159">
        <f t="shared" si="61"/>
        <v>33</v>
      </c>
      <c r="M324" s="158">
        <f t="shared" si="62"/>
        <v>0.22</v>
      </c>
      <c r="N324" s="134">
        <f t="shared" si="63"/>
        <v>396</v>
      </c>
      <c r="O324" s="134">
        <f t="shared" si="66"/>
        <v>1.17</v>
      </c>
      <c r="P324" s="134">
        <f t="shared" si="67"/>
        <v>14.04</v>
      </c>
      <c r="Q324" s="134">
        <f t="shared" si="64"/>
        <v>34.17</v>
      </c>
      <c r="R324" s="134">
        <f t="shared" si="68"/>
        <v>410.04</v>
      </c>
      <c r="S324" t="s">
        <v>313</v>
      </c>
      <c r="T324" t="s">
        <v>334</v>
      </c>
      <c r="U324" t="s">
        <v>313</v>
      </c>
      <c r="V324" s="4" t="s">
        <v>340</v>
      </c>
      <c r="W324" t="s">
        <v>339</v>
      </c>
      <c r="X324" t="s">
        <v>81</v>
      </c>
    </row>
    <row r="325" spans="1:24">
      <c r="A325" t="s">
        <v>4</v>
      </c>
      <c r="B325" s="203" t="s">
        <v>253</v>
      </c>
      <c r="C325" t="s">
        <v>89</v>
      </c>
      <c r="D325" s="159">
        <v>0</v>
      </c>
      <c r="E325" s="158">
        <v>0.01</v>
      </c>
      <c r="F325" s="158">
        <v>0.22</v>
      </c>
      <c r="G325" t="s">
        <v>206</v>
      </c>
      <c r="H325">
        <v>24</v>
      </c>
      <c r="I325">
        <v>200</v>
      </c>
      <c r="J325" s="168">
        <f>I325/'Working tab'!$B$2</f>
        <v>797.76625448743528</v>
      </c>
      <c r="K325" s="159">
        <f t="shared" si="60"/>
        <v>156</v>
      </c>
      <c r="L325" s="159">
        <f t="shared" si="61"/>
        <v>44</v>
      </c>
      <c r="M325" s="158">
        <f t="shared" si="62"/>
        <v>0.22</v>
      </c>
      <c r="N325" s="134">
        <f t="shared" si="63"/>
        <v>528</v>
      </c>
      <c r="O325" s="134">
        <f t="shared" si="66"/>
        <v>1.56</v>
      </c>
      <c r="P325" s="134">
        <f t="shared" si="67"/>
        <v>18.72</v>
      </c>
      <c r="Q325" s="134">
        <f t="shared" si="64"/>
        <v>45.56</v>
      </c>
      <c r="R325" s="134">
        <f t="shared" si="68"/>
        <v>546.72</v>
      </c>
      <c r="S325" t="s">
        <v>313</v>
      </c>
      <c r="T325" t="s">
        <v>334</v>
      </c>
      <c r="U325" t="s">
        <v>313</v>
      </c>
      <c r="V325" s="4" t="s">
        <v>340</v>
      </c>
      <c r="W325" t="s">
        <v>339</v>
      </c>
      <c r="X325" t="s">
        <v>81</v>
      </c>
    </row>
    <row r="326" spans="1:24">
      <c r="A326" t="s">
        <v>4</v>
      </c>
      <c r="B326" s="203" t="s">
        <v>253</v>
      </c>
      <c r="C326" t="s">
        <v>89</v>
      </c>
      <c r="D326" s="159">
        <v>0</v>
      </c>
      <c r="E326" s="158">
        <v>0.01</v>
      </c>
      <c r="F326" s="158">
        <v>0.22</v>
      </c>
      <c r="G326" t="s">
        <v>206</v>
      </c>
      <c r="H326">
        <v>24</v>
      </c>
      <c r="I326">
        <v>250</v>
      </c>
      <c r="J326" s="168">
        <f>I326/'Working tab'!$B$2</f>
        <v>997.20781810929407</v>
      </c>
      <c r="K326" s="159">
        <f t="shared" si="60"/>
        <v>195</v>
      </c>
      <c r="L326" s="159">
        <f t="shared" si="61"/>
        <v>55</v>
      </c>
      <c r="M326" s="158">
        <f t="shared" si="62"/>
        <v>0.22</v>
      </c>
      <c r="N326" s="134">
        <f t="shared" si="63"/>
        <v>660</v>
      </c>
      <c r="O326" s="134">
        <f t="shared" si="66"/>
        <v>1.95</v>
      </c>
      <c r="P326" s="134">
        <f t="shared" si="67"/>
        <v>23.4</v>
      </c>
      <c r="Q326" s="134">
        <f t="shared" si="64"/>
        <v>56.95</v>
      </c>
      <c r="R326" s="134">
        <f t="shared" si="68"/>
        <v>683.40000000000009</v>
      </c>
      <c r="S326" t="s">
        <v>313</v>
      </c>
      <c r="T326" t="s">
        <v>334</v>
      </c>
      <c r="U326" t="s">
        <v>313</v>
      </c>
      <c r="V326" s="4" t="s">
        <v>340</v>
      </c>
      <c r="W326" t="s">
        <v>339</v>
      </c>
      <c r="X326" t="s">
        <v>81</v>
      </c>
    </row>
    <row r="327" spans="1:24">
      <c r="A327" t="s">
        <v>4</v>
      </c>
      <c r="B327" s="203" t="s">
        <v>253</v>
      </c>
      <c r="C327" t="s">
        <v>89</v>
      </c>
      <c r="D327" s="159">
        <v>0</v>
      </c>
      <c r="E327" s="158">
        <v>0.01</v>
      </c>
      <c r="F327" s="158">
        <v>0.22</v>
      </c>
      <c r="G327" t="s">
        <v>206</v>
      </c>
      <c r="H327">
        <v>24</v>
      </c>
      <c r="I327">
        <v>300</v>
      </c>
      <c r="J327" s="168">
        <f>I327/'Working tab'!$B$2</f>
        <v>1196.649381731153</v>
      </c>
      <c r="K327" s="159">
        <f t="shared" si="60"/>
        <v>234</v>
      </c>
      <c r="L327" s="159">
        <f t="shared" si="61"/>
        <v>66</v>
      </c>
      <c r="M327" s="158">
        <f t="shared" si="62"/>
        <v>0.22</v>
      </c>
      <c r="N327" s="134">
        <f t="shared" si="63"/>
        <v>792</v>
      </c>
      <c r="O327" s="134">
        <f t="shared" si="66"/>
        <v>2.34</v>
      </c>
      <c r="P327" s="134">
        <f t="shared" si="67"/>
        <v>28.08</v>
      </c>
      <c r="Q327" s="134">
        <f t="shared" si="64"/>
        <v>68.34</v>
      </c>
      <c r="R327" s="134">
        <f t="shared" si="68"/>
        <v>820.08</v>
      </c>
      <c r="S327" t="s">
        <v>313</v>
      </c>
      <c r="T327" t="s">
        <v>334</v>
      </c>
      <c r="U327" t="s">
        <v>313</v>
      </c>
      <c r="V327" s="4" t="s">
        <v>340</v>
      </c>
      <c r="W327" t="s">
        <v>339</v>
      </c>
      <c r="X327" t="s">
        <v>81</v>
      </c>
    </row>
    <row r="328" spans="1:24">
      <c r="A328" t="s">
        <v>4</v>
      </c>
      <c r="B328" s="203" t="s">
        <v>253</v>
      </c>
      <c r="C328" t="s">
        <v>89</v>
      </c>
      <c r="D328" s="159">
        <v>0</v>
      </c>
      <c r="E328" s="158">
        <v>0.01</v>
      </c>
      <c r="F328" s="158">
        <v>0.22</v>
      </c>
      <c r="G328" t="s">
        <v>206</v>
      </c>
      <c r="H328">
        <v>24</v>
      </c>
      <c r="I328">
        <v>350</v>
      </c>
      <c r="J328" s="168">
        <f>I328/'Working tab'!$B$2</f>
        <v>1396.0909453530116</v>
      </c>
      <c r="K328" s="159">
        <f t="shared" si="60"/>
        <v>273</v>
      </c>
      <c r="L328" s="159">
        <f t="shared" si="61"/>
        <v>77</v>
      </c>
      <c r="M328" s="158">
        <f t="shared" si="62"/>
        <v>0.22</v>
      </c>
      <c r="N328" s="134">
        <f t="shared" si="63"/>
        <v>924</v>
      </c>
      <c r="O328" s="134">
        <f t="shared" si="66"/>
        <v>2.73</v>
      </c>
      <c r="P328" s="134">
        <f t="shared" si="67"/>
        <v>32.76</v>
      </c>
      <c r="Q328" s="134">
        <f t="shared" si="64"/>
        <v>79.73</v>
      </c>
      <c r="R328" s="134">
        <f t="shared" si="68"/>
        <v>956.76</v>
      </c>
      <c r="S328" t="s">
        <v>313</v>
      </c>
      <c r="T328" t="s">
        <v>334</v>
      </c>
      <c r="U328" t="s">
        <v>313</v>
      </c>
      <c r="V328" s="4" t="s">
        <v>340</v>
      </c>
      <c r="W328" t="s">
        <v>339</v>
      </c>
      <c r="X328" t="s">
        <v>81</v>
      </c>
    </row>
    <row r="329" spans="1:24">
      <c r="A329" t="s">
        <v>4</v>
      </c>
      <c r="B329" s="203" t="s">
        <v>253</v>
      </c>
      <c r="C329" t="s">
        <v>89</v>
      </c>
      <c r="D329" s="159">
        <v>0</v>
      </c>
      <c r="E329" s="158">
        <v>0.01</v>
      </c>
      <c r="F329" s="158">
        <v>0.22</v>
      </c>
      <c r="G329" t="s">
        <v>206</v>
      </c>
      <c r="H329">
        <v>24</v>
      </c>
      <c r="I329">
        <v>400</v>
      </c>
      <c r="J329" s="168">
        <f>I329/'Working tab'!$B$2</f>
        <v>1595.5325089748706</v>
      </c>
      <c r="K329" s="159">
        <f t="shared" si="60"/>
        <v>312</v>
      </c>
      <c r="L329" s="159">
        <f t="shared" si="61"/>
        <v>88</v>
      </c>
      <c r="M329" s="158">
        <f t="shared" si="62"/>
        <v>0.22</v>
      </c>
      <c r="N329" s="134">
        <f t="shared" si="63"/>
        <v>1056</v>
      </c>
      <c r="O329" s="134">
        <f t="shared" si="66"/>
        <v>3.12</v>
      </c>
      <c r="P329" s="134">
        <f t="shared" si="67"/>
        <v>37.44</v>
      </c>
      <c r="Q329" s="134">
        <f t="shared" si="64"/>
        <v>91.12</v>
      </c>
      <c r="R329" s="134">
        <f t="shared" si="68"/>
        <v>1093.44</v>
      </c>
      <c r="S329" t="s">
        <v>313</v>
      </c>
      <c r="T329" t="s">
        <v>334</v>
      </c>
      <c r="U329" t="s">
        <v>313</v>
      </c>
      <c r="V329" s="4" t="s">
        <v>340</v>
      </c>
      <c r="W329" t="s">
        <v>339</v>
      </c>
      <c r="X329" t="s">
        <v>81</v>
      </c>
    </row>
    <row r="330" spans="1:24">
      <c r="A330" t="s">
        <v>4</v>
      </c>
      <c r="B330" s="203" t="s">
        <v>253</v>
      </c>
      <c r="C330" t="s">
        <v>89</v>
      </c>
      <c r="D330" s="159">
        <v>0</v>
      </c>
      <c r="E330" s="158">
        <v>0.01</v>
      </c>
      <c r="F330" s="158">
        <v>0.22</v>
      </c>
      <c r="G330" t="s">
        <v>206</v>
      </c>
      <c r="H330">
        <v>24</v>
      </c>
      <c r="I330">
        <v>450</v>
      </c>
      <c r="J330" s="168">
        <f>I330/'Working tab'!$B$2</f>
        <v>1794.9740725967292</v>
      </c>
      <c r="K330" s="159">
        <f t="shared" si="60"/>
        <v>351</v>
      </c>
      <c r="L330" s="159">
        <f t="shared" si="61"/>
        <v>99</v>
      </c>
      <c r="M330" s="158">
        <f t="shared" si="62"/>
        <v>0.22</v>
      </c>
      <c r="N330" s="134">
        <f t="shared" si="63"/>
        <v>1188</v>
      </c>
      <c r="O330" s="134">
        <f t="shared" si="66"/>
        <v>3.5100000000000002</v>
      </c>
      <c r="P330" s="134">
        <f t="shared" si="67"/>
        <v>42.120000000000005</v>
      </c>
      <c r="Q330" s="134">
        <f t="shared" si="64"/>
        <v>102.51</v>
      </c>
      <c r="R330" s="134">
        <f t="shared" si="68"/>
        <v>1230.1200000000001</v>
      </c>
      <c r="S330" t="s">
        <v>313</v>
      </c>
      <c r="T330" t="s">
        <v>334</v>
      </c>
      <c r="U330" t="s">
        <v>313</v>
      </c>
      <c r="V330" s="4" t="s">
        <v>340</v>
      </c>
      <c r="W330" t="s">
        <v>339</v>
      </c>
      <c r="X330" t="s">
        <v>81</v>
      </c>
    </row>
    <row r="331" spans="1:24">
      <c r="A331" t="s">
        <v>4</v>
      </c>
      <c r="B331" s="203" t="s">
        <v>253</v>
      </c>
      <c r="C331" t="s">
        <v>89</v>
      </c>
      <c r="D331" s="159">
        <v>0</v>
      </c>
      <c r="E331" s="158">
        <v>0.01</v>
      </c>
      <c r="F331" s="158">
        <v>0.22</v>
      </c>
      <c r="G331" t="s">
        <v>206</v>
      </c>
      <c r="H331">
        <v>24</v>
      </c>
      <c r="I331">
        <v>500</v>
      </c>
      <c r="J331" s="168">
        <f>I331/'Working tab'!$B$2</f>
        <v>1994.4156362185881</v>
      </c>
      <c r="K331" s="159">
        <f t="shared" si="60"/>
        <v>390</v>
      </c>
      <c r="L331" s="159">
        <f t="shared" si="61"/>
        <v>110</v>
      </c>
      <c r="M331" s="158">
        <f t="shared" si="62"/>
        <v>0.22</v>
      </c>
      <c r="N331" s="134">
        <f t="shared" si="63"/>
        <v>1320</v>
      </c>
      <c r="O331" s="134">
        <f t="shared" si="66"/>
        <v>3.9</v>
      </c>
      <c r="P331" s="134">
        <f t="shared" si="67"/>
        <v>46.8</v>
      </c>
      <c r="Q331" s="134">
        <f t="shared" si="64"/>
        <v>113.9</v>
      </c>
      <c r="R331" s="134">
        <f t="shared" si="68"/>
        <v>1366.8000000000002</v>
      </c>
      <c r="S331" t="s">
        <v>313</v>
      </c>
      <c r="T331" t="s">
        <v>334</v>
      </c>
      <c r="U331" t="s">
        <v>313</v>
      </c>
      <c r="V331" s="4" t="s">
        <v>340</v>
      </c>
      <c r="W331" t="s">
        <v>339</v>
      </c>
      <c r="X331" t="s">
        <v>81</v>
      </c>
    </row>
    <row r="332" spans="1:24">
      <c r="A332" t="s">
        <v>4</v>
      </c>
      <c r="B332" s="203" t="s">
        <v>251</v>
      </c>
      <c r="C332" t="s">
        <v>90</v>
      </c>
      <c r="D332" s="159">
        <v>0</v>
      </c>
      <c r="E332" s="158">
        <v>0.01</v>
      </c>
      <c r="F332" s="158">
        <v>0.21</v>
      </c>
      <c r="G332" t="s">
        <v>206</v>
      </c>
      <c r="H332">
        <v>12</v>
      </c>
      <c r="I332">
        <v>50</v>
      </c>
      <c r="J332" s="168">
        <f>I332/'Working tab'!$B$2</f>
        <v>199.44156362185882</v>
      </c>
      <c r="K332" s="159">
        <f t="shared" si="60"/>
        <v>39.5</v>
      </c>
      <c r="L332" s="159">
        <f t="shared" si="61"/>
        <v>10.5</v>
      </c>
      <c r="M332" s="158">
        <f t="shared" si="62"/>
        <v>0.21</v>
      </c>
      <c r="N332" s="134">
        <f t="shared" si="63"/>
        <v>126</v>
      </c>
      <c r="O332" s="134">
        <f t="shared" si="66"/>
        <v>0.39500000000000002</v>
      </c>
      <c r="P332" s="134">
        <f t="shared" si="67"/>
        <v>4.74</v>
      </c>
      <c r="Q332" s="134">
        <f t="shared" si="64"/>
        <v>10.895</v>
      </c>
      <c r="R332" s="134">
        <f t="shared" ref="R332:R341" si="69">Q332*12</f>
        <v>130.74</v>
      </c>
      <c r="S332" t="s">
        <v>313</v>
      </c>
      <c r="T332" t="s">
        <v>334</v>
      </c>
      <c r="U332" t="s">
        <v>313</v>
      </c>
      <c r="V332" s="4" t="s">
        <v>340</v>
      </c>
      <c r="W332" t="s">
        <v>339</v>
      </c>
      <c r="X332" t="s">
        <v>81</v>
      </c>
    </row>
    <row r="333" spans="1:24">
      <c r="A333" t="s">
        <v>4</v>
      </c>
      <c r="B333" s="203" t="s">
        <v>251</v>
      </c>
      <c r="C333" t="s">
        <v>90</v>
      </c>
      <c r="D333" s="159">
        <v>0</v>
      </c>
      <c r="E333" s="158">
        <v>0.01</v>
      </c>
      <c r="F333" s="158">
        <v>0.21</v>
      </c>
      <c r="G333" t="s">
        <v>206</v>
      </c>
      <c r="H333">
        <v>12</v>
      </c>
      <c r="I333">
        <v>100</v>
      </c>
      <c r="J333" s="168">
        <f>I333/'Working tab'!$B$2</f>
        <v>398.88312724371764</v>
      </c>
      <c r="K333" s="159">
        <f t="shared" si="60"/>
        <v>79</v>
      </c>
      <c r="L333" s="159">
        <f t="shared" si="61"/>
        <v>21</v>
      </c>
      <c r="M333" s="158">
        <f t="shared" si="62"/>
        <v>0.21</v>
      </c>
      <c r="N333" s="134">
        <f t="shared" si="63"/>
        <v>252</v>
      </c>
      <c r="O333" s="134">
        <f t="shared" si="66"/>
        <v>0.79</v>
      </c>
      <c r="P333" s="134">
        <f t="shared" si="67"/>
        <v>9.48</v>
      </c>
      <c r="Q333" s="134">
        <f t="shared" si="64"/>
        <v>21.79</v>
      </c>
      <c r="R333" s="134">
        <f t="shared" si="69"/>
        <v>261.48</v>
      </c>
      <c r="S333" t="s">
        <v>313</v>
      </c>
      <c r="T333" t="s">
        <v>334</v>
      </c>
      <c r="U333" t="s">
        <v>313</v>
      </c>
      <c r="V333" s="4" t="s">
        <v>340</v>
      </c>
      <c r="W333" t="s">
        <v>339</v>
      </c>
      <c r="X333" t="s">
        <v>81</v>
      </c>
    </row>
    <row r="334" spans="1:24">
      <c r="A334" t="s">
        <v>4</v>
      </c>
      <c r="B334" s="203" t="s">
        <v>251</v>
      </c>
      <c r="C334" t="s">
        <v>90</v>
      </c>
      <c r="D334" s="159">
        <v>0</v>
      </c>
      <c r="E334" s="158">
        <v>0.01</v>
      </c>
      <c r="F334" s="158">
        <v>0.21</v>
      </c>
      <c r="G334" t="s">
        <v>206</v>
      </c>
      <c r="H334">
        <v>12</v>
      </c>
      <c r="I334">
        <v>150</v>
      </c>
      <c r="J334" s="168">
        <f>I334/'Working tab'!$B$2</f>
        <v>598.32469086557649</v>
      </c>
      <c r="K334" s="159">
        <f t="shared" si="60"/>
        <v>118.5</v>
      </c>
      <c r="L334" s="159">
        <f t="shared" si="61"/>
        <v>31.5</v>
      </c>
      <c r="M334" s="158">
        <f t="shared" si="62"/>
        <v>0.21</v>
      </c>
      <c r="N334" s="134">
        <f t="shared" si="63"/>
        <v>378</v>
      </c>
      <c r="O334" s="134">
        <f t="shared" si="66"/>
        <v>1.1850000000000001</v>
      </c>
      <c r="P334" s="134">
        <f t="shared" si="67"/>
        <v>14.22</v>
      </c>
      <c r="Q334" s="134">
        <f t="shared" si="64"/>
        <v>32.685000000000002</v>
      </c>
      <c r="R334" s="134">
        <f t="shared" si="69"/>
        <v>392.22</v>
      </c>
      <c r="S334" t="s">
        <v>313</v>
      </c>
      <c r="T334" t="s">
        <v>334</v>
      </c>
      <c r="U334" t="s">
        <v>313</v>
      </c>
      <c r="V334" s="4" t="s">
        <v>340</v>
      </c>
      <c r="W334" t="s">
        <v>339</v>
      </c>
      <c r="X334" t="s">
        <v>81</v>
      </c>
    </row>
    <row r="335" spans="1:24">
      <c r="A335" t="s">
        <v>4</v>
      </c>
      <c r="B335" s="203" t="s">
        <v>251</v>
      </c>
      <c r="C335" t="s">
        <v>90</v>
      </c>
      <c r="D335" s="159">
        <v>0</v>
      </c>
      <c r="E335" s="158">
        <v>0.01</v>
      </c>
      <c r="F335" s="158">
        <v>0.21</v>
      </c>
      <c r="G335" t="s">
        <v>206</v>
      </c>
      <c r="H335">
        <v>12</v>
      </c>
      <c r="I335">
        <v>200</v>
      </c>
      <c r="J335" s="168">
        <f>I335/'Working tab'!$B$2</f>
        <v>797.76625448743528</v>
      </c>
      <c r="K335" s="159">
        <f t="shared" si="60"/>
        <v>158</v>
      </c>
      <c r="L335" s="159">
        <f t="shared" si="61"/>
        <v>42</v>
      </c>
      <c r="M335" s="158">
        <f t="shared" si="62"/>
        <v>0.21</v>
      </c>
      <c r="N335" s="134">
        <f t="shared" si="63"/>
        <v>504</v>
      </c>
      <c r="O335" s="134">
        <f t="shared" si="66"/>
        <v>1.58</v>
      </c>
      <c r="P335" s="134">
        <f t="shared" si="67"/>
        <v>18.96</v>
      </c>
      <c r="Q335" s="134">
        <f t="shared" si="64"/>
        <v>43.58</v>
      </c>
      <c r="R335" s="134">
        <f t="shared" si="69"/>
        <v>522.96</v>
      </c>
      <c r="S335" t="s">
        <v>313</v>
      </c>
      <c r="T335" t="s">
        <v>334</v>
      </c>
      <c r="U335" t="s">
        <v>313</v>
      </c>
      <c r="V335" s="4" t="s">
        <v>340</v>
      </c>
      <c r="W335" t="s">
        <v>339</v>
      </c>
      <c r="X335" t="s">
        <v>81</v>
      </c>
    </row>
    <row r="336" spans="1:24">
      <c r="A336" t="s">
        <v>4</v>
      </c>
      <c r="B336" s="203" t="s">
        <v>251</v>
      </c>
      <c r="C336" t="s">
        <v>90</v>
      </c>
      <c r="D336" s="159">
        <v>0</v>
      </c>
      <c r="E336" s="158">
        <v>0.01</v>
      </c>
      <c r="F336" s="158">
        <v>0.21</v>
      </c>
      <c r="G336" t="s">
        <v>206</v>
      </c>
      <c r="H336">
        <v>12</v>
      </c>
      <c r="I336">
        <v>250</v>
      </c>
      <c r="J336" s="168">
        <f>I336/'Working tab'!$B$2</f>
        <v>997.20781810929407</v>
      </c>
      <c r="K336" s="159">
        <f t="shared" si="60"/>
        <v>197.5</v>
      </c>
      <c r="L336" s="159">
        <f t="shared" si="61"/>
        <v>52.5</v>
      </c>
      <c r="M336" s="158">
        <f t="shared" si="62"/>
        <v>0.21</v>
      </c>
      <c r="N336" s="134">
        <f t="shared" si="63"/>
        <v>630</v>
      </c>
      <c r="O336" s="134">
        <f t="shared" si="66"/>
        <v>1.9750000000000001</v>
      </c>
      <c r="P336" s="134">
        <f t="shared" si="67"/>
        <v>23.700000000000003</v>
      </c>
      <c r="Q336" s="134">
        <f t="shared" si="64"/>
        <v>54.475000000000001</v>
      </c>
      <c r="R336" s="134">
        <f t="shared" si="69"/>
        <v>653.70000000000005</v>
      </c>
      <c r="S336" t="s">
        <v>313</v>
      </c>
      <c r="T336" t="s">
        <v>334</v>
      </c>
      <c r="U336" t="s">
        <v>313</v>
      </c>
      <c r="V336" s="4" t="s">
        <v>340</v>
      </c>
      <c r="W336" t="s">
        <v>339</v>
      </c>
      <c r="X336" t="s">
        <v>81</v>
      </c>
    </row>
    <row r="337" spans="1:24">
      <c r="A337" t="s">
        <v>4</v>
      </c>
      <c r="B337" s="203" t="s">
        <v>251</v>
      </c>
      <c r="C337" t="s">
        <v>90</v>
      </c>
      <c r="D337" s="159">
        <v>0</v>
      </c>
      <c r="E337" s="158">
        <v>0.01</v>
      </c>
      <c r="F337" s="158">
        <v>0.21</v>
      </c>
      <c r="G337" t="s">
        <v>206</v>
      </c>
      <c r="H337">
        <v>12</v>
      </c>
      <c r="I337">
        <v>300</v>
      </c>
      <c r="J337" s="168">
        <f>I337/'Working tab'!$B$2</f>
        <v>1196.649381731153</v>
      </c>
      <c r="K337" s="159">
        <f t="shared" si="60"/>
        <v>237</v>
      </c>
      <c r="L337" s="159">
        <f t="shared" si="61"/>
        <v>63</v>
      </c>
      <c r="M337" s="158">
        <f t="shared" si="62"/>
        <v>0.21</v>
      </c>
      <c r="N337" s="134">
        <f t="shared" si="63"/>
        <v>756</v>
      </c>
      <c r="O337" s="134">
        <f t="shared" si="66"/>
        <v>2.37</v>
      </c>
      <c r="P337" s="134">
        <f t="shared" si="67"/>
        <v>28.44</v>
      </c>
      <c r="Q337" s="134">
        <f t="shared" si="64"/>
        <v>65.37</v>
      </c>
      <c r="R337" s="134">
        <f t="shared" si="69"/>
        <v>784.44</v>
      </c>
      <c r="S337" t="s">
        <v>313</v>
      </c>
      <c r="T337" t="s">
        <v>334</v>
      </c>
      <c r="U337" t="s">
        <v>313</v>
      </c>
      <c r="V337" s="4" t="s">
        <v>340</v>
      </c>
      <c r="W337" t="s">
        <v>339</v>
      </c>
      <c r="X337" t="s">
        <v>81</v>
      </c>
    </row>
    <row r="338" spans="1:24">
      <c r="A338" t="s">
        <v>4</v>
      </c>
      <c r="B338" s="203" t="s">
        <v>251</v>
      </c>
      <c r="C338" t="s">
        <v>90</v>
      </c>
      <c r="D338" s="159">
        <v>0</v>
      </c>
      <c r="E338" s="158">
        <v>0.01</v>
      </c>
      <c r="F338" s="158">
        <v>0.21</v>
      </c>
      <c r="G338" t="s">
        <v>206</v>
      </c>
      <c r="H338">
        <v>12</v>
      </c>
      <c r="I338">
        <v>350</v>
      </c>
      <c r="J338" s="168">
        <f>I338/'Working tab'!$B$2</f>
        <v>1396.0909453530116</v>
      </c>
      <c r="K338" s="159">
        <f t="shared" si="60"/>
        <v>276.5</v>
      </c>
      <c r="L338" s="159">
        <f t="shared" si="61"/>
        <v>73.5</v>
      </c>
      <c r="M338" s="158">
        <f t="shared" si="62"/>
        <v>0.21</v>
      </c>
      <c r="N338" s="134">
        <f t="shared" si="63"/>
        <v>882</v>
      </c>
      <c r="O338" s="134">
        <f t="shared" si="66"/>
        <v>2.7650000000000001</v>
      </c>
      <c r="P338" s="134">
        <f t="shared" si="67"/>
        <v>33.18</v>
      </c>
      <c r="Q338" s="134">
        <f t="shared" si="64"/>
        <v>76.265000000000001</v>
      </c>
      <c r="R338" s="134">
        <f t="shared" si="69"/>
        <v>915.18000000000006</v>
      </c>
      <c r="S338" t="s">
        <v>313</v>
      </c>
      <c r="T338" t="s">
        <v>334</v>
      </c>
      <c r="U338" t="s">
        <v>313</v>
      </c>
      <c r="V338" s="4" t="s">
        <v>340</v>
      </c>
      <c r="W338" t="s">
        <v>339</v>
      </c>
      <c r="X338" t="s">
        <v>81</v>
      </c>
    </row>
    <row r="339" spans="1:24">
      <c r="A339" t="s">
        <v>4</v>
      </c>
      <c r="B339" s="203" t="s">
        <v>251</v>
      </c>
      <c r="C339" t="s">
        <v>90</v>
      </c>
      <c r="D339" s="159">
        <v>0</v>
      </c>
      <c r="E339" s="158">
        <v>0.01</v>
      </c>
      <c r="F339" s="158">
        <v>0.21</v>
      </c>
      <c r="G339" t="s">
        <v>206</v>
      </c>
      <c r="H339">
        <v>12</v>
      </c>
      <c r="I339">
        <v>400</v>
      </c>
      <c r="J339" s="168">
        <f>I339/'Working tab'!$B$2</f>
        <v>1595.5325089748706</v>
      </c>
      <c r="K339" s="159">
        <f t="shared" si="60"/>
        <v>316</v>
      </c>
      <c r="L339" s="159">
        <f t="shared" si="61"/>
        <v>84</v>
      </c>
      <c r="M339" s="158">
        <f t="shared" si="62"/>
        <v>0.21</v>
      </c>
      <c r="N339" s="134">
        <f t="shared" si="63"/>
        <v>1008</v>
      </c>
      <c r="O339" s="134">
        <f t="shared" si="66"/>
        <v>3.16</v>
      </c>
      <c r="P339" s="134">
        <f t="shared" si="67"/>
        <v>37.92</v>
      </c>
      <c r="Q339" s="134">
        <f t="shared" si="64"/>
        <v>87.16</v>
      </c>
      <c r="R339" s="134">
        <f t="shared" si="69"/>
        <v>1045.92</v>
      </c>
      <c r="S339" t="s">
        <v>313</v>
      </c>
      <c r="T339" t="s">
        <v>334</v>
      </c>
      <c r="U339" t="s">
        <v>313</v>
      </c>
      <c r="V339" s="4" t="s">
        <v>340</v>
      </c>
      <c r="W339" t="s">
        <v>339</v>
      </c>
      <c r="X339" t="s">
        <v>81</v>
      </c>
    </row>
    <row r="340" spans="1:24">
      <c r="A340" t="s">
        <v>4</v>
      </c>
      <c r="B340" s="203" t="s">
        <v>251</v>
      </c>
      <c r="C340" t="s">
        <v>90</v>
      </c>
      <c r="D340" s="159">
        <v>0</v>
      </c>
      <c r="E340" s="158">
        <v>0.01</v>
      </c>
      <c r="F340" s="158">
        <v>0.21</v>
      </c>
      <c r="G340" t="s">
        <v>206</v>
      </c>
      <c r="H340">
        <v>12</v>
      </c>
      <c r="I340">
        <v>450</v>
      </c>
      <c r="J340" s="168">
        <f>I340/'Working tab'!$B$2</f>
        <v>1794.9740725967292</v>
      </c>
      <c r="K340" s="159">
        <f t="shared" si="60"/>
        <v>355.5</v>
      </c>
      <c r="L340" s="159">
        <f t="shared" si="61"/>
        <v>94.5</v>
      </c>
      <c r="M340" s="158">
        <f t="shared" si="62"/>
        <v>0.21</v>
      </c>
      <c r="N340" s="134">
        <f t="shared" si="63"/>
        <v>1134</v>
      </c>
      <c r="O340" s="134">
        <f t="shared" si="66"/>
        <v>3.5550000000000002</v>
      </c>
      <c r="P340" s="134">
        <f t="shared" si="67"/>
        <v>42.660000000000004</v>
      </c>
      <c r="Q340" s="134">
        <f t="shared" si="64"/>
        <v>98.055000000000007</v>
      </c>
      <c r="R340" s="134">
        <f t="shared" si="69"/>
        <v>1176.6600000000001</v>
      </c>
      <c r="S340" t="s">
        <v>313</v>
      </c>
      <c r="T340" t="s">
        <v>334</v>
      </c>
      <c r="U340" t="s">
        <v>313</v>
      </c>
      <c r="V340" s="4" t="s">
        <v>340</v>
      </c>
      <c r="W340" t="s">
        <v>339</v>
      </c>
      <c r="X340" t="s">
        <v>81</v>
      </c>
    </row>
    <row r="341" spans="1:24">
      <c r="A341" t="s">
        <v>4</v>
      </c>
      <c r="B341" s="203" t="s">
        <v>251</v>
      </c>
      <c r="C341" t="s">
        <v>90</v>
      </c>
      <c r="D341" s="159">
        <v>0</v>
      </c>
      <c r="E341" s="158">
        <v>0.01</v>
      </c>
      <c r="F341" s="158">
        <v>0.21</v>
      </c>
      <c r="G341" t="s">
        <v>206</v>
      </c>
      <c r="H341">
        <v>12</v>
      </c>
      <c r="I341">
        <v>500</v>
      </c>
      <c r="J341" s="168">
        <f>I341/'Working tab'!$B$2</f>
        <v>1994.4156362185881</v>
      </c>
      <c r="K341" s="159">
        <f t="shared" si="60"/>
        <v>395</v>
      </c>
      <c r="L341" s="159">
        <f t="shared" si="61"/>
        <v>105</v>
      </c>
      <c r="M341" s="158">
        <f t="shared" si="62"/>
        <v>0.21</v>
      </c>
      <c r="N341" s="134">
        <f t="shared" si="63"/>
        <v>1260</v>
      </c>
      <c r="O341" s="134">
        <f t="shared" si="66"/>
        <v>3.95</v>
      </c>
      <c r="P341" s="134">
        <f t="shared" si="67"/>
        <v>47.400000000000006</v>
      </c>
      <c r="Q341" s="134">
        <f t="shared" si="64"/>
        <v>108.95</v>
      </c>
      <c r="R341" s="134">
        <f t="shared" si="69"/>
        <v>1307.4000000000001</v>
      </c>
      <c r="S341" t="s">
        <v>313</v>
      </c>
      <c r="T341" t="s">
        <v>334</v>
      </c>
      <c r="U341" t="s">
        <v>313</v>
      </c>
      <c r="V341" s="4" t="s">
        <v>340</v>
      </c>
      <c r="W341" t="s">
        <v>339</v>
      </c>
      <c r="X341" t="s">
        <v>81</v>
      </c>
    </row>
    <row r="342" spans="1:24">
      <c r="A342" t="s">
        <v>4</v>
      </c>
      <c r="B342" s="27" t="s">
        <v>12</v>
      </c>
      <c r="C342" t="s">
        <v>12</v>
      </c>
      <c r="D342" s="159">
        <v>0</v>
      </c>
      <c r="E342" s="158">
        <v>0.01</v>
      </c>
      <c r="F342" s="158">
        <v>0.17</v>
      </c>
      <c r="G342" t="s">
        <v>206</v>
      </c>
      <c r="H342">
        <v>24</v>
      </c>
      <c r="I342">
        <v>50</v>
      </c>
      <c r="J342" s="168">
        <f>I342/'Working tab'!$B$2</f>
        <v>199.44156362185882</v>
      </c>
      <c r="K342" s="159">
        <f t="shared" si="60"/>
        <v>41.5</v>
      </c>
      <c r="L342" s="159">
        <f t="shared" si="61"/>
        <v>8.5</v>
      </c>
      <c r="M342" s="158">
        <f t="shared" si="62"/>
        <v>0.17</v>
      </c>
      <c r="N342" s="134">
        <f t="shared" si="63"/>
        <v>102</v>
      </c>
      <c r="O342" s="134">
        <f t="shared" si="66"/>
        <v>0.41500000000000004</v>
      </c>
      <c r="P342" s="134">
        <f t="shared" si="67"/>
        <v>4.9800000000000004</v>
      </c>
      <c r="Q342" s="134">
        <f t="shared" si="64"/>
        <v>8.9149999999999991</v>
      </c>
      <c r="R342" s="134">
        <f t="shared" ref="R342:R351" si="70">Q342*12</f>
        <v>106.97999999999999</v>
      </c>
      <c r="S342" t="s">
        <v>313</v>
      </c>
      <c r="T342" t="s">
        <v>334</v>
      </c>
      <c r="U342" t="s">
        <v>313</v>
      </c>
      <c r="V342" s="4" t="s">
        <v>340</v>
      </c>
      <c r="W342" t="s">
        <v>339</v>
      </c>
      <c r="X342" t="s">
        <v>81</v>
      </c>
    </row>
    <row r="343" spans="1:24">
      <c r="A343" t="s">
        <v>4</v>
      </c>
      <c r="B343" s="27" t="s">
        <v>12</v>
      </c>
      <c r="C343" t="s">
        <v>12</v>
      </c>
      <c r="D343" s="159">
        <v>0</v>
      </c>
      <c r="E343" s="158">
        <v>0.01</v>
      </c>
      <c r="F343" s="158">
        <v>0.17</v>
      </c>
      <c r="G343" t="s">
        <v>206</v>
      </c>
      <c r="H343">
        <v>24</v>
      </c>
      <c r="I343">
        <v>100</v>
      </c>
      <c r="J343" s="168">
        <f>I343/'Working tab'!$B$2</f>
        <v>398.88312724371764</v>
      </c>
      <c r="K343" s="159">
        <f t="shared" si="60"/>
        <v>83</v>
      </c>
      <c r="L343" s="159">
        <f t="shared" si="61"/>
        <v>17</v>
      </c>
      <c r="M343" s="158">
        <f t="shared" si="62"/>
        <v>0.17</v>
      </c>
      <c r="N343" s="134">
        <f t="shared" si="63"/>
        <v>204</v>
      </c>
      <c r="O343" s="134">
        <f t="shared" si="66"/>
        <v>0.83000000000000007</v>
      </c>
      <c r="P343" s="134">
        <f t="shared" si="67"/>
        <v>9.9600000000000009</v>
      </c>
      <c r="Q343" s="134">
        <f t="shared" si="64"/>
        <v>17.829999999999998</v>
      </c>
      <c r="R343" s="134">
        <f t="shared" si="70"/>
        <v>213.95999999999998</v>
      </c>
      <c r="S343" t="s">
        <v>313</v>
      </c>
      <c r="T343" t="s">
        <v>334</v>
      </c>
      <c r="U343" t="s">
        <v>313</v>
      </c>
      <c r="V343" s="4" t="s">
        <v>340</v>
      </c>
      <c r="W343" t="s">
        <v>339</v>
      </c>
      <c r="X343" t="s">
        <v>81</v>
      </c>
    </row>
    <row r="344" spans="1:24">
      <c r="A344" t="s">
        <v>4</v>
      </c>
      <c r="B344" s="27" t="s">
        <v>12</v>
      </c>
      <c r="C344" t="s">
        <v>12</v>
      </c>
      <c r="D344" s="159">
        <v>0</v>
      </c>
      <c r="E344" s="158">
        <v>0.01</v>
      </c>
      <c r="F344" s="158">
        <v>0.17</v>
      </c>
      <c r="G344" t="s">
        <v>206</v>
      </c>
      <c r="H344">
        <v>24</v>
      </c>
      <c r="I344">
        <v>150</v>
      </c>
      <c r="J344" s="168">
        <f>I344/'Working tab'!$B$2</f>
        <v>598.32469086557649</v>
      </c>
      <c r="K344" s="159">
        <f t="shared" si="60"/>
        <v>124.5</v>
      </c>
      <c r="L344" s="159">
        <f t="shared" si="61"/>
        <v>25.5</v>
      </c>
      <c r="M344" s="158">
        <f t="shared" si="62"/>
        <v>0.17</v>
      </c>
      <c r="N344" s="134">
        <f t="shared" si="63"/>
        <v>306</v>
      </c>
      <c r="O344" s="134">
        <f t="shared" si="66"/>
        <v>1.2450000000000001</v>
      </c>
      <c r="P344" s="134">
        <f t="shared" si="67"/>
        <v>14.940000000000001</v>
      </c>
      <c r="Q344" s="134">
        <f t="shared" si="64"/>
        <v>26.745000000000001</v>
      </c>
      <c r="R344" s="134">
        <f t="shared" si="70"/>
        <v>320.94</v>
      </c>
      <c r="S344" t="s">
        <v>313</v>
      </c>
      <c r="T344" t="s">
        <v>334</v>
      </c>
      <c r="U344" t="s">
        <v>313</v>
      </c>
      <c r="V344" s="4" t="s">
        <v>340</v>
      </c>
      <c r="W344" t="s">
        <v>339</v>
      </c>
      <c r="X344" t="s">
        <v>81</v>
      </c>
    </row>
    <row r="345" spans="1:24">
      <c r="A345" t="s">
        <v>4</v>
      </c>
      <c r="B345" s="27" t="s">
        <v>12</v>
      </c>
      <c r="C345" t="s">
        <v>12</v>
      </c>
      <c r="D345" s="159">
        <v>0</v>
      </c>
      <c r="E345" s="158">
        <v>0.01</v>
      </c>
      <c r="F345" s="158">
        <v>0.17</v>
      </c>
      <c r="G345" t="s">
        <v>206</v>
      </c>
      <c r="H345">
        <v>24</v>
      </c>
      <c r="I345">
        <v>200</v>
      </c>
      <c r="J345" s="168">
        <f>I345/'Working tab'!$B$2</f>
        <v>797.76625448743528</v>
      </c>
      <c r="K345" s="159">
        <f t="shared" si="60"/>
        <v>166</v>
      </c>
      <c r="L345" s="159">
        <f t="shared" si="61"/>
        <v>34</v>
      </c>
      <c r="M345" s="158">
        <f t="shared" si="62"/>
        <v>0.17</v>
      </c>
      <c r="N345" s="134">
        <f t="shared" si="63"/>
        <v>408</v>
      </c>
      <c r="O345" s="134">
        <f t="shared" si="66"/>
        <v>1.6600000000000001</v>
      </c>
      <c r="P345" s="134">
        <f t="shared" si="67"/>
        <v>19.920000000000002</v>
      </c>
      <c r="Q345" s="134">
        <f t="shared" si="64"/>
        <v>35.659999999999997</v>
      </c>
      <c r="R345" s="134">
        <f t="shared" si="70"/>
        <v>427.91999999999996</v>
      </c>
      <c r="S345" t="s">
        <v>313</v>
      </c>
      <c r="T345" t="s">
        <v>334</v>
      </c>
      <c r="U345" t="s">
        <v>313</v>
      </c>
      <c r="V345" s="4" t="s">
        <v>340</v>
      </c>
      <c r="W345" t="s">
        <v>339</v>
      </c>
      <c r="X345" t="s">
        <v>81</v>
      </c>
    </row>
    <row r="346" spans="1:24">
      <c r="A346" t="s">
        <v>4</v>
      </c>
      <c r="B346" s="27" t="s">
        <v>12</v>
      </c>
      <c r="C346" t="s">
        <v>12</v>
      </c>
      <c r="D346" s="159">
        <v>0</v>
      </c>
      <c r="E346" s="158">
        <v>0.01</v>
      </c>
      <c r="F346" s="158">
        <v>0.17</v>
      </c>
      <c r="G346" t="s">
        <v>206</v>
      </c>
      <c r="H346">
        <v>24</v>
      </c>
      <c r="I346">
        <v>250</v>
      </c>
      <c r="J346" s="168">
        <f>I346/'Working tab'!$B$2</f>
        <v>997.20781810929407</v>
      </c>
      <c r="K346" s="159">
        <f t="shared" si="60"/>
        <v>207.5</v>
      </c>
      <c r="L346" s="159">
        <f t="shared" si="61"/>
        <v>42.5</v>
      </c>
      <c r="M346" s="158">
        <f t="shared" si="62"/>
        <v>0.17</v>
      </c>
      <c r="N346" s="134">
        <f t="shared" si="63"/>
        <v>510</v>
      </c>
      <c r="O346" s="134">
        <f t="shared" si="66"/>
        <v>2.0750000000000002</v>
      </c>
      <c r="P346" s="134">
        <f t="shared" si="67"/>
        <v>24.900000000000002</v>
      </c>
      <c r="Q346" s="134">
        <f t="shared" si="64"/>
        <v>44.575000000000003</v>
      </c>
      <c r="R346" s="134">
        <f t="shared" si="70"/>
        <v>534.90000000000009</v>
      </c>
      <c r="S346" t="s">
        <v>313</v>
      </c>
      <c r="T346" t="s">
        <v>334</v>
      </c>
      <c r="U346" t="s">
        <v>313</v>
      </c>
      <c r="V346" s="4" t="s">
        <v>340</v>
      </c>
      <c r="W346" t="s">
        <v>339</v>
      </c>
      <c r="X346" t="s">
        <v>81</v>
      </c>
    </row>
    <row r="347" spans="1:24">
      <c r="A347" t="s">
        <v>4</v>
      </c>
      <c r="B347" s="27" t="s">
        <v>12</v>
      </c>
      <c r="C347" t="s">
        <v>12</v>
      </c>
      <c r="D347" s="159">
        <v>0</v>
      </c>
      <c r="E347" s="158">
        <v>0.01</v>
      </c>
      <c r="F347" s="158">
        <v>0.17</v>
      </c>
      <c r="G347" t="s">
        <v>206</v>
      </c>
      <c r="H347">
        <v>24</v>
      </c>
      <c r="I347">
        <v>300</v>
      </c>
      <c r="J347" s="168">
        <f>I347/'Working tab'!$B$2</f>
        <v>1196.649381731153</v>
      </c>
      <c r="K347" s="159">
        <f t="shared" si="60"/>
        <v>249</v>
      </c>
      <c r="L347" s="159">
        <f t="shared" si="61"/>
        <v>51</v>
      </c>
      <c r="M347" s="158">
        <f t="shared" si="62"/>
        <v>0.17</v>
      </c>
      <c r="N347" s="134">
        <f t="shared" si="63"/>
        <v>612</v>
      </c>
      <c r="O347" s="134">
        <f t="shared" si="66"/>
        <v>2.4900000000000002</v>
      </c>
      <c r="P347" s="134">
        <f t="shared" si="67"/>
        <v>29.880000000000003</v>
      </c>
      <c r="Q347" s="134">
        <f t="shared" si="64"/>
        <v>53.49</v>
      </c>
      <c r="R347" s="134">
        <f t="shared" si="70"/>
        <v>641.88</v>
      </c>
      <c r="S347" t="s">
        <v>313</v>
      </c>
      <c r="T347" t="s">
        <v>334</v>
      </c>
      <c r="U347" t="s">
        <v>313</v>
      </c>
      <c r="V347" s="4" t="s">
        <v>340</v>
      </c>
      <c r="W347" t="s">
        <v>339</v>
      </c>
      <c r="X347" t="s">
        <v>81</v>
      </c>
    </row>
    <row r="348" spans="1:24">
      <c r="A348" t="s">
        <v>4</v>
      </c>
      <c r="B348" s="27" t="s">
        <v>12</v>
      </c>
      <c r="C348" t="s">
        <v>12</v>
      </c>
      <c r="D348" s="159">
        <v>0</v>
      </c>
      <c r="E348" s="158">
        <v>0.01</v>
      </c>
      <c r="F348" s="158">
        <v>0.17</v>
      </c>
      <c r="G348" t="s">
        <v>206</v>
      </c>
      <c r="H348">
        <v>24</v>
      </c>
      <c r="I348">
        <v>350</v>
      </c>
      <c r="J348" s="168">
        <f>I348/'Working tab'!$B$2</f>
        <v>1396.0909453530116</v>
      </c>
      <c r="K348" s="159">
        <f t="shared" si="60"/>
        <v>290.5</v>
      </c>
      <c r="L348" s="159">
        <f t="shared" si="61"/>
        <v>59.5</v>
      </c>
      <c r="M348" s="158">
        <f t="shared" si="62"/>
        <v>0.17</v>
      </c>
      <c r="N348" s="134">
        <f t="shared" si="63"/>
        <v>714</v>
      </c>
      <c r="O348" s="134">
        <f t="shared" si="66"/>
        <v>2.9050000000000002</v>
      </c>
      <c r="P348" s="134">
        <f t="shared" si="67"/>
        <v>34.86</v>
      </c>
      <c r="Q348" s="134">
        <f t="shared" si="64"/>
        <v>62.405000000000001</v>
      </c>
      <c r="R348" s="134">
        <f t="shared" si="70"/>
        <v>748.86</v>
      </c>
      <c r="S348" t="s">
        <v>313</v>
      </c>
      <c r="T348" t="s">
        <v>334</v>
      </c>
      <c r="U348" t="s">
        <v>313</v>
      </c>
      <c r="V348" s="4" t="s">
        <v>340</v>
      </c>
      <c r="W348" t="s">
        <v>339</v>
      </c>
      <c r="X348" t="s">
        <v>81</v>
      </c>
    </row>
    <row r="349" spans="1:24">
      <c r="A349" t="s">
        <v>4</v>
      </c>
      <c r="B349" s="27" t="s">
        <v>12</v>
      </c>
      <c r="C349" t="s">
        <v>12</v>
      </c>
      <c r="D349" s="159">
        <v>0</v>
      </c>
      <c r="E349" s="158">
        <v>0.01</v>
      </c>
      <c r="F349" s="158">
        <v>0.17</v>
      </c>
      <c r="G349" t="s">
        <v>206</v>
      </c>
      <c r="H349">
        <v>24</v>
      </c>
      <c r="I349">
        <v>400</v>
      </c>
      <c r="J349" s="168">
        <f>I349/'Working tab'!$B$2</f>
        <v>1595.5325089748706</v>
      </c>
      <c r="K349" s="159">
        <f t="shared" si="60"/>
        <v>332</v>
      </c>
      <c r="L349" s="159">
        <f t="shared" si="61"/>
        <v>68</v>
      </c>
      <c r="M349" s="158">
        <f t="shared" si="62"/>
        <v>0.17</v>
      </c>
      <c r="N349" s="134">
        <f t="shared" si="63"/>
        <v>816</v>
      </c>
      <c r="O349" s="134">
        <f t="shared" si="66"/>
        <v>3.3200000000000003</v>
      </c>
      <c r="P349" s="134">
        <f t="shared" si="67"/>
        <v>39.840000000000003</v>
      </c>
      <c r="Q349" s="134">
        <f t="shared" si="64"/>
        <v>71.319999999999993</v>
      </c>
      <c r="R349" s="134">
        <f t="shared" si="70"/>
        <v>855.83999999999992</v>
      </c>
      <c r="S349" t="s">
        <v>313</v>
      </c>
      <c r="T349" t="s">
        <v>334</v>
      </c>
      <c r="U349" t="s">
        <v>313</v>
      </c>
      <c r="V349" s="4" t="s">
        <v>340</v>
      </c>
      <c r="W349" t="s">
        <v>339</v>
      </c>
      <c r="X349" t="s">
        <v>81</v>
      </c>
    </row>
    <row r="350" spans="1:24">
      <c r="A350" t="s">
        <v>4</v>
      </c>
      <c r="B350" s="27" t="s">
        <v>12</v>
      </c>
      <c r="C350" t="s">
        <v>12</v>
      </c>
      <c r="D350" s="159">
        <v>0</v>
      </c>
      <c r="E350" s="158">
        <v>0.01</v>
      </c>
      <c r="F350" s="158">
        <v>0.17</v>
      </c>
      <c r="G350" t="s">
        <v>206</v>
      </c>
      <c r="H350">
        <v>24</v>
      </c>
      <c r="I350">
        <v>450</v>
      </c>
      <c r="J350" s="168">
        <f>I350/'Working tab'!$B$2</f>
        <v>1794.9740725967292</v>
      </c>
      <c r="K350" s="159">
        <f t="shared" si="60"/>
        <v>373.5</v>
      </c>
      <c r="L350" s="159">
        <f t="shared" si="61"/>
        <v>76.5</v>
      </c>
      <c r="M350" s="158">
        <f t="shared" si="62"/>
        <v>0.17</v>
      </c>
      <c r="N350" s="134">
        <f t="shared" si="63"/>
        <v>918</v>
      </c>
      <c r="O350" s="134">
        <f t="shared" si="66"/>
        <v>3.7349999999999999</v>
      </c>
      <c r="P350" s="134">
        <f t="shared" si="67"/>
        <v>44.82</v>
      </c>
      <c r="Q350" s="134">
        <f t="shared" si="64"/>
        <v>80.234999999999999</v>
      </c>
      <c r="R350" s="134">
        <f t="shared" si="70"/>
        <v>962.81999999999994</v>
      </c>
      <c r="S350" t="s">
        <v>313</v>
      </c>
      <c r="T350" t="s">
        <v>334</v>
      </c>
      <c r="U350" t="s">
        <v>313</v>
      </c>
      <c r="V350" s="4" t="s">
        <v>340</v>
      </c>
      <c r="W350" t="s">
        <v>339</v>
      </c>
      <c r="X350" t="s">
        <v>81</v>
      </c>
    </row>
    <row r="351" spans="1:24">
      <c r="A351" t="s">
        <v>4</v>
      </c>
      <c r="B351" s="27" t="s">
        <v>12</v>
      </c>
      <c r="C351" t="s">
        <v>12</v>
      </c>
      <c r="D351" s="159">
        <v>0</v>
      </c>
      <c r="E351" s="158">
        <v>0.01</v>
      </c>
      <c r="F351" s="158">
        <v>0.17</v>
      </c>
      <c r="G351" t="s">
        <v>206</v>
      </c>
      <c r="H351">
        <v>24</v>
      </c>
      <c r="I351">
        <v>500</v>
      </c>
      <c r="J351" s="168">
        <f>I351/'Working tab'!$B$2</f>
        <v>1994.4156362185881</v>
      </c>
      <c r="K351" s="159">
        <f t="shared" si="60"/>
        <v>415</v>
      </c>
      <c r="L351" s="159">
        <f t="shared" si="61"/>
        <v>85</v>
      </c>
      <c r="M351" s="158">
        <f t="shared" si="62"/>
        <v>0.17</v>
      </c>
      <c r="N351" s="134">
        <f t="shared" si="63"/>
        <v>1020</v>
      </c>
      <c r="O351" s="134">
        <f t="shared" si="66"/>
        <v>4.1500000000000004</v>
      </c>
      <c r="P351" s="134">
        <f t="shared" si="67"/>
        <v>49.800000000000004</v>
      </c>
      <c r="Q351" s="134">
        <f t="shared" si="64"/>
        <v>89.15</v>
      </c>
      <c r="R351" s="134">
        <f t="shared" si="70"/>
        <v>1069.8000000000002</v>
      </c>
      <c r="S351" t="s">
        <v>313</v>
      </c>
      <c r="T351" t="s">
        <v>334</v>
      </c>
      <c r="U351" t="s">
        <v>313</v>
      </c>
      <c r="V351" s="4" t="s">
        <v>340</v>
      </c>
      <c r="W351" t="s">
        <v>339</v>
      </c>
      <c r="X351" t="s">
        <v>81</v>
      </c>
    </row>
  </sheetData>
  <autoFilter ref="A1:V351" xr:uid="{D836031A-5D5B-462E-A1D0-DB38549CA2FF}"/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6"/>
  <sheetViews>
    <sheetView topLeftCell="Z1" zoomScale="70" zoomScaleNormal="70" workbookViewId="0">
      <pane ySplit="1" topLeftCell="A2" activePane="bottomLeft" state="frozen"/>
      <selection pane="bottomLeft" activeCell="AG9" sqref="AG9"/>
    </sheetView>
  </sheetViews>
  <sheetFormatPr defaultRowHeight="14.5"/>
  <cols>
    <col min="1" max="1" width="15.81640625" style="7" customWidth="1"/>
    <col min="2" max="14" width="15.81640625" style="4" customWidth="1"/>
    <col min="15" max="15" width="22.81640625" style="4" customWidth="1"/>
    <col min="16" max="16" width="20.81640625" style="4" customWidth="1"/>
    <col min="17" max="31" width="15.81640625" style="4" customWidth="1"/>
    <col min="32" max="32" width="26.1796875" style="4" customWidth="1"/>
    <col min="33" max="33" width="20.54296875" bestFit="1" customWidth="1"/>
    <col min="34" max="34" width="21.1796875" customWidth="1"/>
    <col min="35" max="36" width="24.54296875" bestFit="1" customWidth="1"/>
  </cols>
  <sheetData>
    <row r="1" spans="1:36" s="1" customFormat="1">
      <c r="A1" s="18"/>
      <c r="B1" s="256" t="s">
        <v>3</v>
      </c>
      <c r="C1" s="257"/>
      <c r="D1" s="258"/>
      <c r="E1" s="256" t="s">
        <v>4</v>
      </c>
      <c r="F1" s="257"/>
      <c r="G1" s="257"/>
      <c r="H1" s="257"/>
      <c r="I1" s="257"/>
      <c r="J1" s="258"/>
      <c r="K1" s="256" t="s">
        <v>5</v>
      </c>
      <c r="L1" s="257"/>
      <c r="M1" s="257"/>
      <c r="N1" s="258"/>
      <c r="O1" s="256" t="s">
        <v>0</v>
      </c>
      <c r="P1" s="258"/>
      <c r="Q1" s="256" t="s">
        <v>6</v>
      </c>
      <c r="R1" s="257"/>
      <c r="S1" s="257"/>
      <c r="T1" s="257"/>
      <c r="U1" s="257"/>
      <c r="V1" s="257"/>
      <c r="W1" s="257"/>
      <c r="X1" s="257"/>
      <c r="Y1" s="257"/>
      <c r="Z1" s="258"/>
      <c r="AA1" s="148"/>
      <c r="AB1" s="257" t="s">
        <v>1</v>
      </c>
      <c r="AC1" s="257"/>
      <c r="AD1" s="257"/>
      <c r="AE1" s="258"/>
      <c r="AF1" s="256" t="s">
        <v>7</v>
      </c>
      <c r="AG1" s="257"/>
      <c r="AH1" s="257"/>
      <c r="AI1" s="257"/>
      <c r="AJ1" s="258"/>
    </row>
    <row r="2" spans="1:36" ht="29">
      <c r="A2" s="37" t="s">
        <v>8</v>
      </c>
      <c r="B2" s="161" t="s">
        <v>9</v>
      </c>
      <c r="C2" s="38" t="s">
        <v>10</v>
      </c>
      <c r="D2" s="39" t="s">
        <v>11</v>
      </c>
      <c r="E2" s="93" t="s">
        <v>86</v>
      </c>
      <c r="F2" s="38" t="s">
        <v>87</v>
      </c>
      <c r="G2" s="38" t="s">
        <v>88</v>
      </c>
      <c r="H2" s="38" t="s">
        <v>89</v>
      </c>
      <c r="I2" s="38" t="s">
        <v>90</v>
      </c>
      <c r="J2" s="39" t="s">
        <v>12</v>
      </c>
      <c r="K2" s="40" t="s">
        <v>13</v>
      </c>
      <c r="L2" s="41" t="s">
        <v>14</v>
      </c>
      <c r="M2" s="41" t="s">
        <v>15</v>
      </c>
      <c r="N2" s="42" t="s">
        <v>16</v>
      </c>
      <c r="O2" s="40" t="s">
        <v>17</v>
      </c>
      <c r="P2" s="42" t="s">
        <v>18</v>
      </c>
      <c r="Q2" s="40" t="s">
        <v>91</v>
      </c>
      <c r="R2" s="41" t="s">
        <v>92</v>
      </c>
      <c r="S2" s="41" t="s">
        <v>93</v>
      </c>
      <c r="T2" s="41" t="s">
        <v>19</v>
      </c>
      <c r="U2" s="41" t="s">
        <v>20</v>
      </c>
      <c r="V2" s="41" t="s">
        <v>94</v>
      </c>
      <c r="W2" s="41" t="s">
        <v>95</v>
      </c>
      <c r="X2" s="41" t="s">
        <v>96</v>
      </c>
      <c r="Y2" s="41" t="s">
        <v>21</v>
      </c>
      <c r="Z2" s="42" t="s">
        <v>22</v>
      </c>
      <c r="AA2" s="41" t="s">
        <v>187</v>
      </c>
      <c r="AB2" s="41" t="s">
        <v>23</v>
      </c>
      <c r="AC2" s="41" t="s">
        <v>24</v>
      </c>
      <c r="AD2" s="41" t="s">
        <v>25</v>
      </c>
      <c r="AE2" s="42" t="s">
        <v>26</v>
      </c>
      <c r="AF2" s="40" t="s">
        <v>27</v>
      </c>
      <c r="AG2" s="45" t="s">
        <v>97</v>
      </c>
      <c r="AH2" s="45" t="s">
        <v>98</v>
      </c>
      <c r="AI2" s="45" t="s">
        <v>99</v>
      </c>
      <c r="AJ2" s="46" t="s">
        <v>100</v>
      </c>
    </row>
    <row r="3" spans="1:36" ht="29">
      <c r="A3" s="8" t="s">
        <v>28</v>
      </c>
      <c r="B3" s="162" t="s">
        <v>3</v>
      </c>
      <c r="C3" s="88" t="s">
        <v>3</v>
      </c>
      <c r="D3" s="89" t="s">
        <v>3</v>
      </c>
      <c r="E3" s="87" t="s">
        <v>4</v>
      </c>
      <c r="F3" s="88" t="s">
        <v>4</v>
      </c>
      <c r="G3" s="88" t="s">
        <v>4</v>
      </c>
      <c r="H3" s="88" t="s">
        <v>4</v>
      </c>
      <c r="I3" s="88" t="s">
        <v>4</v>
      </c>
      <c r="J3" s="89" t="s">
        <v>4</v>
      </c>
      <c r="K3" s="87" t="s">
        <v>5</v>
      </c>
      <c r="L3" s="88" t="s">
        <v>5</v>
      </c>
      <c r="M3" s="88" t="s">
        <v>5</v>
      </c>
      <c r="N3" s="89" t="s">
        <v>5</v>
      </c>
      <c r="O3" s="87" t="s">
        <v>0</v>
      </c>
      <c r="P3" s="89" t="s">
        <v>0</v>
      </c>
      <c r="Q3" s="16" t="s">
        <v>6</v>
      </c>
      <c r="R3" s="3" t="s">
        <v>6</v>
      </c>
      <c r="S3" s="3" t="s">
        <v>6</v>
      </c>
      <c r="T3" s="3" t="s">
        <v>6</v>
      </c>
      <c r="U3" s="3" t="s">
        <v>6</v>
      </c>
      <c r="V3" s="3" t="s">
        <v>6</v>
      </c>
      <c r="W3" s="3" t="s">
        <v>6</v>
      </c>
      <c r="X3" s="3" t="s">
        <v>6</v>
      </c>
      <c r="Y3" s="3" t="s">
        <v>6</v>
      </c>
      <c r="Z3" s="17" t="s">
        <v>6</v>
      </c>
      <c r="AA3" s="88" t="s">
        <v>1</v>
      </c>
      <c r="AB3" s="88" t="s">
        <v>1</v>
      </c>
      <c r="AC3" s="88" t="s">
        <v>1</v>
      </c>
      <c r="AD3" s="88" t="s">
        <v>1</v>
      </c>
      <c r="AE3" s="89" t="s">
        <v>1</v>
      </c>
      <c r="AF3" s="48" t="s">
        <v>7</v>
      </c>
      <c r="AG3" s="73" t="s">
        <v>7</v>
      </c>
      <c r="AH3" s="73" t="s">
        <v>7</v>
      </c>
      <c r="AI3" s="73" t="s">
        <v>7</v>
      </c>
      <c r="AJ3" s="47" t="s">
        <v>7</v>
      </c>
    </row>
    <row r="4" spans="1:36" s="27" customFormat="1" ht="51" customHeight="1" thickBot="1">
      <c r="A4" s="57" t="s">
        <v>29</v>
      </c>
      <c r="B4" s="150" t="s">
        <v>168</v>
      </c>
      <c r="C4" s="151" t="s">
        <v>169</v>
      </c>
      <c r="D4" s="151" t="s">
        <v>169</v>
      </c>
      <c r="E4" s="150" t="s">
        <v>175</v>
      </c>
      <c r="F4" s="151" t="s">
        <v>170</v>
      </c>
      <c r="G4" s="151" t="s">
        <v>171</v>
      </c>
      <c r="H4" s="151" t="s">
        <v>172</v>
      </c>
      <c r="I4" s="151" t="s">
        <v>173</v>
      </c>
      <c r="J4" s="152" t="s">
        <v>174</v>
      </c>
      <c r="K4" s="150" t="s">
        <v>186</v>
      </c>
      <c r="L4" s="151" t="s">
        <v>175</v>
      </c>
      <c r="M4" s="151" t="s">
        <v>175</v>
      </c>
      <c r="N4" s="153" t="s">
        <v>172</v>
      </c>
      <c r="O4" s="146" t="s">
        <v>194</v>
      </c>
      <c r="P4" s="153" t="s">
        <v>30</v>
      </c>
      <c r="Q4" s="150" t="s">
        <v>176</v>
      </c>
      <c r="R4" s="151" t="s">
        <v>177</v>
      </c>
      <c r="S4" s="151" t="s">
        <v>178</v>
      </c>
      <c r="T4" s="151" t="s">
        <v>179</v>
      </c>
      <c r="U4" s="151" t="s">
        <v>180</v>
      </c>
      <c r="V4" s="151" t="s">
        <v>181</v>
      </c>
      <c r="W4" s="151" t="s">
        <v>181</v>
      </c>
      <c r="X4" s="151" t="s">
        <v>181</v>
      </c>
      <c r="Y4" s="151" t="s">
        <v>182</v>
      </c>
      <c r="Z4" s="153" t="s">
        <v>183</v>
      </c>
      <c r="AA4" s="151" t="s">
        <v>188</v>
      </c>
      <c r="AB4" s="151" t="s">
        <v>184</v>
      </c>
      <c r="AC4" s="151" t="s">
        <v>185</v>
      </c>
      <c r="AD4" s="151" t="s">
        <v>185</v>
      </c>
      <c r="AE4" s="147" t="s">
        <v>193</v>
      </c>
      <c r="AF4" s="146" t="s">
        <v>198</v>
      </c>
      <c r="AG4" s="146" t="s">
        <v>200</v>
      </c>
      <c r="AH4" s="151" t="s">
        <v>192</v>
      </c>
      <c r="AI4" s="147" t="s">
        <v>192</v>
      </c>
      <c r="AJ4" s="147" t="s">
        <v>194</v>
      </c>
    </row>
    <row r="5" spans="1:36" s="27" customFormat="1" ht="43.5">
      <c r="A5" s="261" t="s">
        <v>31</v>
      </c>
      <c r="B5" s="163" t="s">
        <v>32</v>
      </c>
      <c r="C5" s="63" t="s">
        <v>162</v>
      </c>
      <c r="D5" s="63" t="s">
        <v>162</v>
      </c>
      <c r="E5" s="62" t="s">
        <v>85</v>
      </c>
      <c r="F5" s="63" t="s">
        <v>34</v>
      </c>
      <c r="G5" s="63" t="s">
        <v>35</v>
      </c>
      <c r="H5" s="63" t="s">
        <v>32</v>
      </c>
      <c r="I5" s="63" t="s">
        <v>36</v>
      </c>
      <c r="J5" s="64" t="s">
        <v>37</v>
      </c>
      <c r="K5" s="65" t="s">
        <v>38</v>
      </c>
      <c r="L5" s="66" t="s">
        <v>33</v>
      </c>
      <c r="M5" s="66" t="s">
        <v>33</v>
      </c>
      <c r="N5" s="64" t="s">
        <v>32</v>
      </c>
      <c r="O5" s="155" t="s">
        <v>195</v>
      </c>
      <c r="P5" s="67" t="s">
        <v>39</v>
      </c>
      <c r="Q5" s="65" t="s">
        <v>40</v>
      </c>
      <c r="R5" s="66" t="s">
        <v>41</v>
      </c>
      <c r="S5" s="66" t="s">
        <v>42</v>
      </c>
      <c r="T5" s="66" t="s">
        <v>43</v>
      </c>
      <c r="U5" s="66" t="s">
        <v>44</v>
      </c>
      <c r="V5" s="68" t="s">
        <v>45</v>
      </c>
      <c r="W5" s="68" t="s">
        <v>45</v>
      </c>
      <c r="X5" s="68" t="s">
        <v>45</v>
      </c>
      <c r="Y5" s="68" t="s">
        <v>46</v>
      </c>
      <c r="Z5" s="67" t="s">
        <v>47</v>
      </c>
      <c r="AA5" s="68" t="s">
        <v>189</v>
      </c>
      <c r="AB5" s="68" t="s">
        <v>48</v>
      </c>
      <c r="AC5" s="66" t="s">
        <v>49</v>
      </c>
      <c r="AD5" s="66" t="s">
        <v>49</v>
      </c>
      <c r="AE5" s="69" t="s">
        <v>49</v>
      </c>
      <c r="AF5" s="155" t="s">
        <v>197</v>
      </c>
      <c r="AG5" s="155" t="s">
        <v>197</v>
      </c>
      <c r="AH5" s="66" t="s">
        <v>50</v>
      </c>
      <c r="AI5" s="66" t="s">
        <v>50</v>
      </c>
      <c r="AJ5" s="156" t="s">
        <v>201</v>
      </c>
    </row>
    <row r="6" spans="1:36" s="27" customFormat="1" ht="30" hidden="1" customHeight="1">
      <c r="A6" s="262"/>
      <c r="B6" s="19"/>
      <c r="C6" s="20" t="s">
        <v>51</v>
      </c>
      <c r="D6" s="21" t="s">
        <v>52</v>
      </c>
      <c r="E6" s="29"/>
      <c r="F6" s="30"/>
      <c r="G6" s="30"/>
      <c r="H6" s="30"/>
      <c r="I6" s="30"/>
      <c r="J6" s="31"/>
      <c r="K6" s="29"/>
      <c r="L6" s="30"/>
      <c r="M6" s="30"/>
      <c r="N6" s="31"/>
      <c r="O6" s="24" t="s">
        <v>53</v>
      </c>
      <c r="P6" s="28"/>
      <c r="Q6" s="24" t="s">
        <v>54</v>
      </c>
      <c r="R6" s="26" t="s">
        <v>55</v>
      </c>
      <c r="S6" s="26" t="s">
        <v>56</v>
      </c>
      <c r="T6" s="26" t="s">
        <v>57</v>
      </c>
      <c r="U6" s="26" t="s">
        <v>58</v>
      </c>
      <c r="V6" s="25"/>
      <c r="W6" s="25"/>
      <c r="X6" s="25"/>
      <c r="Y6" s="25"/>
      <c r="Z6" s="28"/>
      <c r="AA6" s="30"/>
      <c r="AB6" s="30"/>
      <c r="AC6" s="30"/>
      <c r="AD6" s="30"/>
      <c r="AE6" s="31"/>
      <c r="AF6" s="24"/>
      <c r="AG6" s="74"/>
      <c r="AH6" s="74"/>
      <c r="AI6" s="74"/>
      <c r="AJ6" s="154"/>
    </row>
    <row r="7" spans="1:36" s="27" customFormat="1" ht="58">
      <c r="A7" s="262"/>
      <c r="B7" s="19" t="s">
        <v>63</v>
      </c>
      <c r="C7" s="20" t="s">
        <v>63</v>
      </c>
      <c r="D7" s="21" t="s">
        <v>63</v>
      </c>
      <c r="E7" s="32" t="s">
        <v>59</v>
      </c>
      <c r="F7" s="33" t="s">
        <v>59</v>
      </c>
      <c r="G7" s="33" t="s">
        <v>59</v>
      </c>
      <c r="H7" s="33" t="s">
        <v>59</v>
      </c>
      <c r="I7" s="33" t="s">
        <v>59</v>
      </c>
      <c r="J7" s="34" t="s">
        <v>59</v>
      </c>
      <c r="K7" s="32" t="s">
        <v>59</v>
      </c>
      <c r="L7" s="33" t="s">
        <v>59</v>
      </c>
      <c r="M7" s="33" t="s">
        <v>59</v>
      </c>
      <c r="N7" s="34" t="s">
        <v>59</v>
      </c>
      <c r="O7" s="32" t="s">
        <v>59</v>
      </c>
      <c r="P7" s="34" t="s">
        <v>59</v>
      </c>
      <c r="Q7" s="35" t="s">
        <v>60</v>
      </c>
      <c r="R7" s="36" t="s">
        <v>60</v>
      </c>
      <c r="S7" s="36" t="s">
        <v>60</v>
      </c>
      <c r="T7" s="36" t="s">
        <v>61</v>
      </c>
      <c r="U7" s="36" t="s">
        <v>62</v>
      </c>
      <c r="V7" s="36" t="s">
        <v>60</v>
      </c>
      <c r="W7" s="36" t="s">
        <v>60</v>
      </c>
      <c r="X7" s="36" t="s">
        <v>60</v>
      </c>
      <c r="Y7" s="36" t="s">
        <v>61</v>
      </c>
      <c r="Z7" s="53" t="s">
        <v>62</v>
      </c>
      <c r="AA7" s="33" t="s">
        <v>59</v>
      </c>
      <c r="AB7" s="20" t="s">
        <v>163</v>
      </c>
      <c r="AC7" s="20" t="s">
        <v>164</v>
      </c>
      <c r="AD7" s="20" t="s">
        <v>163</v>
      </c>
      <c r="AE7" s="20" t="s">
        <v>165</v>
      </c>
      <c r="AF7" s="24" t="s">
        <v>190</v>
      </c>
      <c r="AG7" s="95" t="s">
        <v>191</v>
      </c>
      <c r="AH7" s="24" t="s">
        <v>190</v>
      </c>
      <c r="AI7" s="24" t="s">
        <v>190</v>
      </c>
      <c r="AJ7" s="95" t="s">
        <v>191</v>
      </c>
    </row>
    <row r="8" spans="1:36" s="27" customFormat="1" ht="43.5">
      <c r="A8" s="262"/>
      <c r="B8" s="19" t="s">
        <v>63</v>
      </c>
      <c r="C8" s="20" t="s">
        <v>63</v>
      </c>
      <c r="D8" s="21" t="s">
        <v>63</v>
      </c>
      <c r="E8" s="32"/>
      <c r="F8" s="90"/>
      <c r="G8" s="90"/>
      <c r="H8" s="33"/>
      <c r="I8" s="91"/>
      <c r="J8" s="91"/>
      <c r="K8" s="19" t="s">
        <v>63</v>
      </c>
      <c r="L8" s="20" t="s">
        <v>63</v>
      </c>
      <c r="M8" s="20" t="s">
        <v>63</v>
      </c>
      <c r="N8" s="21" t="s">
        <v>63</v>
      </c>
      <c r="O8" s="16" t="s">
        <v>65</v>
      </c>
      <c r="P8" s="17" t="s">
        <v>65</v>
      </c>
      <c r="Q8" s="19" t="s">
        <v>63</v>
      </c>
      <c r="R8" s="20" t="s">
        <v>63</v>
      </c>
      <c r="S8" s="20" t="s">
        <v>63</v>
      </c>
      <c r="T8" s="20" t="s">
        <v>63</v>
      </c>
      <c r="U8" s="20" t="s">
        <v>63</v>
      </c>
      <c r="V8" s="20" t="s">
        <v>63</v>
      </c>
      <c r="W8" s="20" t="s">
        <v>63</v>
      </c>
      <c r="X8" s="20" t="s">
        <v>63</v>
      </c>
      <c r="Y8" s="20" t="s">
        <v>63</v>
      </c>
      <c r="Z8" s="21" t="s">
        <v>63</v>
      </c>
      <c r="AA8" s="33"/>
      <c r="AB8" s="33" t="s">
        <v>59</v>
      </c>
      <c r="AC8" s="33" t="s">
        <v>59</v>
      </c>
      <c r="AD8" s="33" t="s">
        <v>59</v>
      </c>
      <c r="AE8" s="34" t="s">
        <v>59</v>
      </c>
      <c r="AF8" s="95" t="s">
        <v>191</v>
      </c>
      <c r="AG8" s="94"/>
      <c r="AH8" s="95" t="s">
        <v>191</v>
      </c>
      <c r="AI8" s="95" t="s">
        <v>191</v>
      </c>
      <c r="AJ8" s="95"/>
    </row>
    <row r="9" spans="1:36" s="27" customFormat="1" ht="83.4" customHeight="1">
      <c r="A9" s="262"/>
      <c r="B9" s="19"/>
      <c r="C9" s="20"/>
      <c r="D9" s="21"/>
      <c r="E9" s="92"/>
      <c r="F9" s="20"/>
      <c r="G9" s="20"/>
      <c r="H9" s="20"/>
      <c r="I9" s="20"/>
      <c r="J9" s="21"/>
      <c r="K9" s="19"/>
      <c r="L9" s="20"/>
      <c r="M9" s="20"/>
      <c r="N9" s="21"/>
      <c r="O9" s="16" t="s">
        <v>66</v>
      </c>
      <c r="P9" s="16" t="s">
        <v>66</v>
      </c>
      <c r="Q9" s="19"/>
      <c r="R9" s="20"/>
      <c r="S9" s="20"/>
      <c r="T9" s="20"/>
      <c r="U9" s="20"/>
      <c r="V9" s="20"/>
      <c r="W9" s="20"/>
      <c r="X9" s="20"/>
      <c r="Y9" s="20"/>
      <c r="Z9" s="21"/>
      <c r="AA9" s="149"/>
      <c r="AB9" s="149" t="s">
        <v>166</v>
      </c>
      <c r="AC9" s="149" t="s">
        <v>166</v>
      </c>
      <c r="AD9" s="149" t="s">
        <v>166</v>
      </c>
      <c r="AE9" s="149" t="s">
        <v>166</v>
      </c>
      <c r="AF9" s="157" t="s">
        <v>199</v>
      </c>
      <c r="AG9" s="88" t="s">
        <v>63</v>
      </c>
      <c r="AH9" s="157" t="s">
        <v>196</v>
      </c>
      <c r="AI9" s="88" t="s">
        <v>63</v>
      </c>
      <c r="AJ9" s="89" t="s">
        <v>63</v>
      </c>
    </row>
    <row r="10" spans="1:36" s="27" customFormat="1" ht="78.75" customHeight="1" thickBot="1">
      <c r="A10" s="262"/>
      <c r="B10" s="19"/>
      <c r="C10" s="20"/>
      <c r="D10" s="21"/>
      <c r="E10" s="19"/>
      <c r="F10" s="20"/>
      <c r="G10" s="20"/>
      <c r="I10" s="20"/>
      <c r="J10" s="21"/>
      <c r="K10" s="19"/>
      <c r="L10" s="20"/>
      <c r="M10" s="20"/>
      <c r="N10" s="21"/>
      <c r="O10" s="79" t="s">
        <v>68</v>
      </c>
      <c r="P10" s="79" t="s">
        <v>68</v>
      </c>
      <c r="Q10" s="19"/>
      <c r="R10" s="20"/>
      <c r="S10" s="20"/>
      <c r="T10" s="20"/>
      <c r="U10" s="20"/>
      <c r="V10" s="20"/>
      <c r="W10" s="20"/>
      <c r="X10" s="20"/>
      <c r="Y10" s="20"/>
      <c r="Z10" s="21"/>
      <c r="AA10" s="20" t="s">
        <v>67</v>
      </c>
      <c r="AB10" s="20" t="s">
        <v>67</v>
      </c>
      <c r="AC10" s="20" t="s">
        <v>67</v>
      </c>
      <c r="AD10" s="20" t="s">
        <v>67</v>
      </c>
      <c r="AE10" s="20" t="s">
        <v>67</v>
      </c>
      <c r="AF10" s="88" t="s">
        <v>63</v>
      </c>
      <c r="AG10" s="88"/>
      <c r="AH10" s="88" t="s">
        <v>63</v>
      </c>
      <c r="AI10" s="88"/>
      <c r="AJ10" s="89"/>
    </row>
    <row r="11" spans="1:36" s="27" customFormat="1" ht="111.75" customHeight="1" thickBot="1">
      <c r="A11" s="263"/>
      <c r="B11" s="70"/>
      <c r="C11" s="71"/>
      <c r="D11" s="72"/>
      <c r="E11" s="70"/>
      <c r="F11" s="71"/>
      <c r="G11" s="71"/>
      <c r="H11" s="71" t="s">
        <v>161</v>
      </c>
      <c r="I11" s="71"/>
      <c r="J11" s="72"/>
      <c r="K11" s="70"/>
      <c r="L11" s="71"/>
      <c r="M11" s="71"/>
      <c r="N11" s="72"/>
      <c r="O11" s="79"/>
      <c r="P11" s="79"/>
      <c r="Q11" s="70"/>
      <c r="R11" s="71"/>
      <c r="S11" s="71"/>
      <c r="T11" s="71"/>
      <c r="U11" s="71"/>
      <c r="V11" s="71"/>
      <c r="W11" s="71"/>
      <c r="X11" s="71"/>
      <c r="Y11" s="71"/>
      <c r="Z11" s="72"/>
      <c r="AA11" s="20" t="s">
        <v>63</v>
      </c>
      <c r="AB11" s="20" t="s">
        <v>63</v>
      </c>
      <c r="AC11" s="20" t="s">
        <v>63</v>
      </c>
      <c r="AD11" s="20" t="s">
        <v>63</v>
      </c>
      <c r="AE11" s="21" t="s">
        <v>63</v>
      </c>
      <c r="AF11" s="94"/>
      <c r="AG11" s="96"/>
      <c r="AH11" s="96"/>
      <c r="AI11" s="96"/>
      <c r="AJ11" s="97"/>
    </row>
    <row r="12" spans="1:36" ht="29">
      <c r="A12" s="259" t="s">
        <v>69</v>
      </c>
      <c r="B12" s="58" t="s">
        <v>70</v>
      </c>
      <c r="C12" s="59" t="s">
        <v>70</v>
      </c>
      <c r="D12" s="60" t="s">
        <v>71</v>
      </c>
      <c r="E12" s="58" t="s">
        <v>70</v>
      </c>
      <c r="F12" s="59" t="s">
        <v>72</v>
      </c>
      <c r="G12" s="59" t="s">
        <v>73</v>
      </c>
      <c r="H12" s="59" t="s">
        <v>70</v>
      </c>
      <c r="I12" s="59" t="s">
        <v>72</v>
      </c>
      <c r="J12" s="60" t="s">
        <v>70</v>
      </c>
      <c r="K12" s="58" t="s">
        <v>72</v>
      </c>
      <c r="L12" s="59" t="s">
        <v>70</v>
      </c>
      <c r="M12" s="59" t="s">
        <v>71</v>
      </c>
      <c r="N12" s="60" t="s">
        <v>70</v>
      </c>
      <c r="O12" s="58" t="s">
        <v>72</v>
      </c>
      <c r="P12" s="60" t="s">
        <v>72</v>
      </c>
      <c r="Q12" s="58" t="s">
        <v>74</v>
      </c>
      <c r="R12" s="59" t="s">
        <v>75</v>
      </c>
      <c r="S12" s="59" t="s">
        <v>76</v>
      </c>
      <c r="T12" s="59" t="s">
        <v>76</v>
      </c>
      <c r="U12" s="59" t="s">
        <v>76</v>
      </c>
      <c r="V12" s="59" t="s">
        <v>73</v>
      </c>
      <c r="W12" s="59" t="s">
        <v>72</v>
      </c>
      <c r="X12" s="59" t="s">
        <v>70</v>
      </c>
      <c r="Y12" s="59" t="s">
        <v>70</v>
      </c>
      <c r="Z12" s="60" t="s">
        <v>70</v>
      </c>
      <c r="AA12" s="59" t="s">
        <v>73</v>
      </c>
      <c r="AB12" s="59" t="s">
        <v>70</v>
      </c>
      <c r="AC12" s="59" t="s">
        <v>77</v>
      </c>
      <c r="AD12" s="59" t="s">
        <v>70</v>
      </c>
      <c r="AE12" s="60" t="s">
        <v>71</v>
      </c>
      <c r="AF12" s="61" t="s">
        <v>70</v>
      </c>
      <c r="AG12" s="75" t="s">
        <v>73</v>
      </c>
      <c r="AH12" s="75" t="s">
        <v>70</v>
      </c>
      <c r="AI12" s="75" t="s">
        <v>70</v>
      </c>
      <c r="AJ12" s="77" t="s">
        <v>72</v>
      </c>
    </row>
    <row r="13" spans="1:36" ht="43.5">
      <c r="A13" s="259"/>
      <c r="B13" s="11" t="s">
        <v>78</v>
      </c>
      <c r="C13" s="6" t="s">
        <v>78</v>
      </c>
      <c r="D13" s="12" t="s">
        <v>78</v>
      </c>
      <c r="E13" s="11" t="s">
        <v>78</v>
      </c>
      <c r="F13" s="6" t="s">
        <v>78</v>
      </c>
      <c r="G13" s="6" t="s">
        <v>78</v>
      </c>
      <c r="H13" s="6" t="s">
        <v>78</v>
      </c>
      <c r="I13" s="6" t="s">
        <v>78</v>
      </c>
      <c r="J13" s="12" t="s">
        <v>78</v>
      </c>
      <c r="K13" s="11" t="s">
        <v>78</v>
      </c>
      <c r="L13" s="6" t="s">
        <v>78</v>
      </c>
      <c r="M13" s="6" t="s">
        <v>78</v>
      </c>
      <c r="N13" s="12" t="s">
        <v>78</v>
      </c>
      <c r="O13" s="16" t="s">
        <v>78</v>
      </c>
      <c r="P13" s="17" t="s">
        <v>78</v>
      </c>
      <c r="Q13" s="11" t="s">
        <v>78</v>
      </c>
      <c r="R13" s="6" t="s">
        <v>78</v>
      </c>
      <c r="S13" s="6" t="s">
        <v>78</v>
      </c>
      <c r="T13" s="6" t="s">
        <v>78</v>
      </c>
      <c r="U13" s="6" t="s">
        <v>78</v>
      </c>
      <c r="V13" s="6" t="s">
        <v>78</v>
      </c>
      <c r="W13" s="6" t="s">
        <v>78</v>
      </c>
      <c r="X13" s="6" t="s">
        <v>78</v>
      </c>
      <c r="Y13" s="6" t="s">
        <v>78</v>
      </c>
      <c r="Z13" s="12" t="s">
        <v>78</v>
      </c>
      <c r="AA13" s="5" t="s">
        <v>79</v>
      </c>
      <c r="AB13" s="5" t="s">
        <v>79</v>
      </c>
      <c r="AC13" s="5" t="s">
        <v>79</v>
      </c>
      <c r="AD13" s="5" t="s">
        <v>79</v>
      </c>
      <c r="AE13" s="10" t="s">
        <v>79</v>
      </c>
      <c r="AF13" s="55" t="s">
        <v>64</v>
      </c>
      <c r="AG13" s="74"/>
      <c r="AH13" s="33" t="s">
        <v>64</v>
      </c>
      <c r="AI13" s="33" t="s">
        <v>64</v>
      </c>
      <c r="AJ13" s="34" t="s">
        <v>64</v>
      </c>
    </row>
    <row r="14" spans="1:36" ht="43.5">
      <c r="A14" s="259"/>
      <c r="B14" s="11" t="s">
        <v>64</v>
      </c>
      <c r="C14" s="6" t="s">
        <v>64</v>
      </c>
      <c r="D14" s="12" t="s">
        <v>64</v>
      </c>
      <c r="E14" s="9" t="s">
        <v>80</v>
      </c>
      <c r="F14" s="5" t="s">
        <v>80</v>
      </c>
      <c r="G14" s="5" t="s">
        <v>80</v>
      </c>
      <c r="H14" s="5" t="s">
        <v>80</v>
      </c>
      <c r="I14" s="5" t="s">
        <v>80</v>
      </c>
      <c r="J14" s="10" t="s">
        <v>80</v>
      </c>
      <c r="K14" s="49" t="s">
        <v>81</v>
      </c>
      <c r="L14" s="2" t="s">
        <v>81</v>
      </c>
      <c r="M14" s="2" t="s">
        <v>81</v>
      </c>
      <c r="N14" s="50" t="s">
        <v>81</v>
      </c>
      <c r="O14" s="11" t="s">
        <v>64</v>
      </c>
      <c r="P14" s="12" t="s">
        <v>64</v>
      </c>
      <c r="Q14" s="11" t="s">
        <v>64</v>
      </c>
      <c r="R14" s="6" t="s">
        <v>64</v>
      </c>
      <c r="S14" s="6" t="s">
        <v>64</v>
      </c>
      <c r="T14" s="6" t="s">
        <v>64</v>
      </c>
      <c r="U14" s="6" t="s">
        <v>64</v>
      </c>
      <c r="V14" s="6" t="s">
        <v>64</v>
      </c>
      <c r="W14" s="6" t="s">
        <v>64</v>
      </c>
      <c r="X14" s="6" t="s">
        <v>64</v>
      </c>
      <c r="Y14" s="6" t="s">
        <v>64</v>
      </c>
      <c r="Z14" s="12" t="s">
        <v>64</v>
      </c>
      <c r="AA14" s="80" t="s">
        <v>81</v>
      </c>
      <c r="AB14" s="80" t="s">
        <v>81</v>
      </c>
      <c r="AC14" s="80" t="s">
        <v>81</v>
      </c>
      <c r="AD14" s="80" t="s">
        <v>81</v>
      </c>
      <c r="AE14" s="23" t="s">
        <v>81</v>
      </c>
      <c r="AF14" s="56" t="s">
        <v>81</v>
      </c>
      <c r="AG14" s="76" t="s">
        <v>81</v>
      </c>
      <c r="AH14" s="76" t="s">
        <v>81</v>
      </c>
      <c r="AI14" s="76" t="s">
        <v>81</v>
      </c>
      <c r="AJ14" s="78" t="s">
        <v>81</v>
      </c>
    </row>
    <row r="15" spans="1:36" ht="29">
      <c r="A15" s="259"/>
      <c r="B15" s="49" t="s">
        <v>81</v>
      </c>
      <c r="C15" s="2" t="s">
        <v>81</v>
      </c>
      <c r="D15" s="50" t="s">
        <v>81</v>
      </c>
      <c r="E15" s="49" t="s">
        <v>81</v>
      </c>
      <c r="F15" s="2" t="s">
        <v>81</v>
      </c>
      <c r="G15" s="2" t="s">
        <v>81</v>
      </c>
      <c r="H15" s="2" t="s">
        <v>81</v>
      </c>
      <c r="I15" s="2" t="s">
        <v>81</v>
      </c>
      <c r="J15" s="50" t="s">
        <v>81</v>
      </c>
      <c r="K15" s="49"/>
      <c r="L15" s="2"/>
      <c r="M15" s="2"/>
      <c r="N15" s="50"/>
      <c r="O15" s="48" t="s">
        <v>81</v>
      </c>
      <c r="P15" s="47" t="s">
        <v>81</v>
      </c>
      <c r="Q15" s="16" t="s">
        <v>82</v>
      </c>
      <c r="R15" s="3" t="s">
        <v>82</v>
      </c>
      <c r="S15" s="3" t="s">
        <v>82</v>
      </c>
      <c r="T15" s="3" t="s">
        <v>83</v>
      </c>
      <c r="U15" s="3" t="s">
        <v>84</v>
      </c>
      <c r="V15" s="3" t="s">
        <v>82</v>
      </c>
      <c r="W15" s="3" t="s">
        <v>82</v>
      </c>
      <c r="X15" s="3" t="s">
        <v>82</v>
      </c>
      <c r="Y15" s="3" t="s">
        <v>83</v>
      </c>
      <c r="Z15" s="17" t="s">
        <v>84</v>
      </c>
      <c r="AA15" s="80"/>
      <c r="AB15" s="80"/>
      <c r="AC15" s="80"/>
      <c r="AD15" s="80"/>
      <c r="AE15" s="23"/>
      <c r="AF15" s="22"/>
      <c r="AG15" s="76"/>
      <c r="AH15" s="80"/>
      <c r="AI15" s="80"/>
      <c r="AJ15" s="23"/>
    </row>
    <row r="16" spans="1:36" ht="15" thickBot="1">
      <c r="A16" s="260"/>
      <c r="B16" s="13"/>
      <c r="C16" s="14"/>
      <c r="D16" s="15"/>
      <c r="E16" s="13"/>
      <c r="F16" s="14"/>
      <c r="G16" s="14"/>
      <c r="H16" s="14"/>
      <c r="I16" s="14"/>
      <c r="J16" s="15"/>
      <c r="K16" s="81"/>
      <c r="L16" s="82"/>
      <c r="M16" s="82"/>
      <c r="N16" s="83"/>
      <c r="O16" s="51"/>
      <c r="P16" s="52"/>
      <c r="Q16" s="51" t="s">
        <v>81</v>
      </c>
      <c r="R16" s="54" t="s">
        <v>81</v>
      </c>
      <c r="S16" s="54" t="s">
        <v>81</v>
      </c>
      <c r="T16" s="54" t="s">
        <v>81</v>
      </c>
      <c r="U16" s="54" t="s">
        <v>81</v>
      </c>
      <c r="V16" s="54" t="s">
        <v>81</v>
      </c>
      <c r="W16" s="54" t="s">
        <v>81</v>
      </c>
      <c r="X16" s="54" t="s">
        <v>81</v>
      </c>
      <c r="Y16" s="54" t="s">
        <v>81</v>
      </c>
      <c r="Z16" s="52" t="s">
        <v>81</v>
      </c>
      <c r="AA16" s="43"/>
      <c r="AB16" s="43"/>
      <c r="AC16" s="43"/>
      <c r="AD16" s="43"/>
      <c r="AE16" s="44"/>
      <c r="AF16" s="84"/>
      <c r="AG16" s="85"/>
      <c r="AH16" s="85"/>
      <c r="AI16" s="85"/>
      <c r="AJ16" s="86"/>
    </row>
  </sheetData>
  <mergeCells count="9">
    <mergeCell ref="AF1:AJ1"/>
    <mergeCell ref="A12:A16"/>
    <mergeCell ref="K1:N1"/>
    <mergeCell ref="O1:P1"/>
    <mergeCell ref="Q1:Z1"/>
    <mergeCell ref="AB1:AE1"/>
    <mergeCell ref="B1:D1"/>
    <mergeCell ref="E1:J1"/>
    <mergeCell ref="A5:A11"/>
  </mergeCells>
  <conditionalFormatting sqref="A2:D2">
    <cfRule type="uniqueValues" dxfId="18" priority="19"/>
  </conditionalFormatting>
  <conditionalFormatting sqref="H2:J2">
    <cfRule type="uniqueValues" dxfId="17" priority="17"/>
  </conditionalFormatting>
  <conditionalFormatting sqref="E2:G2">
    <cfRule type="uniqueValues" dxfId="16" priority="28"/>
  </conditionalFormatting>
  <conditionalFormatting sqref="K2:M2">
    <cfRule type="uniqueValues" dxfId="15" priority="15"/>
  </conditionalFormatting>
  <conditionalFormatting sqref="N2">
    <cfRule type="uniqueValues" dxfId="14" priority="16"/>
  </conditionalFormatting>
  <conditionalFormatting sqref="O2:P2">
    <cfRule type="uniqueValues" dxfId="13" priority="14"/>
  </conditionalFormatting>
  <conditionalFormatting sqref="Q2:R2">
    <cfRule type="uniqueValues" dxfId="12" priority="13"/>
  </conditionalFormatting>
  <conditionalFormatting sqref="S2:T2">
    <cfRule type="uniqueValues" dxfId="11" priority="12"/>
  </conditionalFormatting>
  <conditionalFormatting sqref="U2:V2">
    <cfRule type="uniqueValues" dxfId="10" priority="11"/>
  </conditionalFormatting>
  <conditionalFormatting sqref="W2">
    <cfRule type="uniqueValues" dxfId="9" priority="10"/>
  </conditionalFormatting>
  <conditionalFormatting sqref="X2">
    <cfRule type="uniqueValues" dxfId="8" priority="9"/>
  </conditionalFormatting>
  <conditionalFormatting sqref="Y2">
    <cfRule type="uniqueValues" dxfId="7" priority="8"/>
  </conditionalFormatting>
  <conditionalFormatting sqref="Z2">
    <cfRule type="uniqueValues" dxfId="6" priority="7"/>
  </conditionalFormatting>
  <conditionalFormatting sqref="AC2:AD2">
    <cfRule type="uniqueValues" dxfId="5" priority="4"/>
  </conditionalFormatting>
  <conditionalFormatting sqref="AE2">
    <cfRule type="uniqueValues" dxfId="4" priority="6"/>
  </conditionalFormatting>
  <conditionalFormatting sqref="AF2">
    <cfRule type="uniqueValues" dxfId="3" priority="3"/>
  </conditionalFormatting>
  <conditionalFormatting sqref="AG2:AJ2">
    <cfRule type="uniqueValues" dxfId="2" priority="2"/>
  </conditionalFormatting>
  <conditionalFormatting sqref="AB2">
    <cfRule type="uniqueValues" dxfId="1" priority="29"/>
  </conditionalFormatting>
  <conditionalFormatting sqref="AA2">
    <cfRule type="uniqueValues" dxfId="0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31BA5-1580-4154-A89F-51BAE48675DF}">
  <dimension ref="A1:R66"/>
  <sheetViews>
    <sheetView zoomScale="55" zoomScaleNormal="55" workbookViewId="0">
      <selection activeCell="B2" sqref="B2"/>
    </sheetView>
  </sheetViews>
  <sheetFormatPr defaultRowHeight="14.5"/>
  <cols>
    <col min="1" max="1" width="28.36328125" customWidth="1"/>
    <col min="2" max="2" width="31.6328125" customWidth="1"/>
    <col min="3" max="3" width="24.36328125" customWidth="1"/>
    <col min="4" max="5" width="8" bestFit="1" customWidth="1"/>
    <col min="6" max="6" width="22.90625" customWidth="1"/>
    <col min="7" max="13" width="8" bestFit="1" customWidth="1"/>
    <col min="15" max="15" width="12.54296875" customWidth="1"/>
    <col min="16" max="16" width="13.7265625" customWidth="1"/>
    <col min="17" max="17" width="20.08984375" customWidth="1"/>
  </cols>
  <sheetData>
    <row r="1" spans="1:18" ht="15.5">
      <c r="A1" t="s">
        <v>159</v>
      </c>
      <c r="B1" t="s">
        <v>204</v>
      </c>
      <c r="C1" t="s">
        <v>205</v>
      </c>
      <c r="F1" s="264" t="s">
        <v>223</v>
      </c>
      <c r="G1" s="264"/>
      <c r="H1" s="264"/>
      <c r="I1" s="264"/>
      <c r="J1" s="264"/>
    </row>
    <row r="2" spans="1:18">
      <c r="B2" s="160">
        <v>0.25069999999999998</v>
      </c>
      <c r="F2" s="164" t="s">
        <v>210</v>
      </c>
    </row>
    <row r="3" spans="1:18" ht="15" thickBot="1">
      <c r="B3" s="160"/>
      <c r="F3" s="165" t="s">
        <v>139</v>
      </c>
      <c r="G3" s="165" t="s">
        <v>211</v>
      </c>
      <c r="H3" s="165" t="s">
        <v>212</v>
      </c>
      <c r="I3" s="165" t="s">
        <v>213</v>
      </c>
      <c r="J3" s="165" t="s">
        <v>214</v>
      </c>
      <c r="K3" s="165" t="s">
        <v>215</v>
      </c>
      <c r="L3" s="165" t="s">
        <v>216</v>
      </c>
      <c r="M3" s="165" t="s">
        <v>217</v>
      </c>
      <c r="N3" s="165" t="s">
        <v>140</v>
      </c>
      <c r="O3" s="165" t="s">
        <v>141</v>
      </c>
      <c r="P3" s="165" t="s">
        <v>142</v>
      </c>
      <c r="Q3" s="165" t="s">
        <v>143</v>
      </c>
      <c r="R3" s="165" t="s">
        <v>144</v>
      </c>
    </row>
    <row r="4" spans="1:18" ht="30" customHeight="1" thickBot="1">
      <c r="F4" s="166" t="s">
        <v>152</v>
      </c>
      <c r="G4" s="166">
        <v>60.18</v>
      </c>
      <c r="H4" s="166">
        <v>57.01</v>
      </c>
      <c r="I4" s="166">
        <v>61.15</v>
      </c>
      <c r="J4" s="166">
        <v>60.77</v>
      </c>
      <c r="K4" s="166">
        <v>60.38</v>
      </c>
      <c r="L4" s="166">
        <v>58.82</v>
      </c>
      <c r="M4" s="166">
        <v>61.15</v>
      </c>
      <c r="N4" s="166">
        <v>61.51</v>
      </c>
      <c r="O4" s="166">
        <v>61.47</v>
      </c>
      <c r="P4" s="166">
        <v>62.82</v>
      </c>
      <c r="Q4" s="166">
        <v>63.36</v>
      </c>
      <c r="R4" s="166">
        <v>64.22</v>
      </c>
    </row>
    <row r="5" spans="1:18" ht="15" thickBot="1">
      <c r="A5" s="186" t="s">
        <v>230</v>
      </c>
      <c r="B5" s="187" t="s">
        <v>231</v>
      </c>
      <c r="C5" s="187" t="s">
        <v>230</v>
      </c>
      <c r="F5" s="167" t="s">
        <v>153</v>
      </c>
      <c r="G5" s="167">
        <v>73.260000000000005</v>
      </c>
      <c r="H5" s="167">
        <v>71.06</v>
      </c>
      <c r="I5" s="167">
        <v>74.819999999999993</v>
      </c>
      <c r="J5" s="167">
        <v>74.510000000000005</v>
      </c>
      <c r="K5" s="167">
        <v>75.87</v>
      </c>
      <c r="L5" s="167">
        <v>72.8</v>
      </c>
      <c r="M5" s="167">
        <v>76.98</v>
      </c>
      <c r="N5" s="167">
        <v>77.81</v>
      </c>
      <c r="O5" s="167">
        <v>76.099999999999994</v>
      </c>
      <c r="P5" s="167">
        <v>79.8</v>
      </c>
      <c r="Q5" s="167">
        <v>80.06</v>
      </c>
      <c r="R5" s="167">
        <v>81.37</v>
      </c>
    </row>
    <row r="6" spans="1:18" ht="15" thickBot="1">
      <c r="A6" s="188"/>
      <c r="B6" s="189"/>
      <c r="C6" s="189"/>
      <c r="F6" s="166" t="s">
        <v>154</v>
      </c>
      <c r="G6" s="166">
        <v>95.06</v>
      </c>
      <c r="H6" s="166">
        <v>92.37</v>
      </c>
      <c r="I6" s="166">
        <v>98.74</v>
      </c>
      <c r="J6" s="166">
        <v>101.1</v>
      </c>
      <c r="K6" s="166">
        <v>102.71</v>
      </c>
      <c r="L6" s="166">
        <v>99.84</v>
      </c>
      <c r="M6" s="166">
        <v>106.11</v>
      </c>
      <c r="N6" s="166">
        <v>106.73</v>
      </c>
      <c r="O6" s="166">
        <v>105.36</v>
      </c>
      <c r="P6" s="166">
        <v>110.95</v>
      </c>
      <c r="Q6" s="166">
        <v>112.47</v>
      </c>
      <c r="R6" s="166">
        <v>113.54</v>
      </c>
    </row>
    <row r="7" spans="1:18" ht="15" thickBot="1">
      <c r="A7" s="188" t="s">
        <v>232</v>
      </c>
      <c r="B7" s="189"/>
      <c r="C7" s="189"/>
      <c r="F7" s="167" t="s">
        <v>155</v>
      </c>
      <c r="G7" s="167">
        <v>112.13</v>
      </c>
      <c r="H7" s="167">
        <v>110.21</v>
      </c>
      <c r="I7" s="167">
        <v>117.6</v>
      </c>
      <c r="J7" s="167">
        <v>118.69</v>
      </c>
      <c r="K7" s="167">
        <v>122.79</v>
      </c>
      <c r="L7" s="167">
        <v>122.57</v>
      </c>
      <c r="M7" s="167">
        <v>132.59</v>
      </c>
      <c r="N7" s="167">
        <v>133.83000000000001</v>
      </c>
      <c r="O7" s="167">
        <v>133.5</v>
      </c>
      <c r="P7" s="167">
        <v>145.19999999999999</v>
      </c>
      <c r="Q7" s="167">
        <v>145.6</v>
      </c>
      <c r="R7" s="167">
        <v>146.22999999999999</v>
      </c>
    </row>
    <row r="8" spans="1:18" ht="15" thickBot="1">
      <c r="A8" s="188" t="s">
        <v>233</v>
      </c>
      <c r="B8" s="189"/>
      <c r="C8" s="189"/>
      <c r="F8" s="166" t="s">
        <v>156</v>
      </c>
      <c r="G8" s="166">
        <v>117.81</v>
      </c>
      <c r="H8" s="166">
        <v>115.97</v>
      </c>
      <c r="I8" s="166">
        <v>125.09</v>
      </c>
      <c r="J8" s="166">
        <v>126.96</v>
      </c>
      <c r="K8" s="166">
        <v>133.21</v>
      </c>
      <c r="L8" s="166">
        <v>134.49</v>
      </c>
      <c r="M8" s="166">
        <v>145.5</v>
      </c>
      <c r="N8" s="166">
        <v>146.66</v>
      </c>
      <c r="O8" s="166">
        <v>148.44999999999999</v>
      </c>
      <c r="P8" s="166">
        <v>162.63</v>
      </c>
      <c r="Q8" s="166">
        <v>162.52000000000001</v>
      </c>
      <c r="R8" s="166">
        <v>163.44999999999999</v>
      </c>
    </row>
    <row r="9" spans="1:18" ht="15" thickBot="1">
      <c r="A9" s="188" t="s">
        <v>234</v>
      </c>
      <c r="B9" s="189"/>
      <c r="C9" s="189"/>
      <c r="F9" s="167" t="s">
        <v>218</v>
      </c>
      <c r="G9" s="167">
        <v>132.47999999999999</v>
      </c>
      <c r="H9" s="167">
        <v>130.18</v>
      </c>
      <c r="I9" s="167">
        <v>139.78</v>
      </c>
      <c r="J9" s="167">
        <v>140.44</v>
      </c>
      <c r="K9" s="167">
        <v>150.78</v>
      </c>
      <c r="L9" s="167">
        <v>156.13999999999999</v>
      </c>
      <c r="M9" s="167">
        <v>171.01</v>
      </c>
      <c r="N9" s="167">
        <v>171.36</v>
      </c>
      <c r="O9" s="167">
        <v>171.67</v>
      </c>
      <c r="P9" s="167">
        <v>191.38</v>
      </c>
      <c r="Q9" s="167">
        <v>192.58</v>
      </c>
      <c r="R9" s="167">
        <v>194.02</v>
      </c>
    </row>
    <row r="10" spans="1:18" ht="15" thickBot="1">
      <c r="A10" s="188" t="s">
        <v>235</v>
      </c>
      <c r="B10" s="189"/>
      <c r="C10" s="189"/>
      <c r="F10" s="166" t="s">
        <v>219</v>
      </c>
      <c r="G10" s="166">
        <v>133.71</v>
      </c>
      <c r="H10" s="166">
        <v>131.16999999999999</v>
      </c>
      <c r="I10" s="166">
        <v>150.44</v>
      </c>
      <c r="J10" s="166">
        <v>156.5</v>
      </c>
      <c r="K10" s="166">
        <v>161.97</v>
      </c>
      <c r="L10" s="166">
        <v>160.57</v>
      </c>
      <c r="M10" s="166">
        <v>165.35</v>
      </c>
      <c r="N10" s="166">
        <v>166.72</v>
      </c>
      <c r="O10" s="166">
        <v>164.45</v>
      </c>
      <c r="P10" s="166">
        <v>179.13</v>
      </c>
      <c r="Q10" s="166">
        <v>185.62</v>
      </c>
      <c r="R10" s="166">
        <v>183.12</v>
      </c>
    </row>
    <row r="11" spans="1:18" ht="15" thickBot="1">
      <c r="A11" s="188" t="s">
        <v>236</v>
      </c>
      <c r="B11" s="189"/>
      <c r="C11" s="189"/>
      <c r="F11" s="167" t="s">
        <v>220</v>
      </c>
      <c r="G11" s="167">
        <v>217.91</v>
      </c>
      <c r="H11" s="167">
        <v>210.2</v>
      </c>
      <c r="I11" s="167">
        <v>231.6</v>
      </c>
      <c r="J11" s="167">
        <v>245.24</v>
      </c>
      <c r="K11" s="167">
        <v>265.25</v>
      </c>
      <c r="L11" s="167">
        <v>290.11</v>
      </c>
      <c r="M11" s="167">
        <v>304.74</v>
      </c>
      <c r="N11" s="167">
        <v>310.25</v>
      </c>
      <c r="O11" s="167">
        <v>305.52999999999997</v>
      </c>
      <c r="P11" s="167">
        <v>322.04000000000002</v>
      </c>
      <c r="Q11" s="167">
        <v>338.61</v>
      </c>
      <c r="R11" s="167">
        <v>330.55</v>
      </c>
    </row>
    <row r="12" spans="1:18" ht="15" thickBot="1">
      <c r="A12" s="188" t="s">
        <v>237</v>
      </c>
      <c r="B12" s="189"/>
      <c r="C12" s="189"/>
      <c r="F12" s="166" t="s">
        <v>221</v>
      </c>
      <c r="G12" s="166">
        <v>271.41000000000003</v>
      </c>
      <c r="H12" s="166">
        <v>266.75</v>
      </c>
      <c r="I12" s="166">
        <v>302.70999999999998</v>
      </c>
      <c r="J12" s="166">
        <v>328.23</v>
      </c>
      <c r="K12" s="166">
        <v>360.44</v>
      </c>
      <c r="L12" s="166">
        <v>381.55</v>
      </c>
      <c r="M12" s="166">
        <v>399.22</v>
      </c>
      <c r="N12" s="166">
        <v>406.11</v>
      </c>
      <c r="O12" s="166">
        <v>383</v>
      </c>
      <c r="P12" s="166">
        <v>418.21</v>
      </c>
      <c r="Q12" s="166">
        <v>434.9</v>
      </c>
      <c r="R12" s="166">
        <v>428.16</v>
      </c>
    </row>
    <row r="13" spans="1:18" ht="15" thickBot="1">
      <c r="A13" s="188" t="s">
        <v>238</v>
      </c>
      <c r="B13" s="189"/>
      <c r="C13" s="189"/>
      <c r="F13" s="167" t="s">
        <v>222</v>
      </c>
      <c r="G13" s="167">
        <v>533.01</v>
      </c>
      <c r="H13" s="167">
        <v>559.23</v>
      </c>
      <c r="I13" s="167">
        <v>658.84</v>
      </c>
      <c r="J13" s="167">
        <v>738.11</v>
      </c>
      <c r="K13" s="167">
        <v>789.58</v>
      </c>
      <c r="L13" s="167">
        <v>790.59</v>
      </c>
      <c r="M13" s="167">
        <v>784.81</v>
      </c>
      <c r="N13" s="167">
        <v>795.01</v>
      </c>
      <c r="O13" s="167">
        <v>720.07</v>
      </c>
      <c r="P13" s="167">
        <v>827.93</v>
      </c>
      <c r="Q13" s="167">
        <v>843.12</v>
      </c>
      <c r="R13" s="167">
        <v>820.44</v>
      </c>
    </row>
    <row r="14" spans="1:18" ht="15" thickBot="1">
      <c r="A14" s="188" t="s">
        <v>239</v>
      </c>
      <c r="B14" s="189"/>
      <c r="C14" s="189"/>
    </row>
    <row r="15" spans="1:18" ht="16" thickBot="1">
      <c r="A15" s="188" t="s">
        <v>240</v>
      </c>
      <c r="B15" s="189"/>
      <c r="C15" s="189"/>
      <c r="F15" s="265" t="s">
        <v>224</v>
      </c>
      <c r="G15" s="265"/>
      <c r="H15" s="265"/>
      <c r="I15" s="265"/>
      <c r="J15" s="265"/>
    </row>
    <row r="16" spans="1:18" ht="15" thickBot="1">
      <c r="A16" s="188" t="s">
        <v>241</v>
      </c>
      <c r="B16" s="189"/>
      <c r="C16" s="189"/>
      <c r="F16" s="164"/>
    </row>
    <row r="17" spans="1:18" ht="15" thickBot="1">
      <c r="A17" s="190" t="s">
        <v>242</v>
      </c>
      <c r="B17" s="191"/>
      <c r="C17" s="191"/>
      <c r="F17" s="165" t="s">
        <v>139</v>
      </c>
      <c r="G17" s="165" t="s">
        <v>211</v>
      </c>
      <c r="H17" s="165" t="s">
        <v>212</v>
      </c>
      <c r="I17" s="165" t="s">
        <v>213</v>
      </c>
      <c r="J17" s="165" t="s">
        <v>214</v>
      </c>
      <c r="K17" s="165" t="s">
        <v>215</v>
      </c>
      <c r="L17" s="165" t="s">
        <v>216</v>
      </c>
      <c r="M17" s="165" t="s">
        <v>217</v>
      </c>
      <c r="N17" s="165" t="s">
        <v>140</v>
      </c>
      <c r="O17" s="165" t="s">
        <v>141</v>
      </c>
      <c r="P17" s="165" t="s">
        <v>142</v>
      </c>
      <c r="Q17" s="165" t="s">
        <v>143</v>
      </c>
      <c r="R17" s="165" t="s">
        <v>144</v>
      </c>
    </row>
    <row r="18" spans="1:18" ht="15.5" customHeight="1" thickBot="1">
      <c r="A18" s="188" t="s">
        <v>243</v>
      </c>
      <c r="B18" s="189" t="s">
        <v>87</v>
      </c>
      <c r="C18" s="189" t="s">
        <v>244</v>
      </c>
      <c r="F18" s="166" t="s">
        <v>152</v>
      </c>
      <c r="G18" s="166">
        <v>133</v>
      </c>
      <c r="H18" s="166">
        <v>128</v>
      </c>
      <c r="I18" s="166">
        <v>136</v>
      </c>
      <c r="J18" s="166">
        <v>134</v>
      </c>
      <c r="K18" s="166">
        <v>128</v>
      </c>
      <c r="L18" s="166">
        <v>120</v>
      </c>
      <c r="M18" s="166">
        <v>126</v>
      </c>
      <c r="N18" s="166">
        <v>125</v>
      </c>
      <c r="O18" s="166">
        <v>125</v>
      </c>
      <c r="P18" s="166">
        <v>130</v>
      </c>
      <c r="Q18" s="166">
        <v>133</v>
      </c>
      <c r="R18" s="166">
        <v>135</v>
      </c>
    </row>
    <row r="19" spans="1:18" ht="15" thickBot="1">
      <c r="A19" s="188" t="s">
        <v>245</v>
      </c>
      <c r="B19" s="189" t="s">
        <v>86</v>
      </c>
      <c r="C19" s="189" t="s">
        <v>246</v>
      </c>
      <c r="F19" s="167" t="s">
        <v>153</v>
      </c>
      <c r="G19" s="167">
        <v>177</v>
      </c>
      <c r="H19" s="167">
        <v>174</v>
      </c>
      <c r="I19" s="167">
        <v>182</v>
      </c>
      <c r="J19" s="167">
        <v>180</v>
      </c>
      <c r="K19" s="167">
        <v>174</v>
      </c>
      <c r="L19" s="167">
        <v>162</v>
      </c>
      <c r="M19" s="167">
        <v>171</v>
      </c>
      <c r="N19" s="167">
        <v>170</v>
      </c>
      <c r="O19" s="167">
        <v>164</v>
      </c>
      <c r="P19" s="167">
        <v>175</v>
      </c>
      <c r="Q19" s="167">
        <v>178</v>
      </c>
      <c r="R19" s="167">
        <v>182</v>
      </c>
    </row>
    <row r="20" spans="1:18" ht="15" thickBot="1">
      <c r="A20" s="188" t="s">
        <v>247</v>
      </c>
      <c r="B20" s="189" t="s">
        <v>88</v>
      </c>
      <c r="C20" s="189" t="s">
        <v>248</v>
      </c>
      <c r="F20" s="166" t="s">
        <v>154</v>
      </c>
      <c r="G20" s="166">
        <v>267</v>
      </c>
      <c r="H20" s="166">
        <v>259</v>
      </c>
      <c r="I20" s="166">
        <v>270</v>
      </c>
      <c r="J20" s="166">
        <v>274</v>
      </c>
      <c r="K20" s="166">
        <v>262</v>
      </c>
      <c r="L20" s="166">
        <v>242</v>
      </c>
      <c r="M20" s="166">
        <v>255</v>
      </c>
      <c r="N20" s="166">
        <v>252</v>
      </c>
      <c r="O20" s="166">
        <v>244</v>
      </c>
      <c r="P20" s="166">
        <v>261</v>
      </c>
      <c r="Q20" s="166">
        <v>270</v>
      </c>
      <c r="R20" s="166">
        <v>273</v>
      </c>
    </row>
    <row r="21" spans="1:18" ht="15" thickBot="1">
      <c r="A21" s="188" t="s">
        <v>249</v>
      </c>
      <c r="B21" s="189" t="s">
        <v>12</v>
      </c>
      <c r="C21" s="189" t="s">
        <v>12</v>
      </c>
      <c r="F21" s="167" t="s">
        <v>155</v>
      </c>
      <c r="G21" s="167">
        <v>360</v>
      </c>
      <c r="H21" s="167">
        <v>353</v>
      </c>
      <c r="I21" s="167">
        <v>367</v>
      </c>
      <c r="J21" s="167">
        <v>363</v>
      </c>
      <c r="K21" s="167">
        <v>347</v>
      </c>
      <c r="L21" s="167">
        <v>325</v>
      </c>
      <c r="M21" s="167">
        <v>341</v>
      </c>
      <c r="N21" s="167">
        <v>336</v>
      </c>
      <c r="O21" s="167">
        <v>324</v>
      </c>
      <c r="P21" s="167">
        <v>358</v>
      </c>
      <c r="Q21" s="167">
        <v>365</v>
      </c>
      <c r="R21" s="167">
        <v>370</v>
      </c>
    </row>
    <row r="22" spans="1:18" ht="15" thickBot="1">
      <c r="A22" s="188" t="s">
        <v>250</v>
      </c>
      <c r="B22" s="189" t="s">
        <v>90</v>
      </c>
      <c r="C22" s="189" t="s">
        <v>251</v>
      </c>
      <c r="F22" s="166" t="s">
        <v>156</v>
      </c>
      <c r="G22" s="166">
        <v>419</v>
      </c>
      <c r="H22" s="166">
        <v>411</v>
      </c>
      <c r="I22" s="166">
        <v>428</v>
      </c>
      <c r="J22" s="166">
        <v>423</v>
      </c>
      <c r="K22" s="166">
        <v>402</v>
      </c>
      <c r="L22" s="166">
        <v>379</v>
      </c>
      <c r="M22" s="166">
        <v>394</v>
      </c>
      <c r="N22" s="166">
        <v>386</v>
      </c>
      <c r="O22" s="166">
        <v>376</v>
      </c>
      <c r="P22" s="166">
        <v>418</v>
      </c>
      <c r="Q22" s="166">
        <v>425</v>
      </c>
      <c r="R22" s="166">
        <v>430</v>
      </c>
    </row>
    <row r="23" spans="1:18" ht="15" thickBot="1">
      <c r="A23" s="188" t="s">
        <v>252</v>
      </c>
      <c r="B23" s="189" t="s">
        <v>89</v>
      </c>
      <c r="C23" s="189" t="s">
        <v>253</v>
      </c>
      <c r="F23" s="167" t="s">
        <v>218</v>
      </c>
      <c r="G23" s="167">
        <v>514</v>
      </c>
      <c r="H23" s="167">
        <v>501</v>
      </c>
      <c r="I23" s="167">
        <v>529</v>
      </c>
      <c r="J23" s="167">
        <v>510</v>
      </c>
      <c r="K23" s="167">
        <v>486</v>
      </c>
      <c r="L23" s="167">
        <v>467</v>
      </c>
      <c r="M23" s="167">
        <v>494</v>
      </c>
      <c r="N23" s="167">
        <v>476</v>
      </c>
      <c r="O23" s="167">
        <v>454</v>
      </c>
      <c r="P23" s="167">
        <v>514</v>
      </c>
      <c r="Q23" s="167">
        <v>526</v>
      </c>
      <c r="R23" s="167">
        <v>535</v>
      </c>
    </row>
    <row r="24" spans="1:18" ht="15" thickBot="1">
      <c r="A24" s="190" t="s">
        <v>5</v>
      </c>
      <c r="B24" s="191"/>
      <c r="C24" s="191"/>
      <c r="F24" s="166" t="s">
        <v>219</v>
      </c>
      <c r="G24" s="166">
        <v>525</v>
      </c>
      <c r="H24" s="166">
        <v>515</v>
      </c>
      <c r="I24" s="166">
        <v>565</v>
      </c>
      <c r="J24" s="166">
        <v>576</v>
      </c>
      <c r="K24" s="166">
        <v>541</v>
      </c>
      <c r="L24" s="166">
        <v>506</v>
      </c>
      <c r="M24" s="166">
        <v>504</v>
      </c>
      <c r="N24" s="166">
        <v>492</v>
      </c>
      <c r="O24" s="166">
        <v>471</v>
      </c>
      <c r="P24" s="166">
        <v>518</v>
      </c>
      <c r="Q24" s="166">
        <v>547</v>
      </c>
      <c r="R24" s="166">
        <v>541</v>
      </c>
    </row>
    <row r="25" spans="1:18" ht="15" thickBot="1">
      <c r="A25" s="188" t="s">
        <v>254</v>
      </c>
      <c r="B25" s="189" t="s">
        <v>14</v>
      </c>
      <c r="C25" s="189" t="s">
        <v>255</v>
      </c>
      <c r="F25" s="167" t="s">
        <v>220</v>
      </c>
      <c r="G25" s="167">
        <v>832</v>
      </c>
      <c r="H25" s="167">
        <v>790</v>
      </c>
      <c r="I25" s="167">
        <v>847</v>
      </c>
      <c r="J25" s="167">
        <v>872</v>
      </c>
      <c r="K25" s="167">
        <v>826</v>
      </c>
      <c r="L25" s="167">
        <v>838</v>
      </c>
      <c r="M25" s="167">
        <v>850</v>
      </c>
      <c r="N25" s="167">
        <v>835</v>
      </c>
      <c r="O25" s="167">
        <v>808</v>
      </c>
      <c r="P25" s="167">
        <v>857</v>
      </c>
      <c r="Q25" s="167">
        <v>916</v>
      </c>
      <c r="R25" s="167">
        <v>896</v>
      </c>
    </row>
    <row r="26" spans="1:18" ht="15" thickBot="1">
      <c r="A26" s="188" t="s">
        <v>256</v>
      </c>
      <c r="B26" s="189" t="s">
        <v>15</v>
      </c>
      <c r="C26" s="189" t="s">
        <v>257</v>
      </c>
      <c r="F26" s="166" t="s">
        <v>221</v>
      </c>
      <c r="G26" s="166">
        <v>1082</v>
      </c>
      <c r="H26" s="166">
        <v>1057</v>
      </c>
      <c r="I26" s="166">
        <v>1148</v>
      </c>
      <c r="J26" s="166">
        <v>1205</v>
      </c>
      <c r="K26" s="166">
        <v>1155</v>
      </c>
      <c r="L26" s="166">
        <v>1136</v>
      </c>
      <c r="M26" s="166">
        <v>1153</v>
      </c>
      <c r="N26" s="166">
        <v>1136</v>
      </c>
      <c r="O26" s="166">
        <v>1052</v>
      </c>
      <c r="P26" s="166">
        <v>1154</v>
      </c>
      <c r="Q26" s="166">
        <v>1215</v>
      </c>
      <c r="R26" s="166">
        <v>1200</v>
      </c>
    </row>
    <row r="27" spans="1:18" ht="15" thickBot="1">
      <c r="A27" s="188" t="s">
        <v>258</v>
      </c>
      <c r="B27" s="189" t="s">
        <v>16</v>
      </c>
      <c r="C27" s="189" t="s">
        <v>259</v>
      </c>
      <c r="F27" s="167" t="s">
        <v>222</v>
      </c>
      <c r="G27" s="167">
        <v>2114</v>
      </c>
      <c r="H27" s="167">
        <v>2254</v>
      </c>
      <c r="I27" s="167">
        <v>2433</v>
      </c>
      <c r="J27" s="167">
        <v>2616</v>
      </c>
      <c r="K27" s="167">
        <v>2512</v>
      </c>
      <c r="L27" s="167">
        <v>2390</v>
      </c>
      <c r="M27" s="167">
        <v>2387</v>
      </c>
      <c r="N27" s="167">
        <v>2393</v>
      </c>
      <c r="O27" s="167">
        <v>2143</v>
      </c>
      <c r="P27" s="167">
        <v>2438</v>
      </c>
      <c r="Q27" s="167">
        <v>2523</v>
      </c>
      <c r="R27" s="167">
        <v>2463</v>
      </c>
    </row>
    <row r="28" spans="1:18" ht="15" thickBot="1">
      <c r="A28" s="188" t="s">
        <v>260</v>
      </c>
      <c r="B28" s="189" t="s">
        <v>13</v>
      </c>
      <c r="C28" s="189" t="s">
        <v>261</v>
      </c>
    </row>
    <row r="29" spans="1:18" ht="15" thickBot="1">
      <c r="A29" s="190" t="s">
        <v>0</v>
      </c>
      <c r="B29" s="191"/>
      <c r="C29" s="191"/>
    </row>
    <row r="30" spans="1:18" ht="15" thickBot="1">
      <c r="A30" s="188" t="s">
        <v>262</v>
      </c>
      <c r="B30" s="189" t="s">
        <v>18</v>
      </c>
      <c r="C30" s="189" t="s">
        <v>263</v>
      </c>
    </row>
    <row r="31" spans="1:18" ht="15" thickBot="1">
      <c r="A31" s="188" t="s">
        <v>264</v>
      </c>
      <c r="B31" s="189" t="s">
        <v>17</v>
      </c>
      <c r="C31" s="189" t="s">
        <v>265</v>
      </c>
    </row>
    <row r="32" spans="1:18" ht="15" thickBot="1">
      <c r="A32" s="190" t="s">
        <v>266</v>
      </c>
      <c r="B32" s="191"/>
      <c r="C32" s="191"/>
    </row>
    <row r="33" spans="1:3" ht="15" thickBot="1">
      <c r="A33" s="188" t="s">
        <v>267</v>
      </c>
      <c r="B33" s="189" t="s">
        <v>10</v>
      </c>
      <c r="C33" s="189" t="s">
        <v>268</v>
      </c>
    </row>
    <row r="34" spans="1:3" ht="15" thickBot="1">
      <c r="A34" s="188" t="s">
        <v>269</v>
      </c>
      <c r="B34" s="189" t="s">
        <v>11</v>
      </c>
      <c r="C34" s="189" t="s">
        <v>270</v>
      </c>
    </row>
    <row r="35" spans="1:3" ht="15" thickBot="1">
      <c r="A35" s="188" t="s">
        <v>271</v>
      </c>
      <c r="B35" s="189" t="s">
        <v>9</v>
      </c>
      <c r="C35" s="189" t="s">
        <v>272</v>
      </c>
    </row>
    <row r="36" spans="1:3" ht="15" thickBot="1">
      <c r="A36" s="190" t="s">
        <v>273</v>
      </c>
      <c r="B36" s="191"/>
      <c r="C36" s="191"/>
    </row>
    <row r="37" spans="1:3" ht="15" thickBot="1">
      <c r="A37" s="188" t="s">
        <v>274</v>
      </c>
      <c r="B37" s="189"/>
      <c r="C37" s="189"/>
    </row>
    <row r="38" spans="1:3" ht="15" thickBot="1">
      <c r="A38" s="188" t="s">
        <v>275</v>
      </c>
      <c r="B38" s="189"/>
      <c r="C38" s="189"/>
    </row>
    <row r="39" spans="1:3" ht="15" thickBot="1">
      <c r="A39" s="188" t="s">
        <v>276</v>
      </c>
      <c r="B39" s="189"/>
      <c r="C39" s="189"/>
    </row>
    <row r="40" spans="1:3" ht="15" thickBot="1">
      <c r="A40" s="188" t="s">
        <v>277</v>
      </c>
      <c r="B40" s="189"/>
      <c r="C40" s="189"/>
    </row>
    <row r="41" spans="1:3" ht="15" thickBot="1">
      <c r="A41" s="188" t="s">
        <v>278</v>
      </c>
      <c r="B41" s="189"/>
      <c r="C41" s="189"/>
    </row>
    <row r="42" spans="1:3" ht="15" thickBot="1">
      <c r="A42" s="188" t="s">
        <v>279</v>
      </c>
      <c r="B42" s="189" t="s">
        <v>91</v>
      </c>
      <c r="C42" s="189" t="s">
        <v>279</v>
      </c>
    </row>
    <row r="43" spans="1:3" ht="15" thickBot="1">
      <c r="A43" s="188" t="s">
        <v>280</v>
      </c>
      <c r="B43" s="189" t="s">
        <v>92</v>
      </c>
      <c r="C43" s="189" t="s">
        <v>280</v>
      </c>
    </row>
    <row r="44" spans="1:3" ht="15" thickBot="1">
      <c r="A44" s="188" t="s">
        <v>281</v>
      </c>
      <c r="B44" s="189" t="s">
        <v>93</v>
      </c>
      <c r="C44" s="189" t="s">
        <v>281</v>
      </c>
    </row>
    <row r="45" spans="1:3" ht="15" thickBot="1">
      <c r="A45" s="188" t="s">
        <v>282</v>
      </c>
      <c r="B45" s="189" t="s">
        <v>19</v>
      </c>
      <c r="C45" s="189" t="s">
        <v>282</v>
      </c>
    </row>
    <row r="46" spans="1:3" ht="15" thickBot="1">
      <c r="A46" s="188" t="s">
        <v>283</v>
      </c>
      <c r="B46" s="189" t="s">
        <v>20</v>
      </c>
      <c r="C46" s="189" t="s">
        <v>283</v>
      </c>
    </row>
    <row r="47" spans="1:3" ht="15" thickBot="1">
      <c r="A47" s="188" t="s">
        <v>284</v>
      </c>
      <c r="B47" s="189" t="s">
        <v>285</v>
      </c>
      <c r="C47" s="189" t="s">
        <v>284</v>
      </c>
    </row>
    <row r="48" spans="1:3" ht="15" thickBot="1">
      <c r="A48" s="188" t="s">
        <v>286</v>
      </c>
      <c r="B48" s="189" t="s">
        <v>95</v>
      </c>
      <c r="C48" s="189" t="s">
        <v>286</v>
      </c>
    </row>
    <row r="49" spans="1:3" ht="15" thickBot="1">
      <c r="A49" s="188" t="s">
        <v>287</v>
      </c>
      <c r="B49" s="189" t="s">
        <v>288</v>
      </c>
      <c r="C49" s="189" t="s">
        <v>287</v>
      </c>
    </row>
    <row r="50" spans="1:3" ht="15" thickBot="1">
      <c r="A50" s="188" t="s">
        <v>289</v>
      </c>
      <c r="B50" s="189" t="s">
        <v>21</v>
      </c>
      <c r="C50" s="189" t="s">
        <v>289</v>
      </c>
    </row>
    <row r="51" spans="1:3" ht="15" thickBot="1">
      <c r="A51" s="188" t="s">
        <v>290</v>
      </c>
      <c r="B51" s="189" t="s">
        <v>22</v>
      </c>
      <c r="C51" s="189" t="s">
        <v>290</v>
      </c>
    </row>
    <row r="52" spans="1:3" ht="15" thickBot="1">
      <c r="A52" s="190" t="s">
        <v>291</v>
      </c>
      <c r="B52" s="191"/>
      <c r="C52" s="191"/>
    </row>
    <row r="53" spans="1:3" ht="15" thickBot="1">
      <c r="A53" s="188" t="s">
        <v>292</v>
      </c>
      <c r="B53" s="189"/>
      <c r="C53" s="189"/>
    </row>
    <row r="54" spans="1:3" ht="15" thickBot="1">
      <c r="A54" s="188" t="s">
        <v>293</v>
      </c>
      <c r="B54" s="189"/>
      <c r="C54" s="189"/>
    </row>
    <row r="55" spans="1:3" ht="15" thickBot="1">
      <c r="A55" s="188" t="s">
        <v>294</v>
      </c>
      <c r="B55" s="189" t="s">
        <v>187</v>
      </c>
      <c r="C55" s="189" t="s">
        <v>294</v>
      </c>
    </row>
    <row r="56" spans="1:3" ht="15" thickBot="1">
      <c r="A56" s="188" t="s">
        <v>295</v>
      </c>
      <c r="B56" s="189" t="s">
        <v>23</v>
      </c>
      <c r="C56" s="189" t="s">
        <v>295</v>
      </c>
    </row>
    <row r="57" spans="1:3" ht="15" thickBot="1">
      <c r="A57" s="188" t="s">
        <v>296</v>
      </c>
      <c r="B57" s="189" t="s">
        <v>24</v>
      </c>
      <c r="C57" s="189" t="s">
        <v>296</v>
      </c>
    </row>
    <row r="58" spans="1:3" ht="15" thickBot="1">
      <c r="A58" s="188" t="s">
        <v>297</v>
      </c>
      <c r="B58" s="189" t="s">
        <v>25</v>
      </c>
      <c r="C58" s="189" t="s">
        <v>297</v>
      </c>
    </row>
    <row r="59" spans="1:3" ht="15" thickBot="1">
      <c r="A59" s="190" t="s">
        <v>298</v>
      </c>
      <c r="B59" s="191"/>
      <c r="C59" s="191"/>
    </row>
    <row r="60" spans="1:3" ht="15" thickBot="1">
      <c r="A60" s="188" t="s">
        <v>299</v>
      </c>
      <c r="B60" s="189"/>
      <c r="C60" s="189"/>
    </row>
    <row r="61" spans="1:3" ht="15" thickBot="1">
      <c r="A61" s="188" t="s">
        <v>300</v>
      </c>
      <c r="B61" s="189"/>
      <c r="C61" s="189"/>
    </row>
    <row r="62" spans="1:3" ht="15" thickBot="1">
      <c r="A62" s="188" t="s">
        <v>301</v>
      </c>
      <c r="B62" s="189" t="s">
        <v>100</v>
      </c>
      <c r="C62" s="189" t="s">
        <v>302</v>
      </c>
    </row>
    <row r="63" spans="1:3" ht="15" thickBot="1">
      <c r="A63" s="188" t="s">
        <v>303</v>
      </c>
      <c r="B63" s="189" t="s">
        <v>99</v>
      </c>
      <c r="C63" s="189" t="s">
        <v>304</v>
      </c>
    </row>
    <row r="64" spans="1:3" ht="15" thickBot="1">
      <c r="A64" s="188" t="s">
        <v>305</v>
      </c>
      <c r="B64" s="189" t="s">
        <v>306</v>
      </c>
      <c r="C64" s="189" t="s">
        <v>307</v>
      </c>
    </row>
    <row r="65" spans="1:3" ht="15" thickBot="1">
      <c r="A65" s="188" t="s">
        <v>308</v>
      </c>
      <c r="B65" s="189" t="s">
        <v>27</v>
      </c>
      <c r="C65" s="189" t="s">
        <v>309</v>
      </c>
    </row>
    <row r="66" spans="1:3" ht="15" thickBot="1">
      <c r="A66" s="188" t="s">
        <v>310</v>
      </c>
      <c r="B66" s="189" t="s">
        <v>97</v>
      </c>
      <c r="C66" s="189" t="s">
        <v>311</v>
      </c>
    </row>
  </sheetData>
  <mergeCells count="2">
    <mergeCell ref="F1:J1"/>
    <mergeCell ref="F15:J1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F0762-ABCD-4C82-BA64-0FCD0F78CB5A}">
  <dimension ref="A1:AL50"/>
  <sheetViews>
    <sheetView zoomScaleNormal="100" workbookViewId="0">
      <pane xSplit="1" topLeftCell="AB1" activePane="topRight" state="frozen"/>
      <selection pane="topRight" activeCell="AF11" sqref="AF11"/>
    </sheetView>
  </sheetViews>
  <sheetFormatPr defaultRowHeight="14.5"/>
  <cols>
    <col min="1" max="1" width="35.90625" bestFit="1" customWidth="1"/>
    <col min="2" max="2" width="42.7265625" bestFit="1" customWidth="1"/>
    <col min="3" max="3" width="25.81640625" bestFit="1" customWidth="1"/>
    <col min="4" max="4" width="24.7265625" bestFit="1" customWidth="1"/>
    <col min="5" max="6" width="26" bestFit="1" customWidth="1"/>
    <col min="7" max="7" width="22.26953125" bestFit="1" customWidth="1"/>
    <col min="8" max="8" width="11.08984375" bestFit="1" customWidth="1"/>
    <col min="9" max="10" width="12.90625" bestFit="1" customWidth="1"/>
    <col min="11" max="11" width="11.90625" bestFit="1" customWidth="1"/>
    <col min="12" max="13" width="31.54296875" bestFit="1" customWidth="1"/>
    <col min="14" max="16" width="13.36328125" style="169" bestFit="1" customWidth="1"/>
    <col min="17" max="17" width="24.453125" bestFit="1" customWidth="1"/>
    <col min="18" max="19" width="25.54296875" bestFit="1" customWidth="1"/>
    <col min="20" max="21" width="20.1796875" bestFit="1" customWidth="1"/>
    <col min="22" max="22" width="26.54296875" bestFit="1" customWidth="1"/>
    <col min="23" max="24" width="27.54296875" bestFit="1" customWidth="1"/>
    <col min="25" max="26" width="20.1796875" bestFit="1" customWidth="1"/>
    <col min="27" max="27" width="24.08984375" bestFit="1" customWidth="1"/>
    <col min="28" max="28" width="11.26953125" bestFit="1" customWidth="1"/>
    <col min="29" max="31" width="11.1796875" bestFit="1" customWidth="1"/>
    <col min="32" max="32" width="17.81640625" bestFit="1" customWidth="1"/>
    <col min="33" max="33" width="27.1796875" customWidth="1"/>
    <col min="34" max="34" width="19.54296875" customWidth="1"/>
    <col min="35" max="35" width="31.453125" bestFit="1" customWidth="1"/>
    <col min="36" max="36" width="32.1796875" bestFit="1" customWidth="1"/>
    <col min="37" max="37" width="11.1796875" customWidth="1"/>
    <col min="38" max="38" width="10" customWidth="1"/>
    <col min="39" max="39" width="31.453125" bestFit="1" customWidth="1"/>
    <col min="40" max="40" width="32.1796875" bestFit="1" customWidth="1"/>
  </cols>
  <sheetData>
    <row r="1" spans="1:36" s="1" customFormat="1" ht="29.5" thickBot="1">
      <c r="A1" s="98" t="s">
        <v>101</v>
      </c>
      <c r="B1" s="99" t="s">
        <v>102</v>
      </c>
      <c r="C1" s="100" t="s">
        <v>103</v>
      </c>
      <c r="D1" s="100" t="s">
        <v>104</v>
      </c>
      <c r="E1" s="100" t="s">
        <v>105</v>
      </c>
      <c r="F1" s="101" t="s">
        <v>106</v>
      </c>
      <c r="G1" s="101" t="s">
        <v>12</v>
      </c>
      <c r="H1" s="101" t="s">
        <v>13</v>
      </c>
      <c r="I1" s="101" t="s">
        <v>14</v>
      </c>
      <c r="J1" s="101" t="s">
        <v>15</v>
      </c>
      <c r="K1" s="101" t="s">
        <v>16</v>
      </c>
      <c r="L1" s="101" t="s">
        <v>107</v>
      </c>
      <c r="M1" s="101" t="s">
        <v>108</v>
      </c>
      <c r="N1" s="170" t="s">
        <v>109</v>
      </c>
      <c r="O1" s="170" t="s">
        <v>110</v>
      </c>
      <c r="P1" s="170" t="s">
        <v>111</v>
      </c>
      <c r="Q1" s="101" t="s">
        <v>112</v>
      </c>
      <c r="R1" s="101" t="s">
        <v>113</v>
      </c>
      <c r="S1" s="101" t="s">
        <v>114</v>
      </c>
      <c r="T1" s="101" t="s">
        <v>19</v>
      </c>
      <c r="U1" s="101" t="s">
        <v>20</v>
      </c>
      <c r="V1" s="101" t="s">
        <v>115</v>
      </c>
      <c r="W1" s="101" t="s">
        <v>116</v>
      </c>
      <c r="X1" s="101" t="s">
        <v>117</v>
      </c>
      <c r="Y1" s="101" t="s">
        <v>21</v>
      </c>
      <c r="Z1" s="101" t="s">
        <v>22</v>
      </c>
      <c r="AA1" s="101" t="s">
        <v>187</v>
      </c>
      <c r="AB1" s="101" t="s">
        <v>23</v>
      </c>
      <c r="AC1" s="101" t="s">
        <v>24</v>
      </c>
      <c r="AD1" s="101" t="s">
        <v>25</v>
      </c>
      <c r="AE1" s="101" t="s">
        <v>26</v>
      </c>
      <c r="AF1" s="101" t="s">
        <v>27</v>
      </c>
      <c r="AG1" s="100" t="s">
        <v>118</v>
      </c>
      <c r="AH1" s="101" t="s">
        <v>119</v>
      </c>
      <c r="AI1" s="101" t="s">
        <v>120</v>
      </c>
      <c r="AJ1" s="101" t="s">
        <v>121</v>
      </c>
    </row>
    <row r="2" spans="1:36">
      <c r="A2" s="102" t="s">
        <v>122</v>
      </c>
      <c r="B2" s="103" t="s">
        <v>4</v>
      </c>
      <c r="C2" s="104" t="s">
        <v>4</v>
      </c>
      <c r="D2" s="104" t="s">
        <v>4</v>
      </c>
      <c r="E2" s="104" t="s">
        <v>4</v>
      </c>
      <c r="F2" s="105" t="s">
        <v>4</v>
      </c>
      <c r="G2" s="105" t="s">
        <v>4</v>
      </c>
      <c r="H2" s="105" t="s">
        <v>5</v>
      </c>
      <c r="I2" s="105" t="s">
        <v>5</v>
      </c>
      <c r="J2" s="105" t="s">
        <v>5</v>
      </c>
      <c r="K2" s="105" t="s">
        <v>5</v>
      </c>
      <c r="L2" s="105" t="s">
        <v>123</v>
      </c>
      <c r="M2" s="105" t="s">
        <v>123</v>
      </c>
      <c r="N2" s="171" t="s">
        <v>124</v>
      </c>
      <c r="O2" s="171" t="s">
        <v>124</v>
      </c>
      <c r="P2" s="171" t="s">
        <v>124</v>
      </c>
      <c r="Q2" s="105" t="s">
        <v>6</v>
      </c>
      <c r="R2" s="105" t="s">
        <v>6</v>
      </c>
      <c r="S2" s="105" t="s">
        <v>6</v>
      </c>
      <c r="T2" s="105" t="s">
        <v>6</v>
      </c>
      <c r="U2" s="105" t="s">
        <v>6</v>
      </c>
      <c r="V2" s="105" t="s">
        <v>6</v>
      </c>
      <c r="W2" s="105" t="s">
        <v>6</v>
      </c>
      <c r="X2" s="105" t="s">
        <v>6</v>
      </c>
      <c r="Y2" s="105" t="s">
        <v>6</v>
      </c>
      <c r="Z2" s="105" t="s">
        <v>6</v>
      </c>
      <c r="AA2" s="105" t="s">
        <v>1</v>
      </c>
      <c r="AB2" s="105" t="s">
        <v>1</v>
      </c>
      <c r="AC2" s="105" t="s">
        <v>1</v>
      </c>
      <c r="AD2" s="105" t="s">
        <v>1</v>
      </c>
      <c r="AE2" s="105" t="s">
        <v>1</v>
      </c>
      <c r="AF2" s="105" t="s">
        <v>7</v>
      </c>
      <c r="AG2" s="105" t="s">
        <v>7</v>
      </c>
      <c r="AH2" s="105" t="s">
        <v>7</v>
      </c>
      <c r="AI2" s="105" t="s">
        <v>7</v>
      </c>
      <c r="AJ2" s="105" t="s">
        <v>7</v>
      </c>
    </row>
    <row r="3" spans="1:36">
      <c r="A3" s="106" t="s">
        <v>125</v>
      </c>
      <c r="B3" s="107" t="s">
        <v>2</v>
      </c>
      <c r="C3" s="2" t="s">
        <v>2</v>
      </c>
      <c r="D3" s="2" t="s">
        <v>2</v>
      </c>
      <c r="E3" s="108">
        <v>0.22</v>
      </c>
      <c r="F3" s="109">
        <v>0.21</v>
      </c>
      <c r="G3" s="109">
        <v>0</v>
      </c>
      <c r="H3" s="2" t="s">
        <v>2</v>
      </c>
      <c r="I3" s="2" t="s">
        <v>2</v>
      </c>
      <c r="J3" s="2" t="s">
        <v>2</v>
      </c>
      <c r="K3" s="109">
        <v>0.22</v>
      </c>
      <c r="L3" s="2" t="s">
        <v>2</v>
      </c>
      <c r="M3" s="110">
        <v>0.22800000000000001</v>
      </c>
      <c r="N3" s="172" t="s">
        <v>2</v>
      </c>
      <c r="O3" s="172" t="s">
        <v>2</v>
      </c>
      <c r="P3" s="173">
        <v>0.22</v>
      </c>
      <c r="Q3" s="2" t="s">
        <v>2</v>
      </c>
      <c r="R3" s="2" t="s">
        <v>2</v>
      </c>
      <c r="S3" s="2" t="s">
        <v>2</v>
      </c>
      <c r="T3" s="2" t="s">
        <v>2</v>
      </c>
      <c r="U3" s="2" t="s">
        <v>2</v>
      </c>
      <c r="V3" s="109">
        <v>0.23</v>
      </c>
      <c r="W3" s="109">
        <v>0.23</v>
      </c>
      <c r="X3" s="109">
        <v>0.23</v>
      </c>
      <c r="Y3" s="109">
        <v>0.15</v>
      </c>
      <c r="Z3" s="109">
        <v>0.1</v>
      </c>
      <c r="AA3" s="109">
        <v>0.18</v>
      </c>
      <c r="AB3" s="109">
        <v>0.22</v>
      </c>
      <c r="AC3" s="2" t="s">
        <v>2</v>
      </c>
      <c r="AD3" s="2" t="s">
        <v>2</v>
      </c>
      <c r="AE3" s="2" t="s">
        <v>2</v>
      </c>
      <c r="AF3" s="109">
        <v>0.25</v>
      </c>
      <c r="AG3" s="109">
        <v>0.25</v>
      </c>
      <c r="AH3" s="109"/>
      <c r="AI3" s="109"/>
      <c r="AJ3" s="109"/>
    </row>
    <row r="4" spans="1:36" s="116" customFormat="1">
      <c r="A4" s="111" t="s">
        <v>126</v>
      </c>
      <c r="B4" s="2" t="s">
        <v>2</v>
      </c>
      <c r="C4" s="2" t="s">
        <v>2</v>
      </c>
      <c r="D4" s="2" t="s">
        <v>2</v>
      </c>
      <c r="E4" s="2" t="s">
        <v>2</v>
      </c>
      <c r="F4" s="2" t="s">
        <v>2</v>
      </c>
      <c r="G4" s="2" t="s">
        <v>2</v>
      </c>
      <c r="H4" s="2" t="s">
        <v>2</v>
      </c>
      <c r="I4" s="2" t="s">
        <v>2</v>
      </c>
      <c r="J4" s="2" t="s">
        <v>2</v>
      </c>
      <c r="K4" s="2" t="s">
        <v>2</v>
      </c>
      <c r="L4" s="112">
        <v>0.16470000000000001</v>
      </c>
      <c r="M4" s="2" t="s">
        <v>2</v>
      </c>
      <c r="N4" s="174">
        <v>0.16800000000000001</v>
      </c>
      <c r="O4" s="175">
        <v>0.1671</v>
      </c>
      <c r="P4" s="175"/>
      <c r="Q4" s="114">
        <v>0.16850000000000001</v>
      </c>
      <c r="R4" s="114">
        <v>0.1724</v>
      </c>
      <c r="S4" s="114">
        <v>0.16589999999999999</v>
      </c>
      <c r="T4" s="114">
        <v>0.20200000000000001</v>
      </c>
      <c r="U4" s="114">
        <v>0.215</v>
      </c>
      <c r="V4" s="115" t="s">
        <v>2</v>
      </c>
      <c r="W4" s="115" t="s">
        <v>2</v>
      </c>
      <c r="X4" s="115" t="s">
        <v>2</v>
      </c>
      <c r="Y4" s="115" t="s">
        <v>2</v>
      </c>
      <c r="Z4" s="115" t="s">
        <v>2</v>
      </c>
      <c r="AA4" s="115"/>
      <c r="AB4" s="115" t="s">
        <v>2</v>
      </c>
      <c r="AC4" s="114">
        <v>0.16800000000000001</v>
      </c>
      <c r="AD4" s="114">
        <v>0.16800000000000001</v>
      </c>
      <c r="AE4" s="114">
        <v>0.16800000000000001</v>
      </c>
      <c r="AF4" s="115" t="s">
        <v>2</v>
      </c>
      <c r="AG4" s="115" t="s">
        <v>2</v>
      </c>
      <c r="AH4" s="115" t="s">
        <v>2</v>
      </c>
      <c r="AI4" s="115" t="s">
        <v>2</v>
      </c>
      <c r="AJ4" s="115" t="s">
        <v>2</v>
      </c>
    </row>
    <row r="5" spans="1:36" s="119" customFormat="1">
      <c r="A5" s="117" t="s">
        <v>127</v>
      </c>
      <c r="B5" s="145">
        <v>0.17979999999999999</v>
      </c>
      <c r="C5" s="144">
        <v>0.20499999999999999</v>
      </c>
      <c r="D5" s="144">
        <v>0.21</v>
      </c>
      <c r="E5" s="114">
        <f>E7*(1-E3)</f>
        <v>0.195546</v>
      </c>
      <c r="F5" s="114">
        <f>F7*(1-F3)</f>
        <v>0.19805299999999998</v>
      </c>
      <c r="G5" s="114">
        <f>G7*(1-G3)</f>
        <v>0.25069999999999998</v>
      </c>
      <c r="H5" s="112">
        <v>0.19259999999999999</v>
      </c>
      <c r="I5" s="112">
        <v>0.17979999999999999</v>
      </c>
      <c r="J5" s="112">
        <v>0.17979999999999999</v>
      </c>
      <c r="K5" s="114">
        <f>K7*(1-K3)</f>
        <v>0.195546</v>
      </c>
      <c r="L5" s="112">
        <v>0.17610000000000001</v>
      </c>
      <c r="M5" s="114">
        <f>M7*(1-M3)</f>
        <v>0.1935404</v>
      </c>
      <c r="N5" s="176">
        <v>0.183</v>
      </c>
      <c r="O5" s="176">
        <v>0.183</v>
      </c>
      <c r="P5" s="175">
        <f>P7*(1-P3)</f>
        <v>0.195546</v>
      </c>
      <c r="Q5" s="114">
        <v>0.18029999999999999</v>
      </c>
      <c r="R5" s="114">
        <v>0.1845</v>
      </c>
      <c r="S5" s="114">
        <v>0.17749999999999999</v>
      </c>
      <c r="T5" s="114">
        <v>0.21609999999999999</v>
      </c>
      <c r="U5" s="114">
        <v>0.2301</v>
      </c>
      <c r="V5" s="114">
        <f t="shared" ref="V5:AB5" si="0">V7*(1-V3)</f>
        <v>0.19303899999999999</v>
      </c>
      <c r="W5" s="114">
        <f t="shared" si="0"/>
        <v>0.19303899999999999</v>
      </c>
      <c r="X5" s="114">
        <f t="shared" si="0"/>
        <v>0.19303899999999999</v>
      </c>
      <c r="Y5" s="114">
        <f t="shared" si="0"/>
        <v>0.21309499999999998</v>
      </c>
      <c r="Z5" s="114">
        <f t="shared" si="0"/>
        <v>0.22563</v>
      </c>
      <c r="AA5" s="114">
        <f t="shared" ref="AA5" si="1">AA7*(1-AA3)</f>
        <v>0.20557400000000001</v>
      </c>
      <c r="AB5" s="114">
        <f t="shared" si="0"/>
        <v>0.195546</v>
      </c>
      <c r="AC5" s="114">
        <v>0.17979999999999999</v>
      </c>
      <c r="AD5" s="114">
        <v>0.17979999999999999</v>
      </c>
      <c r="AE5" s="114">
        <v>0.17979999999999999</v>
      </c>
      <c r="AF5" s="114">
        <f>AF7*(1-AF3)</f>
        <v>0.188025</v>
      </c>
      <c r="AG5" s="114">
        <f>AG7*(1-AG3)</f>
        <v>0.188025</v>
      </c>
      <c r="AH5" s="114">
        <v>0.17699999999999999</v>
      </c>
      <c r="AI5" s="114">
        <v>0.17699999999999999</v>
      </c>
      <c r="AJ5" s="114">
        <v>0.17599999999999999</v>
      </c>
    </row>
    <row r="6" spans="1:36">
      <c r="A6" s="111"/>
      <c r="B6" s="120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77"/>
      <c r="O6" s="177"/>
      <c r="P6" s="177"/>
      <c r="Q6" s="121"/>
      <c r="R6" s="121"/>
      <c r="S6" s="121"/>
      <c r="T6" s="121"/>
      <c r="U6" s="121"/>
      <c r="V6" s="121"/>
      <c r="W6" s="121"/>
      <c r="X6" s="121"/>
      <c r="Y6" s="121"/>
      <c r="Z6" s="121"/>
      <c r="AA6" s="121"/>
      <c r="AB6" s="121"/>
      <c r="AC6" s="121"/>
      <c r="AD6" s="121"/>
      <c r="AE6" s="121"/>
      <c r="AF6" s="121"/>
      <c r="AG6" s="121"/>
      <c r="AH6" s="121"/>
      <c r="AI6" s="121"/>
      <c r="AJ6" s="121"/>
    </row>
    <row r="7" spans="1:36" s="116" customFormat="1">
      <c r="A7" s="111" t="s">
        <v>167</v>
      </c>
      <c r="B7" s="118">
        <v>0.25069999999999998</v>
      </c>
      <c r="C7" s="118">
        <v>0.25069999999999998</v>
      </c>
      <c r="D7" s="118">
        <v>0.25069999999999998</v>
      </c>
      <c r="E7" s="118">
        <v>0.25069999999999998</v>
      </c>
      <c r="F7" s="118">
        <v>0.25069999999999998</v>
      </c>
      <c r="G7" s="118">
        <v>0.25069999999999998</v>
      </c>
      <c r="H7" s="118">
        <v>0.25069999999999998</v>
      </c>
      <c r="I7" s="118">
        <v>0.25069999999999998</v>
      </c>
      <c r="J7" s="118">
        <v>0.25069999999999998</v>
      </c>
      <c r="K7" s="118">
        <v>0.25069999999999998</v>
      </c>
      <c r="L7" s="118">
        <v>0.25069999999999998</v>
      </c>
      <c r="M7" s="118">
        <v>0.25069999999999998</v>
      </c>
      <c r="N7" s="178">
        <v>0.25069999999999998</v>
      </c>
      <c r="O7" s="178">
        <v>0.25069999999999998</v>
      </c>
      <c r="P7" s="178">
        <v>0.25069999999999998</v>
      </c>
      <c r="Q7" s="118">
        <v>0.25069999999999998</v>
      </c>
      <c r="R7" s="118">
        <v>0.25069999999999998</v>
      </c>
      <c r="S7" s="118">
        <v>0.25069999999999998</v>
      </c>
      <c r="T7" s="118">
        <v>0.25069999999999998</v>
      </c>
      <c r="U7" s="118">
        <v>0.25069999999999998</v>
      </c>
      <c r="V7" s="118">
        <v>0.25069999999999998</v>
      </c>
      <c r="W7" s="118">
        <v>0.25069999999999998</v>
      </c>
      <c r="X7" s="118">
        <v>0.25069999999999998</v>
      </c>
      <c r="Y7" s="118">
        <v>0.25069999999999998</v>
      </c>
      <c r="Z7" s="118">
        <v>0.25069999999999998</v>
      </c>
      <c r="AA7" s="118">
        <v>0.25069999999999998</v>
      </c>
      <c r="AB7" s="118">
        <v>0.25069999999999998</v>
      </c>
      <c r="AC7" s="118">
        <v>0.25069999999999998</v>
      </c>
      <c r="AD7" s="118">
        <v>0.25069999999999998</v>
      </c>
      <c r="AE7" s="118">
        <v>0.25069999999999998</v>
      </c>
      <c r="AF7" s="118">
        <v>0.25069999999999998</v>
      </c>
      <c r="AG7" s="118">
        <v>0.25069999999999998</v>
      </c>
      <c r="AH7" s="118">
        <v>0.25069999999999998</v>
      </c>
      <c r="AI7" s="118">
        <v>0.25069999999999998</v>
      </c>
      <c r="AJ7" s="118">
        <v>0.25069999999999998</v>
      </c>
    </row>
    <row r="8" spans="1:36" ht="15" thickBot="1">
      <c r="A8" s="111" t="s">
        <v>128</v>
      </c>
      <c r="B8" s="122">
        <v>453.9</v>
      </c>
      <c r="C8" s="120">
        <f>$B$8</f>
        <v>453.9</v>
      </c>
      <c r="D8" s="120">
        <f t="shared" ref="D8:AJ8" si="2">$B$8</f>
        <v>453.9</v>
      </c>
      <c r="E8" s="120">
        <f t="shared" si="2"/>
        <v>453.9</v>
      </c>
      <c r="F8" s="120">
        <f t="shared" si="2"/>
        <v>453.9</v>
      </c>
      <c r="G8" s="120">
        <f t="shared" si="2"/>
        <v>453.9</v>
      </c>
      <c r="H8" s="120">
        <f t="shared" si="2"/>
        <v>453.9</v>
      </c>
      <c r="I8" s="120">
        <f t="shared" si="2"/>
        <v>453.9</v>
      </c>
      <c r="J8" s="120">
        <f t="shared" si="2"/>
        <v>453.9</v>
      </c>
      <c r="K8" s="120">
        <f t="shared" si="2"/>
        <v>453.9</v>
      </c>
      <c r="L8" s="120">
        <f t="shared" si="2"/>
        <v>453.9</v>
      </c>
      <c r="M8" s="120">
        <f t="shared" si="2"/>
        <v>453.9</v>
      </c>
      <c r="N8" s="179">
        <f t="shared" si="2"/>
        <v>453.9</v>
      </c>
      <c r="O8" s="179">
        <f t="shared" si="2"/>
        <v>453.9</v>
      </c>
      <c r="P8" s="179">
        <f t="shared" si="2"/>
        <v>453.9</v>
      </c>
      <c r="Q8" s="120">
        <f t="shared" si="2"/>
        <v>453.9</v>
      </c>
      <c r="R8" s="120">
        <f t="shared" si="2"/>
        <v>453.9</v>
      </c>
      <c r="S8" s="120">
        <f t="shared" si="2"/>
        <v>453.9</v>
      </c>
      <c r="T8" s="120">
        <f t="shared" si="2"/>
        <v>453.9</v>
      </c>
      <c r="U8" s="120">
        <f t="shared" si="2"/>
        <v>453.9</v>
      </c>
      <c r="V8" s="120">
        <f t="shared" si="2"/>
        <v>453.9</v>
      </c>
      <c r="W8" s="120">
        <f t="shared" si="2"/>
        <v>453.9</v>
      </c>
      <c r="X8" s="120">
        <f t="shared" si="2"/>
        <v>453.9</v>
      </c>
      <c r="Y8" s="120">
        <f t="shared" si="2"/>
        <v>453.9</v>
      </c>
      <c r="Z8" s="120">
        <f t="shared" si="2"/>
        <v>453.9</v>
      </c>
      <c r="AA8" s="120">
        <f t="shared" si="2"/>
        <v>453.9</v>
      </c>
      <c r="AB8" s="120">
        <f t="shared" si="2"/>
        <v>453.9</v>
      </c>
      <c r="AC8" s="120">
        <f t="shared" si="2"/>
        <v>453.9</v>
      </c>
      <c r="AD8" s="120">
        <f t="shared" si="2"/>
        <v>453.9</v>
      </c>
      <c r="AE8" s="120">
        <f t="shared" si="2"/>
        <v>453.9</v>
      </c>
      <c r="AF8" s="120">
        <f t="shared" si="2"/>
        <v>453.9</v>
      </c>
      <c r="AG8" s="120">
        <f t="shared" si="2"/>
        <v>453.9</v>
      </c>
      <c r="AH8" s="120">
        <f t="shared" si="2"/>
        <v>453.9</v>
      </c>
      <c r="AI8" s="120">
        <f t="shared" si="2"/>
        <v>453.9</v>
      </c>
      <c r="AJ8" s="120">
        <f t="shared" si="2"/>
        <v>453.9</v>
      </c>
    </row>
    <row r="9" spans="1:36">
      <c r="A9" s="111"/>
      <c r="B9" s="120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77"/>
      <c r="O9" s="177"/>
      <c r="P9" s="177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1"/>
      <c r="AJ9" s="121"/>
    </row>
    <row r="10" spans="1:36" s="116" customFormat="1">
      <c r="A10" s="111" t="s">
        <v>129</v>
      </c>
      <c r="B10" s="123">
        <f>B7*B8</f>
        <v>113.79272999999998</v>
      </c>
      <c r="C10" s="113">
        <f>C7*C8</f>
        <v>113.79272999999998</v>
      </c>
      <c r="D10" s="113">
        <f>D7*D8</f>
        <v>113.79272999999998</v>
      </c>
      <c r="E10" s="113">
        <f>E7*E8</f>
        <v>113.79272999999998</v>
      </c>
      <c r="F10" s="123">
        <f>F7*F8</f>
        <v>113.79272999999998</v>
      </c>
      <c r="G10" s="123">
        <f t="shared" ref="G10:AJ10" si="3">G7*G8</f>
        <v>113.79272999999998</v>
      </c>
      <c r="H10" s="113">
        <f>H7*H8</f>
        <v>113.79272999999998</v>
      </c>
      <c r="I10" s="113">
        <f t="shared" si="3"/>
        <v>113.79272999999998</v>
      </c>
      <c r="J10" s="113">
        <f>J7*J8</f>
        <v>113.79272999999998</v>
      </c>
      <c r="K10" s="123">
        <f t="shared" si="3"/>
        <v>113.79272999999998</v>
      </c>
      <c r="L10" s="123">
        <f>L7*L8</f>
        <v>113.79272999999998</v>
      </c>
      <c r="M10" s="113">
        <f>M7*M8</f>
        <v>113.79272999999998</v>
      </c>
      <c r="N10" s="174">
        <f t="shared" si="3"/>
        <v>113.79272999999998</v>
      </c>
      <c r="O10" s="174">
        <f t="shared" si="3"/>
        <v>113.79272999999998</v>
      </c>
      <c r="P10" s="180">
        <f t="shared" si="3"/>
        <v>113.79272999999998</v>
      </c>
      <c r="Q10" s="123">
        <f t="shared" si="3"/>
        <v>113.79272999999998</v>
      </c>
      <c r="R10" s="113">
        <f>R7*R8</f>
        <v>113.79272999999998</v>
      </c>
      <c r="S10" s="113">
        <f>S7*S8</f>
        <v>113.79272999999998</v>
      </c>
      <c r="T10" s="113">
        <f>T7*T8</f>
        <v>113.79272999999998</v>
      </c>
      <c r="U10" s="123">
        <f t="shared" si="3"/>
        <v>113.79272999999998</v>
      </c>
      <c r="V10" s="123">
        <f t="shared" si="3"/>
        <v>113.79272999999998</v>
      </c>
      <c r="W10" s="113">
        <f t="shared" si="3"/>
        <v>113.79272999999998</v>
      </c>
      <c r="X10" s="113">
        <f t="shared" si="3"/>
        <v>113.79272999999998</v>
      </c>
      <c r="Y10" s="113">
        <f t="shared" si="3"/>
        <v>113.79272999999998</v>
      </c>
      <c r="Z10" s="123">
        <f t="shared" si="3"/>
        <v>113.79272999999998</v>
      </c>
      <c r="AA10" s="113">
        <f t="shared" ref="AA10" si="4">AA7*AA8</f>
        <v>113.79272999999998</v>
      </c>
      <c r="AB10" s="113">
        <f t="shared" si="3"/>
        <v>113.79272999999998</v>
      </c>
      <c r="AC10" s="113">
        <f t="shared" si="3"/>
        <v>113.79272999999998</v>
      </c>
      <c r="AD10" s="113">
        <f t="shared" si="3"/>
        <v>113.79272999999998</v>
      </c>
      <c r="AE10" s="123">
        <f t="shared" si="3"/>
        <v>113.79272999999998</v>
      </c>
      <c r="AF10" s="123">
        <f t="shared" si="3"/>
        <v>113.79272999999998</v>
      </c>
      <c r="AG10" s="123">
        <f t="shared" si="3"/>
        <v>113.79272999999998</v>
      </c>
      <c r="AH10" s="123">
        <f t="shared" si="3"/>
        <v>113.79272999999998</v>
      </c>
      <c r="AI10" s="123">
        <f t="shared" si="3"/>
        <v>113.79272999999998</v>
      </c>
      <c r="AJ10" s="123">
        <f t="shared" si="3"/>
        <v>113.79272999999998</v>
      </c>
    </row>
    <row r="11" spans="1:36" s="116" customFormat="1">
      <c r="A11" s="111" t="s">
        <v>130</v>
      </c>
      <c r="B11" s="123">
        <f>B5*B8</f>
        <v>81.611219999999989</v>
      </c>
      <c r="C11" s="113">
        <f>C5*C8</f>
        <v>93.049499999999995</v>
      </c>
      <c r="D11" s="113">
        <f>D5*D8</f>
        <v>95.318999999999988</v>
      </c>
      <c r="E11" s="113">
        <f>E5*E8</f>
        <v>88.758329399999994</v>
      </c>
      <c r="F11" s="113">
        <f t="shared" ref="F11:AF11" si="5">F5*F8</f>
        <v>89.896256699999981</v>
      </c>
      <c r="G11" s="113">
        <f t="shared" si="5"/>
        <v>113.79272999999998</v>
      </c>
      <c r="H11" s="113">
        <f t="shared" si="5"/>
        <v>87.421139999999994</v>
      </c>
      <c r="I11" s="113">
        <f>I5*I8</f>
        <v>81.611219999999989</v>
      </c>
      <c r="J11" s="113">
        <f>J5*J8</f>
        <v>81.611219999999989</v>
      </c>
      <c r="K11" s="113">
        <f t="shared" si="5"/>
        <v>88.758329399999994</v>
      </c>
      <c r="L11" s="113">
        <f>L5*L8</f>
        <v>79.931789999999992</v>
      </c>
      <c r="M11" s="113">
        <f>M5*M8</f>
        <v>87.847987559999993</v>
      </c>
      <c r="N11" s="174">
        <f>N5*N8</f>
        <v>83.063699999999997</v>
      </c>
      <c r="O11" s="174">
        <f>O5*O8</f>
        <v>83.063699999999997</v>
      </c>
      <c r="P11" s="174">
        <f t="shared" si="5"/>
        <v>88.758329399999994</v>
      </c>
      <c r="Q11" s="113">
        <f>Q5*Q8</f>
        <v>81.838169999999991</v>
      </c>
      <c r="R11" s="113">
        <f>R5*R8</f>
        <v>83.74454999999999</v>
      </c>
      <c r="S11" s="113">
        <f>S5*S8</f>
        <v>80.567249999999987</v>
      </c>
      <c r="T11" s="113">
        <f t="shared" si="5"/>
        <v>98.087789999999984</v>
      </c>
      <c r="U11" s="113">
        <f t="shared" si="5"/>
        <v>104.44238999999999</v>
      </c>
      <c r="V11" s="113">
        <f t="shared" si="5"/>
        <v>87.620402099999993</v>
      </c>
      <c r="W11" s="113">
        <f t="shared" si="5"/>
        <v>87.620402099999993</v>
      </c>
      <c r="X11" s="113">
        <f t="shared" si="5"/>
        <v>87.620402099999993</v>
      </c>
      <c r="Y11" s="113">
        <f t="shared" si="5"/>
        <v>96.723820499999988</v>
      </c>
      <c r="Z11" s="113">
        <f t="shared" si="5"/>
        <v>102.41345699999999</v>
      </c>
      <c r="AA11" s="113">
        <f t="shared" ref="AA11" si="6">AA5*AA8</f>
        <v>93.310038599999999</v>
      </c>
      <c r="AB11" s="113">
        <f t="shared" si="5"/>
        <v>88.758329399999994</v>
      </c>
      <c r="AC11" s="113">
        <f t="shared" si="5"/>
        <v>81.611219999999989</v>
      </c>
      <c r="AD11" s="113">
        <f t="shared" si="5"/>
        <v>81.611219999999989</v>
      </c>
      <c r="AE11" s="113">
        <f t="shared" si="5"/>
        <v>81.611219999999989</v>
      </c>
      <c r="AF11" s="113">
        <f t="shared" si="5"/>
        <v>85.34454749999999</v>
      </c>
      <c r="AG11" s="113">
        <f>AG5*AG8</f>
        <v>85.34454749999999</v>
      </c>
      <c r="AH11" s="113">
        <f t="shared" ref="AH11:AJ11" si="7">AH5*AH8</f>
        <v>80.340299999999985</v>
      </c>
      <c r="AI11" s="113">
        <f t="shared" si="7"/>
        <v>80.340299999999985</v>
      </c>
      <c r="AJ11" s="113">
        <f t="shared" si="7"/>
        <v>79.886399999999995</v>
      </c>
    </row>
    <row r="12" spans="1:36" s="116" customFormat="1">
      <c r="A12" s="111" t="s">
        <v>131</v>
      </c>
      <c r="B12" s="123"/>
      <c r="C12" s="123"/>
      <c r="D12" s="123"/>
      <c r="E12" s="123"/>
      <c r="F12" s="123"/>
      <c r="G12" s="123"/>
      <c r="H12" s="123"/>
      <c r="I12" s="123"/>
      <c r="J12" s="123"/>
      <c r="K12" s="123"/>
      <c r="L12" s="118">
        <v>0</v>
      </c>
      <c r="M12" s="118">
        <v>0</v>
      </c>
      <c r="N12" s="180">
        <v>0</v>
      </c>
      <c r="O12" s="180">
        <v>0</v>
      </c>
      <c r="P12" s="180">
        <v>0</v>
      </c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23"/>
      <c r="AB12" s="123"/>
      <c r="AC12" s="123"/>
      <c r="AD12" s="123"/>
      <c r="AE12" s="123"/>
      <c r="AF12" s="123"/>
      <c r="AG12" s="123"/>
      <c r="AH12" s="123"/>
      <c r="AI12" s="123"/>
      <c r="AJ12" s="123"/>
    </row>
    <row r="13" spans="1:36" s="116" customFormat="1">
      <c r="A13" s="111" t="s">
        <v>132</v>
      </c>
      <c r="B13" s="123">
        <f>0.01*B11</f>
        <v>0.81611219999999995</v>
      </c>
      <c r="C13" s="123">
        <f>0.01*C11</f>
        <v>0.93049499999999996</v>
      </c>
      <c r="D13" s="123">
        <f>0.01*D11</f>
        <v>0.95318999999999987</v>
      </c>
      <c r="E13" s="123">
        <f>0.01*E11</f>
        <v>0.88758329399999991</v>
      </c>
      <c r="F13" s="123">
        <f>0.01*F11</f>
        <v>0.89896256699999988</v>
      </c>
      <c r="G13" s="123">
        <f>0.01*100</f>
        <v>1</v>
      </c>
      <c r="H13" s="123">
        <f t="shared" ref="H13:K13" si="8">0.01*H11</f>
        <v>0.87421139999999997</v>
      </c>
      <c r="I13" s="123">
        <f t="shared" si="8"/>
        <v>0.81611219999999995</v>
      </c>
      <c r="J13" s="123">
        <f>0.01*J11</f>
        <v>0.81611219999999995</v>
      </c>
      <c r="K13" s="123">
        <f t="shared" si="8"/>
        <v>0.88758329399999991</v>
      </c>
      <c r="L13" s="118">
        <f>0.01*L11</f>
        <v>0.79931789999999991</v>
      </c>
      <c r="M13" s="118">
        <f>0.01*M11</f>
        <v>0.87847987559999996</v>
      </c>
      <c r="N13" s="180">
        <v>0</v>
      </c>
      <c r="O13" s="180">
        <v>0</v>
      </c>
      <c r="P13" s="180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123">
        <f t="shared" ref="AA13" si="9">0.01*AA11</f>
        <v>0.933100386</v>
      </c>
      <c r="AB13" s="123">
        <f t="shared" ref="AB13:AF13" si="10">0.01*AB11</f>
        <v>0.88758329399999991</v>
      </c>
      <c r="AC13" s="123">
        <f t="shared" si="10"/>
        <v>0.81611219999999995</v>
      </c>
      <c r="AD13" s="123">
        <f t="shared" si="10"/>
        <v>0.81611219999999995</v>
      </c>
      <c r="AE13" s="123">
        <f t="shared" si="10"/>
        <v>0.81611219999999995</v>
      </c>
      <c r="AF13" s="123">
        <f t="shared" si="10"/>
        <v>0.8534454749999999</v>
      </c>
      <c r="AG13" s="123">
        <f>0.01*AG11</f>
        <v>0.8534454749999999</v>
      </c>
      <c r="AH13" s="123">
        <f t="shared" ref="AH13:AJ13" si="11">0.01*AH11</f>
        <v>0.80340299999999987</v>
      </c>
      <c r="AI13" s="123">
        <f t="shared" si="11"/>
        <v>0.80340299999999987</v>
      </c>
      <c r="AJ13" s="123">
        <f t="shared" si="11"/>
        <v>0.79886400000000002</v>
      </c>
    </row>
    <row r="14" spans="1:36" s="116" customFormat="1">
      <c r="A14" s="111" t="s">
        <v>133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172">
        <v>0</v>
      </c>
      <c r="O14" s="172">
        <v>0</v>
      </c>
      <c r="P14" s="17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124">
        <v>60</v>
      </c>
      <c r="AC14" s="124">
        <v>60</v>
      </c>
      <c r="AD14" s="124">
        <v>60</v>
      </c>
      <c r="AE14" s="124">
        <v>100</v>
      </c>
      <c r="AF14" s="2">
        <v>50</v>
      </c>
      <c r="AG14" s="2">
        <v>0</v>
      </c>
      <c r="AH14" s="2">
        <v>50</v>
      </c>
      <c r="AI14" s="2">
        <v>50</v>
      </c>
      <c r="AJ14" s="2">
        <v>0</v>
      </c>
    </row>
    <row r="15" spans="1:36" s="116" customFormat="1" hidden="1">
      <c r="A15" s="111" t="s">
        <v>131</v>
      </c>
      <c r="B15" s="123"/>
      <c r="C15" s="123"/>
      <c r="D15" s="123"/>
      <c r="E15" s="123"/>
      <c r="F15" s="123"/>
      <c r="G15" s="123"/>
      <c r="H15" s="123"/>
      <c r="I15" s="123"/>
      <c r="J15" s="123"/>
      <c r="K15" s="123"/>
      <c r="L15" s="125" t="s">
        <v>134</v>
      </c>
      <c r="M15" s="125" t="s">
        <v>134</v>
      </c>
      <c r="N15" s="181"/>
      <c r="O15" s="181"/>
      <c r="P15" s="180"/>
      <c r="Q15" s="123"/>
      <c r="R15" s="123"/>
      <c r="S15" s="123"/>
      <c r="T15" s="123"/>
      <c r="U15" s="123"/>
      <c r="V15" s="123"/>
      <c r="W15" s="123"/>
      <c r="X15" s="123"/>
      <c r="Y15" s="123"/>
      <c r="Z15" s="123"/>
      <c r="AA15" s="123"/>
      <c r="AB15" s="123"/>
      <c r="AC15" s="123"/>
      <c r="AD15" s="123"/>
      <c r="AE15" s="123"/>
      <c r="AF15" s="123"/>
      <c r="AG15" s="123"/>
      <c r="AH15" s="123"/>
      <c r="AI15" s="123"/>
      <c r="AJ15" s="123"/>
    </row>
    <row r="16" spans="1:36" s="116" customFormat="1" hidden="1">
      <c r="A16" s="111" t="s">
        <v>135</v>
      </c>
      <c r="B16" s="123"/>
      <c r="C16" s="123"/>
      <c r="D16" s="123"/>
      <c r="E16" s="123"/>
      <c r="F16" s="123"/>
      <c r="G16" s="123"/>
      <c r="H16" s="123"/>
      <c r="I16" s="123"/>
      <c r="J16" s="123"/>
      <c r="K16" s="123"/>
      <c r="L16" s="125" t="s">
        <v>136</v>
      </c>
      <c r="M16" s="125" t="s">
        <v>136</v>
      </c>
      <c r="N16" s="181"/>
      <c r="O16" s="181"/>
      <c r="P16" s="180"/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3"/>
      <c r="AF16" s="126" t="s">
        <v>137</v>
      </c>
      <c r="AG16" s="126" t="s">
        <v>137</v>
      </c>
      <c r="AH16" s="126" t="s">
        <v>137</v>
      </c>
      <c r="AI16" s="126" t="s">
        <v>137</v>
      </c>
      <c r="AJ16" s="126" t="s">
        <v>137</v>
      </c>
    </row>
    <row r="17" spans="1:38">
      <c r="A17" s="127" t="s">
        <v>138</v>
      </c>
      <c r="B17" s="128">
        <f>((B10-B11+B13)*12)+B14</f>
        <v>395.97146639999983</v>
      </c>
      <c r="C17" s="128">
        <f>((C10-C11+C13)*12)+C14</f>
        <v>260.08469999999977</v>
      </c>
      <c r="D17" s="128">
        <f>((D10-D11+D13)*12)+D14</f>
        <v>233.12303999999986</v>
      </c>
      <c r="E17" s="128">
        <f>((E10-E11+E13)*12)+E14</f>
        <v>311.0638067279998</v>
      </c>
      <c r="F17" s="128">
        <f>((F10-F11+F13)*12)+F14</f>
        <v>297.54523040399994</v>
      </c>
      <c r="G17" s="129">
        <f>(((17%*G10)+1)*12)+G14</f>
        <v>244.13716919999999</v>
      </c>
      <c r="H17" s="128">
        <f t="shared" ref="H17:AJ17" si="12">((H10-H11+H13)*12)+H14</f>
        <v>326.94961679999983</v>
      </c>
      <c r="I17" s="128">
        <f t="shared" si="12"/>
        <v>395.97146639999983</v>
      </c>
      <c r="J17" s="128">
        <f t="shared" si="12"/>
        <v>395.97146639999983</v>
      </c>
      <c r="K17" s="128">
        <f t="shared" si="12"/>
        <v>311.0638067279998</v>
      </c>
      <c r="L17" s="128">
        <f t="shared" si="12"/>
        <v>415.92309479999983</v>
      </c>
      <c r="M17" s="128">
        <f t="shared" si="12"/>
        <v>321.87866778719979</v>
      </c>
      <c r="N17" s="182">
        <f t="shared" si="12"/>
        <v>368.74835999999976</v>
      </c>
      <c r="O17" s="182">
        <f t="shared" si="12"/>
        <v>368.74835999999976</v>
      </c>
      <c r="P17" s="182">
        <f t="shared" si="12"/>
        <v>300.4128071999998</v>
      </c>
      <c r="Q17" s="128">
        <f t="shared" si="12"/>
        <v>383.45471999999984</v>
      </c>
      <c r="R17" s="128">
        <f t="shared" si="12"/>
        <v>360.57815999999985</v>
      </c>
      <c r="S17" s="128">
        <f t="shared" si="12"/>
        <v>398.70575999999988</v>
      </c>
      <c r="T17" s="128">
        <f t="shared" si="12"/>
        <v>188.45927999999992</v>
      </c>
      <c r="U17" s="128">
        <f t="shared" si="12"/>
        <v>112.20407999999986</v>
      </c>
      <c r="V17" s="128">
        <f t="shared" si="12"/>
        <v>314.06793479999982</v>
      </c>
      <c r="W17" s="128">
        <f t="shared" si="12"/>
        <v>314.06793479999982</v>
      </c>
      <c r="X17" s="128">
        <f t="shared" si="12"/>
        <v>314.06793479999982</v>
      </c>
      <c r="Y17" s="128">
        <f t="shared" si="12"/>
        <v>204.82691399999987</v>
      </c>
      <c r="Z17" s="128">
        <f t="shared" si="12"/>
        <v>136.5512759999998</v>
      </c>
      <c r="AA17" s="128">
        <f t="shared" si="12"/>
        <v>256.98950143199977</v>
      </c>
      <c r="AB17" s="128">
        <f t="shared" si="12"/>
        <v>371.0638067279998</v>
      </c>
      <c r="AC17" s="128">
        <f t="shared" si="12"/>
        <v>455.97146639999983</v>
      </c>
      <c r="AD17" s="128">
        <f t="shared" si="12"/>
        <v>455.97146639999983</v>
      </c>
      <c r="AE17" s="128">
        <f t="shared" si="12"/>
        <v>495.97146639999983</v>
      </c>
      <c r="AF17" s="128">
        <f t="shared" si="12"/>
        <v>401.61953569999986</v>
      </c>
      <c r="AG17" s="128">
        <f t="shared" si="12"/>
        <v>351.61953569999986</v>
      </c>
      <c r="AH17" s="128">
        <f t="shared" si="12"/>
        <v>461.06999599999995</v>
      </c>
      <c r="AI17" s="128">
        <f t="shared" si="12"/>
        <v>461.06999599999995</v>
      </c>
      <c r="AJ17" s="128">
        <f t="shared" si="12"/>
        <v>416.46232799999984</v>
      </c>
    </row>
    <row r="18" spans="1:38" ht="13.75" customHeight="1">
      <c r="B18" s="143">
        <f>B8*B7</f>
        <v>113.79272999999998</v>
      </c>
      <c r="C18" s="143">
        <f>C8*C7</f>
        <v>113.79272999999998</v>
      </c>
      <c r="D18" s="143">
        <f>D8*D7</f>
        <v>113.79272999999998</v>
      </c>
      <c r="E18" s="143">
        <f t="shared" ref="E18:AH18" si="13">E8*E7</f>
        <v>113.79272999999998</v>
      </c>
      <c r="F18" s="143">
        <f t="shared" si="13"/>
        <v>113.79272999999998</v>
      </c>
      <c r="G18" s="143">
        <f t="shared" si="13"/>
        <v>113.79272999999998</v>
      </c>
      <c r="H18" s="143">
        <f t="shared" si="13"/>
        <v>113.79272999999998</v>
      </c>
      <c r="I18" s="143">
        <f t="shared" si="13"/>
        <v>113.79272999999998</v>
      </c>
      <c r="J18" s="143">
        <f t="shared" si="13"/>
        <v>113.79272999999998</v>
      </c>
      <c r="K18" s="143">
        <f t="shared" si="13"/>
        <v>113.79272999999998</v>
      </c>
      <c r="L18" s="143">
        <f t="shared" si="13"/>
        <v>113.79272999999998</v>
      </c>
      <c r="M18" s="143">
        <f t="shared" si="13"/>
        <v>113.79272999999998</v>
      </c>
      <c r="N18" s="183">
        <f t="shared" si="13"/>
        <v>113.79272999999998</v>
      </c>
      <c r="O18" s="183">
        <f t="shared" si="13"/>
        <v>113.79272999999998</v>
      </c>
      <c r="P18" s="183">
        <f t="shared" si="13"/>
        <v>113.79272999999998</v>
      </c>
      <c r="Q18" s="143">
        <f t="shared" si="13"/>
        <v>113.79272999999998</v>
      </c>
      <c r="R18" s="143">
        <f t="shared" si="13"/>
        <v>113.79272999999998</v>
      </c>
      <c r="S18" s="143">
        <f t="shared" si="13"/>
        <v>113.79272999999998</v>
      </c>
      <c r="T18" s="143">
        <f t="shared" si="13"/>
        <v>113.79272999999998</v>
      </c>
      <c r="U18" s="143">
        <f t="shared" si="13"/>
        <v>113.79272999999998</v>
      </c>
      <c r="V18" s="143">
        <f t="shared" si="13"/>
        <v>113.79272999999998</v>
      </c>
      <c r="W18" s="143">
        <f t="shared" si="13"/>
        <v>113.79272999999998</v>
      </c>
      <c r="X18" s="143">
        <f t="shared" si="13"/>
        <v>113.79272999999998</v>
      </c>
      <c r="Y18" s="143">
        <f t="shared" si="13"/>
        <v>113.79272999999998</v>
      </c>
      <c r="Z18" s="143">
        <f t="shared" si="13"/>
        <v>113.79272999999998</v>
      </c>
      <c r="AA18" s="143"/>
      <c r="AB18" s="143">
        <f t="shared" si="13"/>
        <v>113.79272999999998</v>
      </c>
      <c r="AC18" s="143">
        <f t="shared" si="13"/>
        <v>113.79272999999998</v>
      </c>
      <c r="AD18" s="143">
        <f t="shared" si="13"/>
        <v>113.79272999999998</v>
      </c>
      <c r="AE18" s="143">
        <f t="shared" si="13"/>
        <v>113.79272999999998</v>
      </c>
      <c r="AF18" s="143">
        <f t="shared" si="13"/>
        <v>113.79272999999998</v>
      </c>
      <c r="AG18" s="143">
        <f t="shared" si="13"/>
        <v>113.79272999999998</v>
      </c>
      <c r="AH18" s="143">
        <f t="shared" si="13"/>
        <v>113.79272999999998</v>
      </c>
      <c r="AI18" s="143">
        <f t="shared" ref="AI18:AJ18" si="14">AI8*AI7</f>
        <v>113.79272999999998</v>
      </c>
      <c r="AJ18" s="143">
        <f t="shared" si="14"/>
        <v>113.79272999999998</v>
      </c>
      <c r="AK18" s="131"/>
    </row>
    <row r="19" spans="1:38" ht="13.75" customHeight="1">
      <c r="B19" s="143">
        <f>B5*B8</f>
        <v>81.611219999999989</v>
      </c>
      <c r="C19" s="143">
        <f t="shared" ref="C19:AH19" si="15">C5*C8</f>
        <v>93.049499999999995</v>
      </c>
      <c r="D19" s="143">
        <f t="shared" si="15"/>
        <v>95.318999999999988</v>
      </c>
      <c r="E19" s="143">
        <f t="shared" si="15"/>
        <v>88.758329399999994</v>
      </c>
      <c r="F19" s="143">
        <f t="shared" si="15"/>
        <v>89.896256699999981</v>
      </c>
      <c r="G19" s="143">
        <f t="shared" si="15"/>
        <v>113.79272999999998</v>
      </c>
      <c r="H19" s="143">
        <f t="shared" si="15"/>
        <v>87.421139999999994</v>
      </c>
      <c r="I19" s="143">
        <f t="shared" si="15"/>
        <v>81.611219999999989</v>
      </c>
      <c r="J19" s="143">
        <f t="shared" si="15"/>
        <v>81.611219999999989</v>
      </c>
      <c r="K19" s="143">
        <f t="shared" si="15"/>
        <v>88.758329399999994</v>
      </c>
      <c r="L19" s="143">
        <f t="shared" si="15"/>
        <v>79.931789999999992</v>
      </c>
      <c r="M19" s="143">
        <f t="shared" si="15"/>
        <v>87.847987559999993</v>
      </c>
      <c r="N19" s="183">
        <f t="shared" si="15"/>
        <v>83.063699999999997</v>
      </c>
      <c r="O19" s="183">
        <f t="shared" si="15"/>
        <v>83.063699999999997</v>
      </c>
      <c r="P19" s="183">
        <f t="shared" si="15"/>
        <v>88.758329399999994</v>
      </c>
      <c r="Q19" s="143">
        <f t="shared" si="15"/>
        <v>81.838169999999991</v>
      </c>
      <c r="R19" s="143">
        <f t="shared" si="15"/>
        <v>83.74454999999999</v>
      </c>
      <c r="S19" s="143">
        <f t="shared" si="15"/>
        <v>80.567249999999987</v>
      </c>
      <c r="T19" s="143">
        <f t="shared" si="15"/>
        <v>98.087789999999984</v>
      </c>
      <c r="U19" s="143">
        <f t="shared" si="15"/>
        <v>104.44238999999999</v>
      </c>
      <c r="V19" s="143">
        <f t="shared" si="15"/>
        <v>87.620402099999993</v>
      </c>
      <c r="W19" s="143">
        <f t="shared" si="15"/>
        <v>87.620402099999993</v>
      </c>
      <c r="X19" s="143">
        <f t="shared" si="15"/>
        <v>87.620402099999993</v>
      </c>
      <c r="Y19" s="143">
        <f t="shared" si="15"/>
        <v>96.723820499999988</v>
      </c>
      <c r="Z19" s="143">
        <f t="shared" si="15"/>
        <v>102.41345699999999</v>
      </c>
      <c r="AA19" s="143"/>
      <c r="AB19" s="143">
        <f t="shared" si="15"/>
        <v>88.758329399999994</v>
      </c>
      <c r="AC19" s="143">
        <f t="shared" si="15"/>
        <v>81.611219999999989</v>
      </c>
      <c r="AD19" s="143">
        <f t="shared" si="15"/>
        <v>81.611219999999989</v>
      </c>
      <c r="AE19" s="143">
        <f t="shared" si="15"/>
        <v>81.611219999999989</v>
      </c>
      <c r="AF19" s="143">
        <f t="shared" si="15"/>
        <v>85.34454749999999</v>
      </c>
      <c r="AG19" s="143">
        <f t="shared" si="15"/>
        <v>85.34454749999999</v>
      </c>
      <c r="AH19" s="143">
        <f t="shared" si="15"/>
        <v>80.340299999999985</v>
      </c>
      <c r="AI19" s="143">
        <f t="shared" ref="AI19:AJ19" si="16">AI5*AI8</f>
        <v>80.340299999999985</v>
      </c>
      <c r="AJ19" s="143">
        <f t="shared" si="16"/>
        <v>79.886399999999995</v>
      </c>
      <c r="AK19" s="131"/>
    </row>
    <row r="20" spans="1:38">
      <c r="B20" s="132"/>
      <c r="L20" s="130"/>
      <c r="N20" s="184"/>
      <c r="O20" s="184"/>
      <c r="AC20" s="130"/>
      <c r="AJ20" s="131"/>
      <c r="AK20" s="131"/>
    </row>
    <row r="21" spans="1:38">
      <c r="G21" s="130"/>
      <c r="L21" s="130"/>
      <c r="AC21" s="130"/>
      <c r="AJ21" s="130"/>
      <c r="AK21" s="130"/>
      <c r="AL21" s="130"/>
    </row>
    <row r="22" spans="1:38">
      <c r="L22" s="130"/>
      <c r="AC22" s="130"/>
      <c r="AJ22" s="133"/>
    </row>
    <row r="23" spans="1:38">
      <c r="L23" s="130"/>
      <c r="O23" s="185"/>
    </row>
    <row r="24" spans="1:38">
      <c r="L24" s="130"/>
      <c r="O24" s="185"/>
      <c r="P24" s="185"/>
    </row>
    <row r="25" spans="1:38">
      <c r="D25" s="135"/>
      <c r="L25" s="130"/>
      <c r="AJ25" s="130"/>
    </row>
    <row r="38" spans="1:13" ht="18" hidden="1" thickBot="1">
      <c r="A38" s="136" t="s">
        <v>139</v>
      </c>
      <c r="B38" s="136" t="s">
        <v>140</v>
      </c>
      <c r="C38" s="136" t="s">
        <v>141</v>
      </c>
      <c r="D38" s="136" t="s">
        <v>142</v>
      </c>
      <c r="E38" s="136" t="s">
        <v>143</v>
      </c>
      <c r="F38" s="136" t="s">
        <v>144</v>
      </c>
      <c r="G38" s="136" t="s">
        <v>145</v>
      </c>
      <c r="H38" s="136" t="s">
        <v>146</v>
      </c>
      <c r="I38" s="136" t="s">
        <v>147</v>
      </c>
      <c r="J38" s="136" t="s">
        <v>148</v>
      </c>
      <c r="K38" s="136" t="s">
        <v>149</v>
      </c>
      <c r="L38" s="136" t="s">
        <v>150</v>
      </c>
      <c r="M38" s="136" t="s">
        <v>151</v>
      </c>
    </row>
    <row r="39" spans="1:13" ht="17.5" hidden="1">
      <c r="A39" s="137" t="s">
        <v>152</v>
      </c>
      <c r="B39" s="137">
        <v>125</v>
      </c>
      <c r="C39" s="137">
        <v>125</v>
      </c>
      <c r="D39" s="137">
        <v>130</v>
      </c>
      <c r="E39" s="137">
        <v>133</v>
      </c>
      <c r="F39" s="137">
        <v>135</v>
      </c>
      <c r="G39" s="137">
        <v>135</v>
      </c>
      <c r="H39" s="137">
        <v>139</v>
      </c>
      <c r="I39" s="137">
        <v>145</v>
      </c>
      <c r="J39" s="137">
        <v>136</v>
      </c>
      <c r="K39" s="137">
        <v>130</v>
      </c>
      <c r="L39" s="137">
        <v>114</v>
      </c>
      <c r="M39" s="137">
        <v>121</v>
      </c>
    </row>
    <row r="40" spans="1:13" ht="17.5" hidden="1">
      <c r="A40" s="138" t="s">
        <v>153</v>
      </c>
      <c r="B40" s="138">
        <v>170</v>
      </c>
      <c r="C40" s="138">
        <v>164</v>
      </c>
      <c r="D40" s="138">
        <v>175</v>
      </c>
      <c r="E40" s="138">
        <v>178</v>
      </c>
      <c r="F40" s="138">
        <v>182</v>
      </c>
      <c r="G40" s="138">
        <v>183</v>
      </c>
      <c r="H40" s="138">
        <v>187</v>
      </c>
      <c r="I40" s="138">
        <v>201</v>
      </c>
      <c r="J40" s="138">
        <v>185</v>
      </c>
      <c r="K40" s="138">
        <v>179</v>
      </c>
      <c r="L40" s="138">
        <v>159</v>
      </c>
      <c r="M40" s="138">
        <v>164</v>
      </c>
    </row>
    <row r="41" spans="1:13" ht="17.5" hidden="1">
      <c r="A41" s="137" t="s">
        <v>154</v>
      </c>
      <c r="B41" s="137">
        <v>252</v>
      </c>
      <c r="C41" s="137">
        <v>244</v>
      </c>
      <c r="D41" s="137">
        <v>261</v>
      </c>
      <c r="E41" s="137">
        <v>270</v>
      </c>
      <c r="F41" s="137">
        <v>273</v>
      </c>
      <c r="G41" s="137">
        <v>271</v>
      </c>
      <c r="H41" s="137">
        <v>276</v>
      </c>
      <c r="I41" s="137">
        <v>296</v>
      </c>
      <c r="J41" s="137">
        <v>277</v>
      </c>
      <c r="K41" s="137">
        <v>265</v>
      </c>
      <c r="L41" s="137">
        <v>233</v>
      </c>
      <c r="M41" s="137">
        <v>233</v>
      </c>
    </row>
    <row r="42" spans="1:13" ht="17.5" hidden="1">
      <c r="A42" s="138" t="s">
        <v>155</v>
      </c>
      <c r="B42" s="138">
        <v>336</v>
      </c>
      <c r="C42" s="138">
        <v>324</v>
      </c>
      <c r="D42" s="138">
        <v>358</v>
      </c>
      <c r="E42" s="138">
        <v>365</v>
      </c>
      <c r="F42" s="138">
        <v>370</v>
      </c>
      <c r="G42" s="138">
        <v>367</v>
      </c>
      <c r="H42" s="138">
        <v>376</v>
      </c>
      <c r="I42" s="138">
        <v>399</v>
      </c>
      <c r="J42" s="138">
        <v>374</v>
      </c>
      <c r="K42" s="138">
        <v>360</v>
      </c>
      <c r="L42" s="138">
        <v>315</v>
      </c>
      <c r="M42" s="138">
        <v>314</v>
      </c>
    </row>
    <row r="43" spans="1:13" ht="17.5" hidden="1">
      <c r="A43" s="137" t="s">
        <v>156</v>
      </c>
      <c r="B43" s="137">
        <v>386</v>
      </c>
      <c r="C43" s="137">
        <v>376</v>
      </c>
      <c r="D43" s="137">
        <v>418</v>
      </c>
      <c r="E43" s="137">
        <v>425</v>
      </c>
      <c r="F43" s="137">
        <v>430</v>
      </c>
      <c r="G43" s="137">
        <v>425</v>
      </c>
      <c r="H43" s="137">
        <v>437</v>
      </c>
      <c r="I43" s="137">
        <v>464</v>
      </c>
      <c r="J43" s="137">
        <v>432</v>
      </c>
      <c r="K43" s="137">
        <v>417</v>
      </c>
      <c r="L43" s="137">
        <v>363</v>
      </c>
      <c r="M43" s="137">
        <v>364</v>
      </c>
    </row>
    <row r="44" spans="1:13" hidden="1"/>
    <row r="45" spans="1:13" ht="31">
      <c r="A45" s="139" t="s">
        <v>157</v>
      </c>
      <c r="B45" s="140">
        <v>453.9</v>
      </c>
    </row>
    <row r="46" spans="1:13" ht="15.5">
      <c r="A46" s="141"/>
      <c r="B46" s="141"/>
    </row>
    <row r="49" spans="1:2">
      <c r="A49" t="s">
        <v>158</v>
      </c>
    </row>
    <row r="50" spans="1:2">
      <c r="A50" t="s">
        <v>159</v>
      </c>
      <c r="B50" s="142" t="s">
        <v>160</v>
      </c>
    </row>
  </sheetData>
  <hyperlinks>
    <hyperlink ref="B50" r:id="rId1" xr:uid="{4BA84A0F-064E-4BCD-9F49-A5363447A1B7}"/>
  </hyperlinks>
  <pageMargins left="0.7" right="0.7" top="0.75" bottom="0.75" header="0.3" footer="0.3"/>
  <pageSetup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E54F8C3FCC4499AE11F1AFF787199" ma:contentTypeVersion="9" ma:contentTypeDescription="Create a new document." ma:contentTypeScope="" ma:versionID="0ecc083ebdde62431afe55bf449ba815">
  <xsd:schema xmlns:xsd="http://www.w3.org/2001/XMLSchema" xmlns:xs="http://www.w3.org/2001/XMLSchema" xmlns:p="http://schemas.microsoft.com/office/2006/metadata/properties" xmlns:ns2="10b2203f-1051-410e-8e2b-ee46f086c423" xmlns:ns3="b04d1572-065a-40e5-a98e-4dc32f1d43e9" targetNamespace="http://schemas.microsoft.com/office/2006/metadata/properties" ma:root="true" ma:fieldsID="47ebbf424fcc27d597c1119e0f0d2ac7" ns2:_="" ns3:_="">
    <xsd:import namespace="10b2203f-1051-410e-8e2b-ee46f086c423"/>
    <xsd:import namespace="b04d1572-065a-40e5-a98e-4dc32f1d43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b2203f-1051-410e-8e2b-ee46f086c4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4d1572-065a-40e5-a98e-4dc32f1d43e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04d1572-065a-40e5-a98e-4dc32f1d43e9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39299597-C34B-4B09-840B-3FE0B61B53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b2203f-1051-410e-8e2b-ee46f086c423"/>
    <ds:schemaRef ds:uri="b04d1572-065a-40e5-a98e-4dc32f1d43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743740D-76BC-4F5C-8CE2-7CF2D2A3E57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EB7D3FC-1601-4DE2-8AAA-695397495E16}">
  <ds:schemaRefs>
    <ds:schemaRef ds:uri="http://purl.org/dc/dcmitype/"/>
    <ds:schemaRef ds:uri="b04d1572-065a-40e5-a98e-4dc32f1d43e9"/>
    <ds:schemaRef ds:uri="10b2203f-1051-410e-8e2b-ee46f086c423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Guide</vt:lpstr>
      <vt:lpstr>pWeb Team</vt:lpstr>
      <vt:lpstr>NEW</vt:lpstr>
      <vt:lpstr>Consolidated</vt:lpstr>
      <vt:lpstr>Working tab</vt:lpstr>
      <vt:lpstr>Savings call out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Hui Lee Magdalene CHUA</dc:creator>
  <cp:keywords/>
  <dc:description/>
  <cp:lastModifiedBy>Kelly Hoi Lai CHENG</cp:lastModifiedBy>
  <cp:revision/>
  <dcterms:created xsi:type="dcterms:W3CDTF">2019-04-09T01:21:42Z</dcterms:created>
  <dcterms:modified xsi:type="dcterms:W3CDTF">2019-11-18T06:52:27Z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0x010100291E54F8C3FCC4499AE11F1AFF787199</vt:lpwstr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TemplateUrl">
    <vt:lpwstr/>
  </property>
  <property fmtid="{D5CDD505-2E9C-101B-9397-08002B2CF9AE}" pid="6" name="ComplianceAssetId">
    <vt:lpwstr/>
  </property>
</Properties>
</file>