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0" yWindow="0" windowWidth="28800" windowHeight="16140"/>
  </bookViews>
  <sheets>
    <sheet name="pvalue versus sample size" sheetId="1" r:id="rId1"/>
    <sheet name="mean" sheetId="2" r:id="rId2"/>
    <sheet name="proportion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I4" i="3"/>
  <c r="C5" i="3"/>
  <c r="F5" i="3"/>
  <c r="I5" i="3"/>
  <c r="I7" i="3"/>
  <c r="I8" i="3"/>
  <c r="C2" i="1"/>
  <c r="D2" i="1"/>
  <c r="C3" i="1"/>
  <c r="E3" i="1"/>
  <c r="I5" i="2"/>
  <c r="I4" i="2"/>
  <c r="C4" i="1"/>
  <c r="E4" i="1"/>
  <c r="E2" i="1"/>
  <c r="D3" i="1"/>
  <c r="D4" i="1"/>
  <c r="I7" i="2"/>
  <c r="I8" i="2"/>
  <c r="C5" i="1"/>
  <c r="E5" i="1"/>
  <c r="D5" i="1"/>
  <c r="C6" i="1"/>
  <c r="E6" i="1"/>
  <c r="D6" i="1"/>
  <c r="C7" i="1"/>
  <c r="E7" i="1"/>
  <c r="D7" i="1"/>
  <c r="C8" i="1"/>
  <c r="E8" i="1"/>
  <c r="D8" i="1"/>
  <c r="C9" i="1"/>
  <c r="E9" i="1"/>
  <c r="D9" i="1"/>
  <c r="C10" i="1"/>
  <c r="E10" i="1"/>
  <c r="D10" i="1"/>
  <c r="C11" i="1"/>
  <c r="E11" i="1"/>
  <c r="D11" i="1"/>
  <c r="C12" i="1"/>
  <c r="E12" i="1"/>
  <c r="D12" i="1"/>
  <c r="C13" i="1"/>
  <c r="E13" i="1"/>
  <c r="D13" i="1"/>
  <c r="C14" i="1"/>
  <c r="E14" i="1"/>
  <c r="D14" i="1"/>
  <c r="C15" i="1"/>
  <c r="E15" i="1"/>
  <c r="D15" i="1"/>
  <c r="C16" i="1"/>
  <c r="E16" i="1"/>
  <c r="D16" i="1"/>
  <c r="C17" i="1"/>
  <c r="E17" i="1"/>
  <c r="D17" i="1"/>
  <c r="C18" i="1"/>
  <c r="E18" i="1"/>
  <c r="D18" i="1"/>
  <c r="C19" i="1"/>
  <c r="E19" i="1"/>
  <c r="D19" i="1"/>
  <c r="C20" i="1"/>
  <c r="E20" i="1"/>
  <c r="D20" i="1"/>
  <c r="C21" i="1"/>
  <c r="E21" i="1"/>
  <c r="D21" i="1"/>
  <c r="C22" i="1"/>
  <c r="E22" i="1"/>
  <c r="D22" i="1"/>
  <c r="C23" i="1"/>
  <c r="E23" i="1"/>
  <c r="D23" i="1"/>
  <c r="C24" i="1"/>
  <c r="E24" i="1"/>
  <c r="D24" i="1"/>
  <c r="C25" i="1"/>
  <c r="E25" i="1"/>
  <c r="D25" i="1"/>
  <c r="C26" i="1"/>
  <c r="E26" i="1"/>
  <c r="D26" i="1"/>
  <c r="C27" i="1"/>
  <c r="E27" i="1"/>
  <c r="D27" i="1"/>
  <c r="C28" i="1"/>
  <c r="E28" i="1"/>
  <c r="D28" i="1"/>
  <c r="C29" i="1"/>
  <c r="E29" i="1"/>
  <c r="D29" i="1"/>
  <c r="C30" i="1"/>
  <c r="E30" i="1"/>
  <c r="D30" i="1"/>
  <c r="C31" i="1"/>
  <c r="E31" i="1"/>
  <c r="D31" i="1"/>
  <c r="C32" i="1"/>
  <c r="E32" i="1"/>
  <c r="D32" i="1"/>
  <c r="C33" i="1"/>
  <c r="E33" i="1"/>
  <c r="D33" i="1"/>
  <c r="C34" i="1"/>
  <c r="E34" i="1"/>
  <c r="D34" i="1"/>
  <c r="C35" i="1"/>
  <c r="E35" i="1"/>
  <c r="D35" i="1"/>
  <c r="C36" i="1"/>
  <c r="E36" i="1"/>
  <c r="D36" i="1"/>
  <c r="C37" i="1"/>
  <c r="E37" i="1"/>
  <c r="D37" i="1"/>
  <c r="C38" i="1"/>
  <c r="E38" i="1"/>
  <c r="D38" i="1"/>
  <c r="C39" i="1"/>
  <c r="E39" i="1"/>
  <c r="D39" i="1"/>
  <c r="C40" i="1"/>
  <c r="E40" i="1"/>
  <c r="D40" i="1"/>
  <c r="C41" i="1"/>
  <c r="E41" i="1"/>
  <c r="D41" i="1"/>
  <c r="C42" i="1"/>
  <c r="E42" i="1"/>
  <c r="D42" i="1"/>
  <c r="C43" i="1"/>
  <c r="E43" i="1"/>
  <c r="D43" i="1"/>
  <c r="C44" i="1"/>
  <c r="E44" i="1"/>
  <c r="D44" i="1"/>
  <c r="C45" i="1"/>
  <c r="E45" i="1"/>
  <c r="D45" i="1"/>
  <c r="C46" i="1"/>
  <c r="E46" i="1"/>
  <c r="D46" i="1"/>
  <c r="C47" i="1"/>
  <c r="E47" i="1"/>
  <c r="D47" i="1"/>
  <c r="C48" i="1"/>
  <c r="E48" i="1"/>
  <c r="D48" i="1"/>
  <c r="C49" i="1"/>
  <c r="E49" i="1"/>
  <c r="D49" i="1"/>
  <c r="C50" i="1"/>
  <c r="E50" i="1"/>
  <c r="D50" i="1"/>
  <c r="C51" i="1"/>
  <c r="E51" i="1"/>
  <c r="D51" i="1"/>
  <c r="C53" i="1"/>
  <c r="C52" i="1"/>
  <c r="E53" i="1"/>
  <c r="D53" i="1"/>
  <c r="E52" i="1"/>
  <c r="D52" i="1"/>
</calcChain>
</file>

<file path=xl/comments1.xml><?xml version="1.0" encoding="utf-8"?>
<comments xmlns="http://schemas.openxmlformats.org/spreadsheetml/2006/main">
  <authors>
    <author>Andresa Andrade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Andresa Andrade:</t>
        </r>
        <r>
          <rPr>
            <sz val="9"/>
            <color indexed="81"/>
            <rFont val="Tahoma"/>
            <family val="2"/>
          </rPr>
          <t xml:space="preserve">
Size of your sample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Andresa Andrade:</t>
        </r>
        <r>
          <rPr>
            <sz val="9"/>
            <color indexed="81"/>
            <rFont val="Tahoma"/>
            <family val="2"/>
          </rPr>
          <t xml:space="preserve">
Size of your sample</t>
        </r>
      </text>
    </comment>
  </commentList>
</comments>
</file>

<file path=xl/sharedStrings.xml><?xml version="1.0" encoding="utf-8"?>
<sst xmlns="http://schemas.openxmlformats.org/spreadsheetml/2006/main" count="34" uniqueCount="21">
  <si>
    <t>Campaign 1</t>
  </si>
  <si>
    <t>Campaign 2</t>
  </si>
  <si>
    <t>Mean</t>
  </si>
  <si>
    <t>Standard Deviation</t>
  </si>
  <si>
    <t>n</t>
  </si>
  <si>
    <t>Results</t>
  </si>
  <si>
    <t>Mean to test</t>
  </si>
  <si>
    <t>A/B test unpooled sample</t>
  </si>
  <si>
    <t xml:space="preserve">Standard Deviation </t>
  </si>
  <si>
    <t>Statistics to Test</t>
  </si>
  <si>
    <t>p-value</t>
  </si>
  <si>
    <t>Rate 1</t>
  </si>
  <si>
    <t>Rate 2</t>
  </si>
  <si>
    <t>total times</t>
  </si>
  <si>
    <t>N1</t>
  </si>
  <si>
    <t>N2</t>
  </si>
  <si>
    <t>DF</t>
  </si>
  <si>
    <t>Comparison</t>
  </si>
  <si>
    <t>Var</t>
  </si>
  <si>
    <t>p-value bilateral</t>
  </si>
  <si>
    <t>p-value Unilateral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</si>
</sst>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43" fontId="0" fillId="2" borderId="1" xfId="1" applyFont="1" applyFill="1" applyBorder="1"/>
    <xf numFmtId="0" fontId="6" fillId="0" borderId="0" xfId="0" applyFont="1"/>
    <xf numFmtId="10" fontId="0" fillId="2" borderId="0" xfId="2" applyNumberFormat="1" applyFont="1" applyFill="1"/>
    <xf numFmtId="43" fontId="6" fillId="0" borderId="0" xfId="1" applyFont="1"/>
    <xf numFmtId="43" fontId="0" fillId="2" borderId="0" xfId="1" applyFont="1" applyFill="1"/>
    <xf numFmtId="164" fontId="0" fillId="2" borderId="0" xfId="1" applyNumberFormat="1" applyFont="1" applyFill="1"/>
    <xf numFmtId="43" fontId="0" fillId="2" borderId="0" xfId="0" applyNumberFormat="1" applyFill="1"/>
    <xf numFmtId="0" fontId="0" fillId="2" borderId="3" xfId="0" applyFill="1" applyBorder="1"/>
    <xf numFmtId="43" fontId="0" fillId="2" borderId="4" xfId="1" applyFont="1" applyFill="1" applyBorder="1"/>
    <xf numFmtId="0" fontId="2" fillId="3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43" fontId="0" fillId="2" borderId="2" xfId="1" applyFont="1" applyFill="1" applyBorder="1" applyAlignment="1">
      <alignment horizontal="left"/>
    </xf>
    <xf numFmtId="43" fontId="0" fillId="2" borderId="0" xfId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 i="1">
                <a:latin typeface="Athelas Regular"/>
                <a:cs typeface="Athelas Regular"/>
              </a:defRPr>
            </a:pPr>
            <a:r>
              <a:rPr lang="en-US" b="0" i="1">
                <a:latin typeface="Athelas Regular"/>
                <a:cs typeface="Athelas Regular"/>
              </a:rPr>
              <a:t>P-value for n1=100</a:t>
            </a:r>
            <a:r>
              <a:rPr lang="en-US" b="0" i="1" baseline="0">
                <a:latin typeface="Athelas Regular"/>
                <a:cs typeface="Athelas Regular"/>
              </a:rPr>
              <a:t> and p1=25% and p2=40%</a:t>
            </a:r>
            <a:endParaRPr lang="en-US" b="0" i="1">
              <a:latin typeface="Athelas Regular"/>
              <a:cs typeface="Athelas Regular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3438925321655"/>
          <c:y val="0.225742574257426"/>
          <c:w val="0.85172415984025"/>
          <c:h val="0.628977157558275"/>
        </c:manualLayout>
      </c:layout>
      <c:lineChart>
        <c:grouping val="standard"/>
        <c:varyColors val="0"/>
        <c:ser>
          <c:idx val="0"/>
          <c:order val="0"/>
          <c:tx>
            <c:strRef>
              <c:f>'pvalue versus sample size'!$E$1</c:f>
              <c:strCache>
                <c:ptCount val="1"/>
                <c:pt idx="0">
                  <c:v>p-value bilateral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'pvalue versus sample size'!$B$2:$B$20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'pvalue versus sample size'!$E$2:$E$20</c:f>
              <c:numCache>
                <c:formatCode>0.00%</c:formatCode>
                <c:ptCount val="19"/>
                <c:pt idx="0">
                  <c:v>0.351075702955503</c:v>
                </c:pt>
                <c:pt idx="1">
                  <c:v>0.261889487666097</c:v>
                </c:pt>
                <c:pt idx="2">
                  <c:v>0.202865823774749</c:v>
                </c:pt>
                <c:pt idx="3">
                  <c:v>0.161429462367083</c:v>
                </c:pt>
                <c:pt idx="4">
                  <c:v>0.131180295373943</c:v>
                </c:pt>
                <c:pt idx="5">
                  <c:v>0.108448421695791</c:v>
                </c:pt>
                <c:pt idx="6">
                  <c:v>0.0909689479753577</c:v>
                </c:pt>
                <c:pt idx="7">
                  <c:v>0.0772709724319553</c:v>
                </c:pt>
                <c:pt idx="8">
                  <c:v>0.0663620664567088</c:v>
                </c:pt>
                <c:pt idx="9">
                  <c:v>0.0575521401463672</c:v>
                </c:pt>
                <c:pt idx="10">
                  <c:v>0.0503493237481631</c:v>
                </c:pt>
                <c:pt idx="11">
                  <c:v>0.0443956406093568</c:v>
                </c:pt>
                <c:pt idx="12">
                  <c:v>0.039425832629443</c:v>
                </c:pt>
                <c:pt idx="13">
                  <c:v>0.0352402238242746</c:v>
                </c:pt>
                <c:pt idx="14">
                  <c:v>0.0316863885397938</c:v>
                </c:pt>
                <c:pt idx="15">
                  <c:v>0.028646501102519</c:v>
                </c:pt>
                <c:pt idx="16">
                  <c:v>0.0260284418939309</c:v>
                </c:pt>
                <c:pt idx="17">
                  <c:v>0.0237594402417658</c:v>
                </c:pt>
                <c:pt idx="18">
                  <c:v>0.0217814627911195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'pvalue versus sample size'!$D$1</c:f>
              <c:strCache>
                <c:ptCount val="1"/>
                <c:pt idx="0">
                  <c:v>p-value Unilateral</c:v>
                </c:pt>
              </c:strCache>
            </c:strRef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'pvalue versus sample size'!$B$2:$B$20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cat>
          <c:val>
            <c:numRef>
              <c:f>'pvalue versus sample size'!$D$2:$D$20</c:f>
              <c:numCache>
                <c:formatCode>_(* #,##0.00_);_(* \(#,##0.00\);_(* "-"??_);_(@_)</c:formatCode>
                <c:ptCount val="19"/>
                <c:pt idx="0">
                  <c:v>0.175537851477751</c:v>
                </c:pt>
                <c:pt idx="1">
                  <c:v>0.130944743833049</c:v>
                </c:pt>
                <c:pt idx="2">
                  <c:v>0.101432911887374</c:v>
                </c:pt>
                <c:pt idx="3">
                  <c:v>0.0807147311835415</c:v>
                </c:pt>
                <c:pt idx="4">
                  <c:v>0.0655901476869713</c:v>
                </c:pt>
                <c:pt idx="5">
                  <c:v>0.0542242108478954</c:v>
                </c:pt>
                <c:pt idx="6">
                  <c:v>0.0454844739876788</c:v>
                </c:pt>
                <c:pt idx="7">
                  <c:v>0.0386354862159777</c:v>
                </c:pt>
                <c:pt idx="8">
                  <c:v>0.0331810332283544</c:v>
                </c:pt>
                <c:pt idx="9">
                  <c:v>0.0287760700731836</c:v>
                </c:pt>
                <c:pt idx="10">
                  <c:v>0.0251746618740816</c:v>
                </c:pt>
                <c:pt idx="11">
                  <c:v>0.0221978203046784</c:v>
                </c:pt>
                <c:pt idx="12">
                  <c:v>0.0197129163147215</c:v>
                </c:pt>
                <c:pt idx="13">
                  <c:v>0.0176201119121373</c:v>
                </c:pt>
                <c:pt idx="14">
                  <c:v>0.0158431942698969</c:v>
                </c:pt>
                <c:pt idx="15">
                  <c:v>0.0143232505512595</c:v>
                </c:pt>
                <c:pt idx="16">
                  <c:v>0.0130142209469655</c:v>
                </c:pt>
                <c:pt idx="17">
                  <c:v>0.0118797201208829</c:v>
                </c:pt>
                <c:pt idx="18">
                  <c:v>0.0108907313955597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72568"/>
        <c:axId val="2138008312"/>
      </c:lineChart>
      <c:catAx>
        <c:axId val="213327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8008312"/>
        <c:crosses val="autoZero"/>
        <c:auto val="1"/>
        <c:lblAlgn val="ctr"/>
        <c:lblOffset val="100"/>
        <c:tickLblSkip val="1"/>
        <c:noMultiLvlLbl val="0"/>
      </c:catAx>
      <c:valAx>
        <c:axId val="213800831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133272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831741133223"/>
          <c:y val="0.238698448585016"/>
          <c:w val="0.079946356849486"/>
          <c:h val="0.4414149840180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85725</xdr:rowOff>
    </xdr:from>
    <xdr:to>
      <xdr:col>22</xdr:col>
      <xdr:colOff>257175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K22" sqref="K22"/>
    </sheetView>
  </sheetViews>
  <sheetFormatPr baseColWidth="10" defaultColWidth="8.83203125" defaultRowHeight="14" x14ac:dyDescent="0"/>
  <cols>
    <col min="1" max="1" width="8.83203125" style="1"/>
    <col min="2" max="2" width="10.5" style="1" bestFit="1" customWidth="1"/>
    <col min="3" max="3" width="10.5" style="1" customWidth="1"/>
    <col min="4" max="4" width="17" style="1" bestFit="1" customWidth="1"/>
    <col min="5" max="5" width="15.6640625" style="7" bestFit="1" customWidth="1"/>
    <col min="6" max="16384" width="8.83203125" style="1"/>
  </cols>
  <sheetData>
    <row r="1" spans="1:5">
      <c r="A1" s="1" t="s">
        <v>14</v>
      </c>
      <c r="B1" s="1" t="s">
        <v>15</v>
      </c>
      <c r="C1" s="1" t="s">
        <v>18</v>
      </c>
      <c r="D1" s="1" t="s">
        <v>20</v>
      </c>
      <c r="E1" s="7" t="s">
        <v>19</v>
      </c>
    </row>
    <row r="2" spans="1:5">
      <c r="A2" s="1">
        <v>100</v>
      </c>
      <c r="B2" s="1">
        <v>10</v>
      </c>
      <c r="C2" s="11">
        <f>proportion!$C$4*(1-proportion!$C$4)/A2+proportion!$F$4*(1-proportion!$F$4)/B2</f>
        <v>2.5875000000000002E-2</v>
      </c>
      <c r="D2" s="11">
        <f>(1-NORMSDIST(ABS((proportion!$C$4-proportion!$F$4)/(C2)^(0.5))))</f>
        <v>0.17553785147775136</v>
      </c>
      <c r="E2" s="7">
        <f>(1-NORMSDIST(ABS((proportion!$C$4-proportion!$F$4)/(C2)^(0.5))))*2</f>
        <v>0.35107570295550272</v>
      </c>
    </row>
    <row r="3" spans="1:5">
      <c r="A3" s="1">
        <v>100</v>
      </c>
      <c r="B3" s="1">
        <f>B2+5</f>
        <v>15</v>
      </c>
      <c r="C3" s="11">
        <f>proportion!$C$4*(1-proportion!$C$4)/A3+proportion!$F$4*(1-proportion!$F$4)/B3</f>
        <v>1.7875000000000002E-2</v>
      </c>
      <c r="D3" s="11">
        <f>(1-NORMSDIST(ABS((proportion!$C$4-proportion!$F$4)/(C3)^(0.5))))</f>
        <v>0.13094474383304866</v>
      </c>
      <c r="E3" s="7">
        <f>(1-NORMSDIST(ABS((proportion!$C$4-proportion!$F$4)/(C3)^(0.5))))*2</f>
        <v>0.26188948766609732</v>
      </c>
    </row>
    <row r="4" spans="1:5">
      <c r="A4" s="1">
        <v>100</v>
      </c>
      <c r="B4" s="1">
        <f t="shared" ref="B4:B53" si="0">B3+5</f>
        <v>20</v>
      </c>
      <c r="C4" s="11">
        <f>proportion!$C$4*(1-proportion!$C$4)/A4+proportion!$F$4*(1-proportion!$F$4)/B4</f>
        <v>1.3875E-2</v>
      </c>
      <c r="D4" s="11">
        <f>(1-NORMSDIST(ABS((proportion!$C$4-proportion!$F$4)/(C4)^(0.5))))</f>
        <v>0.10143291188737447</v>
      </c>
      <c r="E4" s="7">
        <f>(1-NORMSDIST(ABS((proportion!$C$4-proportion!$F$4)/(C4)^(0.5))))*2</f>
        <v>0.20286582377474893</v>
      </c>
    </row>
    <row r="5" spans="1:5">
      <c r="A5" s="1">
        <v>100</v>
      </c>
      <c r="B5" s="1">
        <f t="shared" si="0"/>
        <v>25</v>
      </c>
      <c r="C5" s="11">
        <f>proportion!$C$4*(1-proportion!$C$4)/A5+proportion!$F$4*(1-proportion!$F$4)/B5</f>
        <v>1.1474999999999999E-2</v>
      </c>
      <c r="D5" s="11">
        <f>(1-NORMSDIST(ABS((proportion!$C$4-proportion!$F$4)/(C5)^(0.5))))</f>
        <v>8.0714731183541555E-2</v>
      </c>
      <c r="E5" s="7">
        <f>(1-NORMSDIST(ABS((proportion!$C$4-proportion!$F$4)/(C5)^(0.5))))*2</f>
        <v>0.16142946236708311</v>
      </c>
    </row>
    <row r="6" spans="1:5">
      <c r="A6" s="1">
        <v>100</v>
      </c>
      <c r="B6" s="1">
        <f t="shared" si="0"/>
        <v>30</v>
      </c>
      <c r="C6" s="11">
        <f>proportion!$C$4*(1-proportion!$C$4)/A6+proportion!$F$4*(1-proportion!$F$4)/B6</f>
        <v>9.8750000000000001E-3</v>
      </c>
      <c r="D6" s="11">
        <f>(1-NORMSDIST(ABS((proportion!$C$4-proportion!$F$4)/(C6)^(0.5))))</f>
        <v>6.5590147686971356E-2</v>
      </c>
      <c r="E6" s="7">
        <f>(1-NORMSDIST(ABS((proportion!$C$4-proportion!$F$4)/(C6)^(0.5))))*2</f>
        <v>0.13118029537394271</v>
      </c>
    </row>
    <row r="7" spans="1:5">
      <c r="A7" s="1">
        <v>100</v>
      </c>
      <c r="B7" s="1">
        <f t="shared" si="0"/>
        <v>35</v>
      </c>
      <c r="C7" s="11">
        <f>proportion!$C$4*(1-proportion!$C$4)/A7+proportion!$F$4*(1-proportion!$F$4)/B7</f>
        <v>8.7321428571428567E-3</v>
      </c>
      <c r="D7" s="11">
        <f>(1-NORMSDIST(ABS((proportion!$C$4-proportion!$F$4)/(C7)^(0.5))))</f>
        <v>5.4224210847895415E-2</v>
      </c>
      <c r="E7" s="7">
        <f>(1-NORMSDIST(ABS((proportion!$C$4-proportion!$F$4)/(C7)^(0.5))))*2</f>
        <v>0.10844842169579083</v>
      </c>
    </row>
    <row r="8" spans="1:5">
      <c r="A8" s="1">
        <v>100</v>
      </c>
      <c r="B8" s="1">
        <f t="shared" si="0"/>
        <v>40</v>
      </c>
      <c r="C8" s="11">
        <f>proportion!$C$4*(1-proportion!$C$4)/A8+proportion!$F$4*(1-proportion!$F$4)/B8</f>
        <v>7.8750000000000001E-3</v>
      </c>
      <c r="D8" s="11">
        <f>(1-NORMSDIST(ABS((proportion!$C$4-proportion!$F$4)/(C8)^(0.5))))</f>
        <v>4.5484473987678853E-2</v>
      </c>
      <c r="E8" s="7">
        <f>(1-NORMSDIST(ABS((proportion!$C$4-proportion!$F$4)/(C8)^(0.5))))*2</f>
        <v>9.0968947975357706E-2</v>
      </c>
    </row>
    <row r="9" spans="1:5">
      <c r="A9" s="1">
        <v>100</v>
      </c>
      <c r="B9" s="1">
        <f t="shared" si="0"/>
        <v>45</v>
      </c>
      <c r="C9" s="11">
        <f>proportion!$C$4*(1-proportion!$C$4)/A9+proportion!$F$4*(1-proportion!$F$4)/B9</f>
        <v>7.2083333333333331E-3</v>
      </c>
      <c r="D9" s="11">
        <f>(1-NORMSDIST(ABS((proportion!$C$4-proportion!$F$4)/(C9)^(0.5))))</f>
        <v>3.8635486215977677E-2</v>
      </c>
      <c r="E9" s="7">
        <f>(1-NORMSDIST(ABS((proportion!$C$4-proportion!$F$4)/(C9)^(0.5))))*2</f>
        <v>7.7270972431955354E-2</v>
      </c>
    </row>
    <row r="10" spans="1:5">
      <c r="A10" s="1">
        <v>100</v>
      </c>
      <c r="B10" s="1">
        <f t="shared" si="0"/>
        <v>50</v>
      </c>
      <c r="C10" s="11">
        <f>proportion!$C$4*(1-proportion!$C$4)/A10+proportion!$F$4*(1-proportion!$F$4)/B10</f>
        <v>6.6749999999999995E-3</v>
      </c>
      <c r="D10" s="11">
        <f>(1-NORMSDIST(ABS((proportion!$C$4-proportion!$F$4)/(C10)^(0.5))))</f>
        <v>3.3181033228354417E-2</v>
      </c>
      <c r="E10" s="7">
        <f>(1-NORMSDIST(ABS((proportion!$C$4-proportion!$F$4)/(C10)^(0.5))))*2</f>
        <v>6.6362066456708835E-2</v>
      </c>
    </row>
    <row r="11" spans="1:5">
      <c r="A11" s="1">
        <v>100</v>
      </c>
      <c r="B11" s="1">
        <f t="shared" si="0"/>
        <v>55</v>
      </c>
      <c r="C11" s="11">
        <f>proportion!$C$4*(1-proportion!$C$4)/A11+proportion!$F$4*(1-proportion!$F$4)/B11</f>
        <v>6.2386363636363637E-3</v>
      </c>
      <c r="D11" s="11">
        <f>(1-NORMSDIST(ABS((proportion!$C$4-proportion!$F$4)/(C11)^(0.5))))</f>
        <v>2.8776070073183613E-2</v>
      </c>
      <c r="E11" s="7">
        <f>(1-NORMSDIST(ABS((proportion!$C$4-proportion!$F$4)/(C11)^(0.5))))*2</f>
        <v>5.7552140146367226E-2</v>
      </c>
    </row>
    <row r="12" spans="1:5">
      <c r="A12" s="1">
        <v>100</v>
      </c>
      <c r="B12" s="1">
        <f t="shared" si="0"/>
        <v>60</v>
      </c>
      <c r="C12" s="11">
        <f>proportion!$C$4*(1-proportion!$C$4)/A12+proportion!$F$4*(1-proportion!$F$4)/B12</f>
        <v>5.875E-3</v>
      </c>
      <c r="D12" s="11">
        <f>(1-NORMSDIST(ABS((proportion!$C$4-proportion!$F$4)/(C12)^(0.5))))</f>
        <v>2.5174661874081572E-2</v>
      </c>
      <c r="E12" s="7">
        <f>(1-NORMSDIST(ABS((proportion!$C$4-proportion!$F$4)/(C12)^(0.5))))*2</f>
        <v>5.0349323748163144E-2</v>
      </c>
    </row>
    <row r="13" spans="1:5">
      <c r="A13" s="1">
        <v>100</v>
      </c>
      <c r="B13" s="1">
        <f t="shared" si="0"/>
        <v>65</v>
      </c>
      <c r="C13" s="11">
        <f>proportion!$C$4*(1-proportion!$C$4)/A13+proportion!$F$4*(1-proportion!$F$4)/B13</f>
        <v>5.5673076923076926E-3</v>
      </c>
      <c r="D13" s="11">
        <f>(1-NORMSDIST(ABS((proportion!$C$4-proportion!$F$4)/(C13)^(0.5))))</f>
        <v>2.2197820304678428E-2</v>
      </c>
      <c r="E13" s="7">
        <f>(1-NORMSDIST(ABS((proportion!$C$4-proportion!$F$4)/(C13)^(0.5))))*2</f>
        <v>4.4395640609356857E-2</v>
      </c>
    </row>
    <row r="14" spans="1:5">
      <c r="A14" s="1">
        <v>100</v>
      </c>
      <c r="B14" s="1">
        <f t="shared" si="0"/>
        <v>70</v>
      </c>
      <c r="C14" s="11">
        <f>proportion!$C$4*(1-proportion!$C$4)/A14+proportion!$F$4*(1-proportion!$F$4)/B14</f>
        <v>5.3035714285714283E-3</v>
      </c>
      <c r="D14" s="11">
        <f>(1-NORMSDIST(ABS((proportion!$C$4-proportion!$F$4)/(C14)^(0.5))))</f>
        <v>1.9712916314721496E-2</v>
      </c>
      <c r="E14" s="7">
        <f>(1-NORMSDIST(ABS((proportion!$C$4-proportion!$F$4)/(C14)^(0.5))))*2</f>
        <v>3.9425832629442992E-2</v>
      </c>
    </row>
    <row r="15" spans="1:5">
      <c r="A15" s="1">
        <v>100</v>
      </c>
      <c r="B15" s="1">
        <f t="shared" si="0"/>
        <v>75</v>
      </c>
      <c r="C15" s="11">
        <f>proportion!$C$4*(1-proportion!$C$4)/A15+proportion!$F$4*(1-proportion!$F$4)/B15</f>
        <v>5.0749999999999997E-3</v>
      </c>
      <c r="D15" s="11">
        <f>(1-NORMSDIST(ABS((proportion!$C$4-proportion!$F$4)/(C15)^(0.5))))</f>
        <v>1.7620111912137304E-2</v>
      </c>
      <c r="E15" s="7">
        <f>(1-NORMSDIST(ABS((proportion!$C$4-proportion!$F$4)/(C15)^(0.5))))*2</f>
        <v>3.5240223824274608E-2</v>
      </c>
    </row>
    <row r="16" spans="1:5">
      <c r="A16" s="1">
        <v>100</v>
      </c>
      <c r="B16" s="1">
        <f t="shared" si="0"/>
        <v>80</v>
      </c>
      <c r="C16" s="11">
        <f>proportion!$C$4*(1-proportion!$C$4)/A16+proportion!$F$4*(1-proportion!$F$4)/B16</f>
        <v>4.875E-3</v>
      </c>
      <c r="D16" s="11">
        <f>(1-NORMSDIST(ABS((proportion!$C$4-proportion!$F$4)/(C16)^(0.5))))</f>
        <v>1.5843194269896888E-2</v>
      </c>
      <c r="E16" s="7">
        <f>(1-NORMSDIST(ABS((proportion!$C$4-proportion!$F$4)/(C16)^(0.5))))*2</f>
        <v>3.1686388539793775E-2</v>
      </c>
    </row>
    <row r="17" spans="1:5">
      <c r="A17" s="1">
        <v>100</v>
      </c>
      <c r="B17" s="1">
        <f t="shared" si="0"/>
        <v>85</v>
      </c>
      <c r="C17" s="11">
        <f>proportion!$C$4*(1-proportion!$C$4)/A17+proportion!$F$4*(1-proportion!$F$4)/B17</f>
        <v>4.6985294117647056E-3</v>
      </c>
      <c r="D17" s="11">
        <f>(1-NORMSDIST(ABS((proportion!$C$4-proportion!$F$4)/(C17)^(0.5))))</f>
        <v>1.4323250551259492E-2</v>
      </c>
      <c r="E17" s="7">
        <f>(1-NORMSDIST(ABS((proportion!$C$4-proportion!$F$4)/(C17)^(0.5))))*2</f>
        <v>2.8646501102518984E-2</v>
      </c>
    </row>
    <row r="18" spans="1:5">
      <c r="A18" s="1">
        <v>100</v>
      </c>
      <c r="B18" s="1">
        <f t="shared" si="0"/>
        <v>90</v>
      </c>
      <c r="C18" s="11">
        <f>proportion!$C$4*(1-proportion!$C$4)/A18+proportion!$F$4*(1-proportion!$F$4)/B18</f>
        <v>4.5416666666666661E-3</v>
      </c>
      <c r="D18" s="11">
        <f>(1-NORMSDIST(ABS((proportion!$C$4-proportion!$F$4)/(C18)^(0.5))))</f>
        <v>1.3014220946965471E-2</v>
      </c>
      <c r="E18" s="7">
        <f>(1-NORMSDIST(ABS((proportion!$C$4-proportion!$F$4)/(C18)^(0.5))))*2</f>
        <v>2.6028441893930943E-2</v>
      </c>
    </row>
    <row r="19" spans="1:5">
      <c r="A19" s="1">
        <v>100</v>
      </c>
      <c r="B19" s="1">
        <f t="shared" si="0"/>
        <v>95</v>
      </c>
      <c r="C19" s="11">
        <f>proportion!$C$4*(1-proportion!$C$4)/A19+proportion!$F$4*(1-proportion!$F$4)/B19</f>
        <v>4.4013157894736837E-3</v>
      </c>
      <c r="D19" s="11">
        <f>(1-NORMSDIST(ABS((proportion!$C$4-proportion!$F$4)/(C19)^(0.5))))</f>
        <v>1.1879720120882897E-2</v>
      </c>
      <c r="E19" s="7">
        <f>(1-NORMSDIST(ABS((proportion!$C$4-proportion!$F$4)/(C19)^(0.5))))*2</f>
        <v>2.3759440241765795E-2</v>
      </c>
    </row>
    <row r="20" spans="1:5">
      <c r="A20" s="1">
        <v>100</v>
      </c>
      <c r="B20" s="1">
        <f t="shared" si="0"/>
        <v>100</v>
      </c>
      <c r="C20" s="11">
        <f>proportion!$C$4*(1-proportion!$C$4)/A20+proportion!$F$4*(1-proportion!$F$4)/B20</f>
        <v>4.2749999999999993E-3</v>
      </c>
      <c r="D20" s="11">
        <f>(1-NORMSDIST(ABS((proportion!$C$4-proportion!$F$4)/(C20)^(0.5))))</f>
        <v>1.0890731395559738E-2</v>
      </c>
      <c r="E20" s="7">
        <f>(1-NORMSDIST(ABS((proportion!$C$4-proportion!$F$4)/(C20)^(0.5))))*2</f>
        <v>2.1781462791119477E-2</v>
      </c>
    </row>
    <row r="21" spans="1:5">
      <c r="A21" s="1">
        <v>100</v>
      </c>
      <c r="B21" s="1">
        <f t="shared" si="0"/>
        <v>105</v>
      </c>
      <c r="C21" s="11">
        <f>proportion!$C$4*(1-proportion!$C$4)/A21+proportion!$F$4*(1-proportion!$F$4)/B21</f>
        <v>4.1607142857142849E-3</v>
      </c>
      <c r="D21" s="11">
        <f>(1-NORMSDIST(ABS((proportion!$C$4-proportion!$F$4)/(C21)^(0.5))))</f>
        <v>1.0023911518838968E-2</v>
      </c>
      <c r="E21" s="7">
        <f>(1-NORMSDIST(ABS((proportion!$C$4-proportion!$F$4)/(C21)^(0.5))))*2</f>
        <v>2.0047823037677936E-2</v>
      </c>
    </row>
    <row r="22" spans="1:5">
      <c r="A22" s="1">
        <v>100</v>
      </c>
      <c r="B22" s="1">
        <f t="shared" si="0"/>
        <v>110</v>
      </c>
      <c r="C22" s="11">
        <f>proportion!$C$4*(1-proportion!$C$4)/A22+proportion!$F$4*(1-proportion!$F$4)/B22</f>
        <v>4.0568181818181823E-3</v>
      </c>
      <c r="D22" s="11">
        <f>(1-NORMSDIST(ABS((proportion!$C$4-proportion!$F$4)/(C22)^(0.5))))</f>
        <v>9.2603290533131988E-3</v>
      </c>
      <c r="E22" s="7">
        <f>(1-NORMSDIST(ABS((proportion!$C$4-proportion!$F$4)/(C22)^(0.5))))*2</f>
        <v>1.8520658106626398E-2</v>
      </c>
    </row>
    <row r="23" spans="1:5">
      <c r="A23" s="1">
        <v>100</v>
      </c>
      <c r="B23" s="1">
        <f t="shared" si="0"/>
        <v>115</v>
      </c>
      <c r="C23" s="11">
        <f>proportion!$C$4*(1-proportion!$C$4)/A23+proportion!$F$4*(1-proportion!$F$4)/B23</f>
        <v>3.9619565217391302E-3</v>
      </c>
      <c r="D23" s="11">
        <f>(1-NORMSDIST(ABS((proportion!$C$4-proportion!$F$4)/(C23)^(0.5))))</f>
        <v>8.5845149333668713E-3</v>
      </c>
      <c r="E23" s="7">
        <f>(1-NORMSDIST(ABS((proportion!$C$4-proportion!$F$4)/(C23)^(0.5))))*2</f>
        <v>1.7169029866733743E-2</v>
      </c>
    </row>
    <row r="24" spans="1:5">
      <c r="A24" s="1">
        <v>100</v>
      </c>
      <c r="B24" s="1">
        <f t="shared" si="0"/>
        <v>120</v>
      </c>
      <c r="C24" s="11">
        <f>proportion!$C$4*(1-proportion!$C$4)/A24+proportion!$F$4*(1-proportion!$F$4)/B24</f>
        <v>3.875E-3</v>
      </c>
      <c r="D24" s="11">
        <f>(1-NORMSDIST(ABS((proportion!$C$4-proportion!$F$4)/(C24)^(0.5))))</f>
        <v>7.9837405630284186E-3</v>
      </c>
      <c r="E24" s="7">
        <f>(1-NORMSDIST(ABS((proportion!$C$4-proportion!$F$4)/(C24)^(0.5))))*2</f>
        <v>1.5967481126056837E-2</v>
      </c>
    </row>
    <row r="25" spans="1:5">
      <c r="A25" s="1">
        <v>100</v>
      </c>
      <c r="B25" s="1">
        <f t="shared" si="0"/>
        <v>125</v>
      </c>
      <c r="C25" s="11">
        <f>proportion!$C$4*(1-proportion!$C$4)/A25+proportion!$F$4*(1-proportion!$F$4)/B25</f>
        <v>3.7949999999999998E-3</v>
      </c>
      <c r="D25" s="11">
        <f>(1-NORMSDIST(ABS((proportion!$C$4-proportion!$F$4)/(C25)^(0.5))))</f>
        <v>7.4474636739398914E-3</v>
      </c>
      <c r="E25" s="7">
        <f>(1-NORMSDIST(ABS((proportion!$C$4-proportion!$F$4)/(C25)^(0.5))))*2</f>
        <v>1.4894927347879783E-2</v>
      </c>
    </row>
    <row r="26" spans="1:5">
      <c r="A26" s="1">
        <v>100</v>
      </c>
      <c r="B26" s="1">
        <f t="shared" si="0"/>
        <v>130</v>
      </c>
      <c r="C26" s="11">
        <f>proportion!$C$4*(1-proportion!$C$4)/A26+proportion!$F$4*(1-proportion!$F$4)/B26</f>
        <v>3.7211538461538463E-3</v>
      </c>
      <c r="D26" s="11">
        <f>(1-NORMSDIST(ABS((proportion!$C$4-proportion!$F$4)/(C26)^(0.5))))</f>
        <v>6.9668991795220903E-3</v>
      </c>
      <c r="E26" s="7">
        <f>(1-NORMSDIST(ABS((proportion!$C$4-proportion!$F$4)/(C26)^(0.5))))*2</f>
        <v>1.3933798359044181E-2</v>
      </c>
    </row>
    <row r="27" spans="1:5">
      <c r="A27" s="1">
        <v>100</v>
      </c>
      <c r="B27" s="1">
        <f t="shared" si="0"/>
        <v>135</v>
      </c>
      <c r="C27" s="11">
        <f>proportion!$C$4*(1-proportion!$C$4)/A27+proportion!$F$4*(1-proportion!$F$4)/B27</f>
        <v>3.6527777777777774E-3</v>
      </c>
      <c r="D27" s="11">
        <f>(1-NORMSDIST(ABS((proportion!$C$4-proportion!$F$4)/(C27)^(0.5))))</f>
        <v>6.5346840776657755E-3</v>
      </c>
      <c r="E27" s="7">
        <f>(1-NORMSDIST(ABS((proportion!$C$4-proportion!$F$4)/(C27)^(0.5))))*2</f>
        <v>1.3069368155331551E-2</v>
      </c>
    </row>
    <row r="28" spans="1:5">
      <c r="A28" s="1">
        <v>100</v>
      </c>
      <c r="B28" s="1">
        <f t="shared" si="0"/>
        <v>140</v>
      </c>
      <c r="C28" s="11">
        <f>proportion!$C$4*(1-proportion!$C$4)/A28+proportion!$F$4*(1-proportion!$F$4)/B28</f>
        <v>3.5892857142857141E-3</v>
      </c>
      <c r="D28" s="11">
        <f>(1-NORMSDIST(ABS((proportion!$C$4-proportion!$F$4)/(C28)^(0.5))))</f>
        <v>6.1446137639202814E-3</v>
      </c>
      <c r="E28" s="7">
        <f>(1-NORMSDIST(ABS((proportion!$C$4-proportion!$F$4)/(C28)^(0.5))))*2</f>
        <v>1.2289227527840563E-2</v>
      </c>
    </row>
    <row r="29" spans="1:5">
      <c r="A29" s="1">
        <v>100</v>
      </c>
      <c r="B29" s="1">
        <f t="shared" si="0"/>
        <v>145</v>
      </c>
      <c r="C29" s="11">
        <f>proportion!$C$4*(1-proportion!$C$4)/A29+proportion!$F$4*(1-proportion!$F$4)/B29</f>
        <v>3.5301724137931033E-3</v>
      </c>
      <c r="D29" s="11">
        <f>(1-NORMSDIST(ABS((proportion!$C$4-proportion!$F$4)/(C29)^(0.5))))</f>
        <v>5.7914330295930627E-3</v>
      </c>
      <c r="E29" s="7">
        <f>(1-NORMSDIST(ABS((proportion!$C$4-proportion!$F$4)/(C29)^(0.5))))*2</f>
        <v>1.1582866059186125E-2</v>
      </c>
    </row>
    <row r="30" spans="1:5">
      <c r="A30" s="1">
        <v>100</v>
      </c>
      <c r="B30" s="1">
        <f t="shared" si="0"/>
        <v>150</v>
      </c>
      <c r="C30" s="11">
        <f>proportion!$C$4*(1-proportion!$C$4)/A30+proportion!$F$4*(1-proportion!$F$4)/B30</f>
        <v>3.4749999999999998E-3</v>
      </c>
      <c r="D30" s="11">
        <f>(1-NORMSDIST(ABS((proportion!$C$4-proportion!$F$4)/(C30)^(0.5))))</f>
        <v>5.4706692718977656E-3</v>
      </c>
      <c r="E30" s="7">
        <f>(1-NORMSDIST(ABS((proportion!$C$4-proportion!$F$4)/(C30)^(0.5))))*2</f>
        <v>1.0941338543795531E-2</v>
      </c>
    </row>
    <row r="31" spans="1:5">
      <c r="A31" s="1">
        <v>100</v>
      </c>
      <c r="B31" s="1">
        <f t="shared" si="0"/>
        <v>155</v>
      </c>
      <c r="C31" s="11">
        <f>proportion!$C$4*(1-proportion!$C$4)/A31+proportion!$F$4*(1-proportion!$F$4)/B31</f>
        <v>3.4233870967741937E-3</v>
      </c>
      <c r="D31" s="11">
        <f>(1-NORMSDIST(ABS((proportion!$C$4-proportion!$F$4)/(C31)^(0.5))))</f>
        <v>5.1784985333026556E-3</v>
      </c>
      <c r="E31" s="7">
        <f>(1-NORMSDIST(ABS((proportion!$C$4-proportion!$F$4)/(C31)^(0.5))))*2</f>
        <v>1.0356997066605311E-2</v>
      </c>
    </row>
    <row r="32" spans="1:5">
      <c r="A32" s="1">
        <v>100</v>
      </c>
      <c r="B32" s="1">
        <f t="shared" si="0"/>
        <v>160</v>
      </c>
      <c r="C32" s="11">
        <f>proportion!$C$4*(1-proportion!$C$4)/A32+proportion!$F$4*(1-proportion!$F$4)/B32</f>
        <v>3.375E-3</v>
      </c>
      <c r="D32" s="11">
        <f>(1-NORMSDIST(ABS((proportion!$C$4-proportion!$F$4)/(C32)^(0.5))))</f>
        <v>4.9116372537596487E-3</v>
      </c>
      <c r="E32" s="7">
        <f>(1-NORMSDIST(ABS((proportion!$C$4-proportion!$F$4)/(C32)^(0.5))))*2</f>
        <v>9.8232745075192973E-3</v>
      </c>
    </row>
    <row r="33" spans="1:5">
      <c r="A33" s="1">
        <v>100</v>
      </c>
      <c r="B33" s="1">
        <f t="shared" si="0"/>
        <v>165</v>
      </c>
      <c r="C33" s="11">
        <f>proportion!$C$4*(1-proportion!$C$4)/A33+proportion!$F$4*(1-proportion!$F$4)/B33</f>
        <v>3.3295454545454544E-3</v>
      </c>
      <c r="D33" s="11">
        <f>(1-NORMSDIST(ABS((proportion!$C$4-proportion!$F$4)/(C33)^(0.5))))</f>
        <v>4.66725429680237E-3</v>
      </c>
      <c r="E33" s="7">
        <f>(1-NORMSDIST(ABS((proportion!$C$4-proportion!$F$4)/(C33)^(0.5))))*2</f>
        <v>9.3345085936047401E-3</v>
      </c>
    </row>
    <row r="34" spans="1:5">
      <c r="A34" s="1">
        <v>100</v>
      </c>
      <c r="B34" s="1">
        <f t="shared" si="0"/>
        <v>170</v>
      </c>
      <c r="C34" s="11">
        <f>proportion!$C$4*(1-proportion!$C$4)/A34+proportion!$F$4*(1-proportion!$F$4)/B34</f>
        <v>3.2867647058823527E-3</v>
      </c>
      <c r="D34" s="11">
        <f>(1-NORMSDIST(ABS((proportion!$C$4-proportion!$F$4)/(C34)^(0.5))))</f>
        <v>4.4428990621628861E-3</v>
      </c>
      <c r="E34" s="7">
        <f>(1-NORMSDIST(ABS((proportion!$C$4-proportion!$F$4)/(C34)^(0.5))))*2</f>
        <v>8.8857981243257722E-3</v>
      </c>
    </row>
    <row r="35" spans="1:5">
      <c r="A35" s="1">
        <v>100</v>
      </c>
      <c r="B35" s="1">
        <f t="shared" si="0"/>
        <v>175</v>
      </c>
      <c r="C35" s="11">
        <f>proportion!$C$4*(1-proportion!$C$4)/A35+proportion!$F$4*(1-proportion!$F$4)/B35</f>
        <v>3.2464285714285711E-3</v>
      </c>
      <c r="D35" s="11">
        <f>(1-NORMSDIST(ABS((proportion!$C$4-proportion!$F$4)/(C35)^(0.5))))</f>
        <v>4.2364424389522704E-3</v>
      </c>
      <c r="E35" s="7">
        <f>(1-NORMSDIST(ABS((proportion!$C$4-proportion!$F$4)/(C35)^(0.5))))*2</f>
        <v>8.4728848779045407E-3</v>
      </c>
    </row>
    <row r="36" spans="1:5">
      <c r="A36" s="1">
        <v>100</v>
      </c>
      <c r="B36" s="1">
        <f t="shared" si="0"/>
        <v>180</v>
      </c>
      <c r="C36" s="11">
        <f>proportion!$C$4*(1-proportion!$C$4)/A36+proportion!$F$4*(1-proportion!$F$4)/B36</f>
        <v>3.208333333333333E-3</v>
      </c>
      <c r="D36" s="11">
        <f>(1-NORMSDIST(ABS((proportion!$C$4-proportion!$F$4)/(C36)^(0.5))))</f>
        <v>4.0460280667803383E-3</v>
      </c>
      <c r="E36" s="7">
        <f>(1-NORMSDIST(ABS((proportion!$C$4-proportion!$F$4)/(C36)^(0.5))))*2</f>
        <v>8.0920561335606767E-3</v>
      </c>
    </row>
    <row r="37" spans="1:5">
      <c r="A37" s="1">
        <v>100</v>
      </c>
      <c r="B37" s="1">
        <f t="shared" si="0"/>
        <v>185</v>
      </c>
      <c r="C37" s="11">
        <f>proportion!$C$4*(1-proportion!$C$4)/A37+proportion!$F$4*(1-proportion!$F$4)/B37</f>
        <v>3.1722972972972972E-3</v>
      </c>
      <c r="D37" s="11">
        <f>(1-NORMSDIST(ABS((proportion!$C$4-proportion!$F$4)/(C37)^(0.5))))</f>
        <v>3.8700319165085872E-3</v>
      </c>
      <c r="E37" s="7">
        <f>(1-NORMSDIST(ABS((proportion!$C$4-proportion!$F$4)/(C37)^(0.5))))*2</f>
        <v>7.7400638330171745E-3</v>
      </c>
    </row>
    <row r="38" spans="1:5">
      <c r="A38" s="1">
        <v>100</v>
      </c>
      <c r="B38" s="1">
        <f t="shared" si="0"/>
        <v>190</v>
      </c>
      <c r="C38" s="11">
        <f>proportion!$C$4*(1-proportion!$C$4)/A38+proportion!$F$4*(1-proportion!$F$4)/B38</f>
        <v>3.1381578947368418E-3</v>
      </c>
      <c r="D38" s="11">
        <f>(1-NORMSDIST(ABS((proportion!$C$4-proportion!$F$4)/(C38)^(0.5))))</f>
        <v>3.707028620470898E-3</v>
      </c>
      <c r="E38" s="7">
        <f>(1-NORMSDIST(ABS((proportion!$C$4-proportion!$F$4)/(C38)^(0.5))))*2</f>
        <v>7.414057240941796E-3</v>
      </c>
    </row>
    <row r="39" spans="1:5">
      <c r="A39" s="1">
        <v>100</v>
      </c>
      <c r="B39" s="1">
        <f t="shared" si="0"/>
        <v>195</v>
      </c>
      <c r="C39" s="11">
        <f>proportion!$C$4*(1-proportion!$C$4)/A39+proportion!$F$4*(1-proportion!$F$4)/B39</f>
        <v>3.1057692307692305E-3</v>
      </c>
      <c r="D39" s="11">
        <f>(1-NORMSDIST(ABS((proportion!$C$4-proportion!$F$4)/(C39)^(0.5))))</f>
        <v>3.555763305252424E-3</v>
      </c>
      <c r="E39" s="7">
        <f>(1-NORMSDIST(ABS((proportion!$C$4-proportion!$F$4)/(C39)^(0.5))))*2</f>
        <v>7.111526610504848E-3</v>
      </c>
    </row>
    <row r="40" spans="1:5">
      <c r="A40" s="1">
        <v>100</v>
      </c>
      <c r="B40" s="1">
        <f t="shared" si="0"/>
        <v>200</v>
      </c>
      <c r="C40" s="11">
        <f>proportion!$C$4*(1-proportion!$C$4)/A40+proportion!$F$4*(1-proportion!$F$4)/B40</f>
        <v>3.0749999999999996E-3</v>
      </c>
      <c r="D40" s="11">
        <f>(1-NORMSDIST(ABS((proportion!$C$4-proportion!$F$4)/(C40)^(0.5))))</f>
        <v>3.4151279315219885E-3</v>
      </c>
      <c r="E40" s="7">
        <f>(1-NORMSDIST(ABS((proportion!$C$4-proportion!$F$4)/(C40)^(0.5))))*2</f>
        <v>6.8302558630439769E-3</v>
      </c>
    </row>
    <row r="41" spans="1:5">
      <c r="A41" s="1">
        <v>100</v>
      </c>
      <c r="B41" s="1">
        <f t="shared" si="0"/>
        <v>205</v>
      </c>
      <c r="C41" s="11">
        <f>proportion!$C$4*(1-proportion!$C$4)/A41+proportion!$F$4*(1-proportion!$F$4)/B41</f>
        <v>3.0457317073170733E-3</v>
      </c>
      <c r="D41" s="11">
        <f>(1-NORMSDIST(ABS((proportion!$C$4-proportion!$F$4)/(C41)^(0.5))))</f>
        <v>3.2841413420837684E-3</v>
      </c>
      <c r="E41" s="7">
        <f>(1-NORMSDIST(ABS((proportion!$C$4-proportion!$F$4)/(C41)^(0.5))))*2</f>
        <v>6.5682826841675368E-3</v>
      </c>
    </row>
    <row r="42" spans="1:5">
      <c r="A42" s="1">
        <v>100</v>
      </c>
      <c r="B42" s="1">
        <f t="shared" si="0"/>
        <v>210</v>
      </c>
      <c r="C42" s="11">
        <f>proportion!$C$4*(1-proportion!$C$4)/A42+proportion!$F$4*(1-proportion!$F$4)/B42</f>
        <v>3.0178571428571424E-3</v>
      </c>
      <c r="D42" s="11">
        <f>(1-NORMSDIST(ABS((proportion!$C$4-proportion!$F$4)/(C42)^(0.5))))</f>
        <v>3.1619323739908722E-3</v>
      </c>
      <c r="E42" s="7">
        <f>(1-NORMSDIST(ABS((proportion!$C$4-proportion!$F$4)/(C42)^(0.5))))*2</f>
        <v>6.3238647479817445E-3</v>
      </c>
    </row>
    <row r="43" spans="1:5">
      <c r="A43" s="1">
        <v>100</v>
      </c>
      <c r="B43" s="1">
        <f t="shared" si="0"/>
        <v>215</v>
      </c>
      <c r="C43" s="11">
        <f>proportion!$C$4*(1-proportion!$C$4)/A43+proportion!$F$4*(1-proportion!$F$4)/B43</f>
        <v>2.9912790697674417E-3</v>
      </c>
      <c r="D43" s="11">
        <f>(1-NORMSDIST(ABS((proportion!$C$4-proportion!$F$4)/(C43)^(0.5))))</f>
        <v>3.0477255128793512E-3</v>
      </c>
      <c r="E43" s="7">
        <f>(1-NORMSDIST(ABS((proportion!$C$4-proportion!$F$4)/(C43)^(0.5))))*2</f>
        <v>6.0954510257587025E-3</v>
      </c>
    </row>
    <row r="44" spans="1:5">
      <c r="A44" s="1">
        <v>100</v>
      </c>
      <c r="B44" s="1">
        <f t="shared" si="0"/>
        <v>220</v>
      </c>
      <c r="C44" s="11">
        <f>proportion!$C$4*(1-proportion!$C$4)/A44+proportion!$F$4*(1-proportion!$F$4)/B44</f>
        <v>2.9659090909090911E-3</v>
      </c>
      <c r="D44" s="11">
        <f>(1-NORMSDIST(ABS((proportion!$C$4-proportion!$F$4)/(C44)^(0.5))))</f>
        <v>2.9408286648670012E-3</v>
      </c>
      <c r="E44" s="7">
        <f>(1-NORMSDIST(ABS((proportion!$C$4-proportion!$F$4)/(C44)^(0.5))))*2</f>
        <v>5.8816573297340025E-3</v>
      </c>
    </row>
    <row r="45" spans="1:5">
      <c r="A45" s="1">
        <v>100</v>
      </c>
      <c r="B45" s="1">
        <f t="shared" si="0"/>
        <v>225</v>
      </c>
      <c r="C45" s="11">
        <f>proportion!$C$4*(1-proportion!$C$4)/A45+proportion!$F$4*(1-proportion!$F$4)/B45</f>
        <v>2.9416666666666666E-3</v>
      </c>
      <c r="D45" s="11">
        <f>(1-NORMSDIST(ABS((proportion!$C$4-proportion!$F$4)/(C45)^(0.5))))</f>
        <v>2.8406226989785566E-3</v>
      </c>
      <c r="E45" s="7">
        <f>(1-NORMSDIST(ABS((proportion!$C$4-proportion!$F$4)/(C45)^(0.5))))*2</f>
        <v>5.6812453979571131E-3</v>
      </c>
    </row>
    <row r="46" spans="1:5">
      <c r="A46" s="1">
        <v>100</v>
      </c>
      <c r="B46" s="1">
        <f t="shared" si="0"/>
        <v>230</v>
      </c>
      <c r="C46" s="11">
        <f>proportion!$C$4*(1-proportion!$C$4)/A46+proportion!$F$4*(1-proportion!$F$4)/B46</f>
        <v>2.9184782608695651E-3</v>
      </c>
      <c r="D46" s="11">
        <f>(1-NORMSDIST(ABS((proportion!$C$4-proportion!$F$4)/(C46)^(0.5))))</f>
        <v>2.7465524753107484E-3</v>
      </c>
      <c r="E46" s="7">
        <f>(1-NORMSDIST(ABS((proportion!$C$4-proportion!$F$4)/(C46)^(0.5))))*2</f>
        <v>5.4931049506214968E-3</v>
      </c>
    </row>
    <row r="47" spans="1:5">
      <c r="A47" s="1">
        <v>100</v>
      </c>
      <c r="B47" s="1">
        <f t="shared" si="0"/>
        <v>235</v>
      </c>
      <c r="C47" s="11">
        <f>proportion!$C$4*(1-proportion!$C$4)/A47+proportion!$F$4*(1-proportion!$F$4)/B47</f>
        <v>2.8962765957446807E-3</v>
      </c>
      <c r="D47" s="11">
        <f>(1-NORMSDIST(ABS((proportion!$C$4-proportion!$F$4)/(C47)^(0.5))))</f>
        <v>2.6581191243192359E-3</v>
      </c>
      <c r="E47" s="7">
        <f>(1-NORMSDIST(ABS((proportion!$C$4-proportion!$F$4)/(C47)^(0.5))))*2</f>
        <v>5.3162382486384718E-3</v>
      </c>
    </row>
    <row r="48" spans="1:5">
      <c r="A48" s="1">
        <v>100</v>
      </c>
      <c r="B48" s="1">
        <f t="shared" si="0"/>
        <v>240</v>
      </c>
      <c r="C48" s="11">
        <f>proportion!$C$4*(1-proportion!$C$4)/A48+proportion!$F$4*(1-proportion!$F$4)/B48</f>
        <v>2.875E-3</v>
      </c>
      <c r="D48" s="11">
        <f>(1-NORMSDIST(ABS((proportion!$C$4-proportion!$F$4)/(C48)^(0.5))))</f>
        <v>2.57487338320328E-3</v>
      </c>
      <c r="E48" s="7">
        <f>(1-NORMSDIST(ABS((proportion!$C$4-proportion!$F$4)/(C48)^(0.5))))*2</f>
        <v>5.1497467664065599E-3</v>
      </c>
    </row>
    <row r="49" spans="1:5">
      <c r="A49" s="1">
        <v>100</v>
      </c>
      <c r="B49" s="1">
        <f t="shared" si="0"/>
        <v>245</v>
      </c>
      <c r="C49" s="11">
        <f>proportion!$C$4*(1-proportion!$C$4)/A49+proportion!$F$4*(1-proportion!$F$4)/B49</f>
        <v>2.8545918367346938E-3</v>
      </c>
      <c r="D49" s="11">
        <f>(1-NORMSDIST(ABS((proportion!$C$4-proportion!$F$4)/(C49)^(0.5))))</f>
        <v>2.4964098283422054E-3</v>
      </c>
      <c r="E49" s="7">
        <f>(1-NORMSDIST(ABS((proportion!$C$4-proportion!$F$4)/(C49)^(0.5))))*2</f>
        <v>4.9928196566844107E-3</v>
      </c>
    </row>
    <row r="50" spans="1:5">
      <c r="A50" s="1">
        <v>100</v>
      </c>
      <c r="B50" s="1">
        <f t="shared" si="0"/>
        <v>250</v>
      </c>
      <c r="C50" s="11">
        <f>proportion!$C$4*(1-proportion!$C$4)/A50+proportion!$F$4*(1-proportion!$F$4)/B50</f>
        <v>2.8349999999999998E-3</v>
      </c>
      <c r="D50" s="11">
        <f>(1-NORMSDIST(ABS((proportion!$C$4-proportion!$F$4)/(C50)^(0.5))))</f>
        <v>2.4223618696499472E-3</v>
      </c>
      <c r="E50" s="7">
        <f>(1-NORMSDIST(ABS((proportion!$C$4-proportion!$F$4)/(C50)^(0.5))))*2</f>
        <v>4.8447237392998943E-3</v>
      </c>
    </row>
    <row r="51" spans="1:5">
      <c r="A51" s="1">
        <v>100</v>
      </c>
      <c r="B51" s="1">
        <f t="shared" si="0"/>
        <v>255</v>
      </c>
      <c r="C51" s="11">
        <f>proportion!$C$4*(1-proportion!$C$4)/A51+proportion!$F$4*(1-proportion!$F$4)/B51</f>
        <v>2.8161764705882351E-3</v>
      </c>
      <c r="D51" s="11">
        <f>(1-NORMSDIST(ABS((proportion!$C$4-proportion!$F$4)/(C51)^(0.5))))</f>
        <v>2.3523973947349175E-3</v>
      </c>
      <c r="E51" s="7">
        <f>(1-NORMSDIST(ABS((proportion!$C$4-proportion!$F$4)/(C51)^(0.5))))*2</f>
        <v>4.704794789469835E-3</v>
      </c>
    </row>
    <row r="52" spans="1:5">
      <c r="A52" s="1">
        <v>100</v>
      </c>
      <c r="B52" s="1">
        <f t="shared" si="0"/>
        <v>260</v>
      </c>
      <c r="C52" s="11">
        <f>proportion!$C$4*(1-proportion!$C$4)/A52+proportion!$F$4*(1-proportion!$F$4)/B52</f>
        <v>2.7980769230769231E-3</v>
      </c>
      <c r="D52" s="11">
        <f>(1-NORMSDIST(ABS((proportion!$C$4-proportion!$F$4)/(C52)^(0.5))))</f>
        <v>2.2862149688672728E-3</v>
      </c>
      <c r="E52" s="7">
        <f>(1-NORMSDIST(ABS((proportion!$C$4-proportion!$F$4)/(C52)^(0.5))))*2</f>
        <v>4.5724299377345456E-3</v>
      </c>
    </row>
    <row r="53" spans="1:5">
      <c r="A53" s="1">
        <v>100</v>
      </c>
      <c r="B53" s="1">
        <f t="shared" si="0"/>
        <v>265</v>
      </c>
      <c r="C53" s="11">
        <f>proportion!$C$4*(1-proportion!$C$4)/A53+proportion!$F$4*(1-proportion!$F$4)/B53</f>
        <v>2.7806603773584907E-3</v>
      </c>
      <c r="D53" s="11">
        <f>(1-NORMSDIST(ABS((proportion!$C$4-proportion!$F$4)/(C53)^(0.5))))</f>
        <v>2.2235405116791673E-3</v>
      </c>
      <c r="E53" s="7">
        <f>(1-NORMSDIST(ABS((proportion!$C$4-proportion!$F$4)/(C53)^(0.5))))*2</f>
        <v>4.4470810233583347E-3</v>
      </c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workbookViewId="0">
      <selection activeCell="E17" sqref="E17"/>
    </sheetView>
  </sheetViews>
  <sheetFormatPr baseColWidth="10" defaultColWidth="8.83203125" defaultRowHeight="14" x14ac:dyDescent="0"/>
  <cols>
    <col min="1" max="16384" width="8.83203125" style="1"/>
  </cols>
  <sheetData>
    <row r="1" spans="1:10">
      <c r="A1" s="14" t="s">
        <v>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15" t="s">
        <v>0</v>
      </c>
      <c r="B3" s="15"/>
      <c r="C3" s="16"/>
      <c r="D3" s="17" t="s">
        <v>1</v>
      </c>
      <c r="E3" s="15"/>
      <c r="F3" s="16"/>
      <c r="G3" s="1" t="s">
        <v>5</v>
      </c>
    </row>
    <row r="4" spans="1:10">
      <c r="A4" s="18" t="s">
        <v>2</v>
      </c>
      <c r="B4" s="18"/>
      <c r="C4" s="8">
        <v>16.963329999999999</v>
      </c>
      <c r="D4" s="19" t="s">
        <v>2</v>
      </c>
      <c r="E4" s="20"/>
      <c r="F4" s="6">
        <v>20.663329999999998</v>
      </c>
      <c r="G4" s="22" t="s">
        <v>6</v>
      </c>
      <c r="H4" s="23"/>
      <c r="I4" s="1">
        <f>C4-F4</f>
        <v>-3.6999999999999993</v>
      </c>
    </row>
    <row r="5" spans="1:10">
      <c r="A5" s="18" t="s">
        <v>3</v>
      </c>
      <c r="B5" s="18"/>
      <c r="C5" s="8">
        <v>8.2660289999999996</v>
      </c>
      <c r="D5" s="21" t="s">
        <v>3</v>
      </c>
      <c r="E5" s="18"/>
      <c r="F5" s="3">
        <v>6.6055609999999998</v>
      </c>
      <c r="G5" s="22" t="s">
        <v>8</v>
      </c>
      <c r="H5" s="23"/>
      <c r="I5" s="10">
        <f>(C5^2/C6+F5^2/F6)^0.5</f>
        <v>1.9318442962927247</v>
      </c>
    </row>
    <row r="6" spans="1:10">
      <c r="A6" s="18" t="s">
        <v>4</v>
      </c>
      <c r="B6" s="18"/>
      <c r="C6" s="3">
        <v>30</v>
      </c>
      <c r="D6" s="21" t="s">
        <v>4</v>
      </c>
      <c r="E6" s="18"/>
      <c r="F6" s="3">
        <v>30</v>
      </c>
      <c r="I6" s="10"/>
    </row>
    <row r="7" spans="1:10">
      <c r="A7" s="2"/>
      <c r="B7" s="2"/>
      <c r="C7" s="3"/>
      <c r="D7" s="4"/>
      <c r="E7" s="2"/>
      <c r="F7" s="3"/>
      <c r="G7" s="21" t="s">
        <v>9</v>
      </c>
      <c r="H7" s="24"/>
      <c r="I7" s="10">
        <f>ABS(I4/I5)</f>
        <v>1.9152682268961458</v>
      </c>
    </row>
    <row r="8" spans="1:10">
      <c r="A8" s="2"/>
      <c r="B8" s="2"/>
      <c r="C8" s="3"/>
      <c r="D8" s="4"/>
      <c r="E8" s="2"/>
      <c r="F8" s="3"/>
      <c r="G8" s="21" t="s">
        <v>10</v>
      </c>
      <c r="H8" s="24"/>
      <c r="I8" s="7">
        <f>TDIST(I7,55.309,2)</f>
        <v>6.0663764420634654E-2</v>
      </c>
    </row>
    <row r="9" spans="1:10">
      <c r="A9" s="2"/>
      <c r="B9" s="2"/>
      <c r="C9" s="3"/>
      <c r="D9" s="4"/>
      <c r="E9" s="2"/>
      <c r="F9" s="3"/>
    </row>
  </sheetData>
  <mergeCells count="13">
    <mergeCell ref="A6:B6"/>
    <mergeCell ref="D6:E6"/>
    <mergeCell ref="G4:H4"/>
    <mergeCell ref="G5:H5"/>
    <mergeCell ref="G8:H8"/>
    <mergeCell ref="G7:H7"/>
    <mergeCell ref="A1:J2"/>
    <mergeCell ref="A3:C3"/>
    <mergeCell ref="D3:F3"/>
    <mergeCell ref="A4:B4"/>
    <mergeCell ref="A5:B5"/>
    <mergeCell ref="D4:E4"/>
    <mergeCell ref="D5:E5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5" sqref="F15"/>
    </sheetView>
  </sheetViews>
  <sheetFormatPr baseColWidth="10" defaultColWidth="8.83203125" defaultRowHeight="14" x14ac:dyDescent="0"/>
  <cols>
    <col min="1" max="16384" width="8.83203125" style="1"/>
  </cols>
  <sheetData>
    <row r="1" spans="1:9">
      <c r="A1" s="14" t="s">
        <v>17</v>
      </c>
      <c r="B1" s="14"/>
      <c r="C1" s="14"/>
      <c r="D1" s="14"/>
      <c r="E1" s="14"/>
      <c r="F1" s="14"/>
      <c r="G1" s="14"/>
      <c r="H1" s="14"/>
      <c r="I1" s="14"/>
    </row>
    <row r="2" spans="1:9">
      <c r="A2" s="14"/>
      <c r="B2" s="14"/>
      <c r="C2" s="14"/>
      <c r="D2" s="14"/>
      <c r="E2" s="14"/>
      <c r="F2" s="14"/>
      <c r="G2" s="14"/>
      <c r="H2" s="14"/>
      <c r="I2" s="14"/>
    </row>
    <row r="3" spans="1:9" ht="15" thickBot="1">
      <c r="A3" s="26" t="s">
        <v>0</v>
      </c>
      <c r="B3" s="26"/>
      <c r="C3" s="26"/>
      <c r="D3" s="26" t="s">
        <v>1</v>
      </c>
      <c r="E3" s="26"/>
      <c r="F3" s="26"/>
      <c r="G3" s="12" t="s">
        <v>5</v>
      </c>
      <c r="H3" s="12"/>
      <c r="I3" s="12"/>
    </row>
    <row r="4" spans="1:9" ht="15" thickTop="1">
      <c r="A4" s="24" t="s">
        <v>11</v>
      </c>
      <c r="B4" s="24"/>
      <c r="C4" s="9">
        <v>0.25</v>
      </c>
      <c r="D4" s="24" t="s">
        <v>12</v>
      </c>
      <c r="E4" s="24"/>
      <c r="F4" s="13">
        <v>0.4</v>
      </c>
      <c r="G4" s="25" t="s">
        <v>6</v>
      </c>
      <c r="H4" s="23"/>
      <c r="I4" s="11">
        <f>C4-F4</f>
        <v>-0.15000000000000002</v>
      </c>
    </row>
    <row r="5" spans="1:9">
      <c r="A5" s="1" t="s">
        <v>3</v>
      </c>
      <c r="C5" s="9">
        <f>C4*(1-C4)/C6</f>
        <v>9.3749999999999997E-4</v>
      </c>
      <c r="D5" s="1" t="s">
        <v>3</v>
      </c>
      <c r="F5" s="5">
        <f>(F4)*(1-F4)/F6</f>
        <v>1.1999999999999999E-3</v>
      </c>
      <c r="G5" s="25" t="s">
        <v>8</v>
      </c>
      <c r="H5" s="23"/>
      <c r="I5" s="10">
        <f>(C5+F5)^(0.5)</f>
        <v>4.6233105022267316E-2</v>
      </c>
    </row>
    <row r="6" spans="1:9">
      <c r="A6" s="1" t="s">
        <v>13</v>
      </c>
      <c r="C6" s="1">
        <v>200</v>
      </c>
      <c r="D6" s="24" t="s">
        <v>13</v>
      </c>
      <c r="E6" s="24"/>
      <c r="F6" s="3">
        <v>200</v>
      </c>
      <c r="G6" s="21" t="s">
        <v>16</v>
      </c>
      <c r="H6" s="24"/>
      <c r="I6" s="10">
        <v>55.308999999999997</v>
      </c>
    </row>
    <row r="7" spans="1:9">
      <c r="F7" s="3"/>
      <c r="G7" s="18" t="s">
        <v>9</v>
      </c>
      <c r="H7" s="24"/>
      <c r="I7" s="10">
        <f>ABS(I4/I5)</f>
        <v>3.2444284226152518</v>
      </c>
    </row>
    <row r="8" spans="1:9">
      <c r="F8" s="3"/>
      <c r="G8" s="18" t="s">
        <v>10</v>
      </c>
      <c r="H8" s="24"/>
      <c r="I8" s="7">
        <f>TDIST(I7,55.309,2)</f>
        <v>2.0042441472010626E-3</v>
      </c>
    </row>
  </sheetData>
  <mergeCells count="11">
    <mergeCell ref="G5:H5"/>
    <mergeCell ref="G7:H7"/>
    <mergeCell ref="G8:H8"/>
    <mergeCell ref="G6:H6"/>
    <mergeCell ref="A1:I2"/>
    <mergeCell ref="A3:C3"/>
    <mergeCell ref="D3:F3"/>
    <mergeCell ref="A4:B4"/>
    <mergeCell ref="D4:E4"/>
    <mergeCell ref="D6:E6"/>
    <mergeCell ref="G4:H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pvalue versus sample size</vt:lpstr>
      <vt:lpstr>mean</vt:lpstr>
      <vt:lpstr>proportion</vt:lpstr>
    </vt:vector>
  </TitlesOfParts>
  <Company>Sears Canada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Andresa Andrade</dc:creator>
  <cp:lastModifiedBy>Andresa de Andrade</cp:lastModifiedBy>
  <dcterms:created xsi:type="dcterms:W3CDTF">2015-06-01T19:52:51Z</dcterms:created>
  <dcterms:modified xsi:type="dcterms:W3CDTF">2015-06-27T15:42:50Z</dcterms:modified>
</cp:coreProperties>
</file>