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resh\Desktop\MASTERS\Sem 4\mba-504\Dresha ass\"/>
    </mc:Choice>
  </mc:AlternateContent>
  <xr:revisionPtr revIDLastSave="0" documentId="8_{B87DE2B9-4B42-40CD-AF1D-A6232354A68D}" xr6:coauthVersionLast="47" xr6:coauthVersionMax="47" xr10:uidLastSave="{00000000-0000-0000-0000-000000000000}"/>
  <bookViews>
    <workbookView xWindow="-108" yWindow="-108" windowWidth="23256" windowHeight="13896" firstSheet="5" activeTab="9" xr2:uid="{00000000-000D-0000-FFFF-FFFF00000000}"/>
  </bookViews>
  <sheets>
    <sheet name="Problem 1 -- Part I" sheetId="3" r:id="rId1"/>
    <sheet name="Problem 1 -- Part II" sheetId="1" r:id="rId2"/>
    <sheet name="Problem 1 - Part III" sheetId="7" r:id="rId3"/>
    <sheet name="Problem 2" sheetId="11" r:id="rId4"/>
    <sheet name="Problem 2-What if Analysis " sheetId="23" r:id="rId5"/>
    <sheet name="Problem 2 Scenarios" sheetId="24" r:id="rId6"/>
    <sheet name="Sports_Minded Scenarios" sheetId="34" r:id="rId7"/>
    <sheet name="Problem 2-Cost-Price Changes" sheetId="32" r:id="rId8"/>
    <sheet name="Problem 3" sheetId="9" r:id="rId9"/>
    <sheet name="Regional Trends" sheetId="29" r:id="rId10"/>
    <sheet name="Inspired Endeavors" sheetId="15" r:id="rId11"/>
    <sheet name="Net Income Analysis" sheetId="31" r:id="rId12"/>
  </sheets>
  <externalReferences>
    <externalReference r:id="rId1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dministrative" localSheetId="10">'Inspired Endeavors'!$B$20</definedName>
    <definedName name="Advertising" localSheetId="10">'Inspired Endeavors'!$B$19</definedName>
    <definedName name="Costs" localSheetId="5">'Problem 2 Scenarios'!$B$23</definedName>
    <definedName name="Costs">'Problem 2-What if Analysis '!$B$23</definedName>
    <definedName name="Decision_Variable" localSheetId="5">'Problem 2 Scenarios'!$B$12</definedName>
    <definedName name="Decision_Variable">'Problem 2-What if Analysis '!$B$12</definedName>
    <definedName name="Forecasted_Demand" localSheetId="5">'Problem 2 Scenarios'!$B$16</definedName>
    <definedName name="Forecasted_Demand">'Problem 2-What if Analysis '!$B$16</definedName>
    <definedName name="Leftover_Price" localSheetId="5">'Problem 2 Scenarios'!$B$9</definedName>
    <definedName name="Leftover_Price">'Problem 2-What if Analysis '!$B$9</definedName>
    <definedName name="Manufacturing_Cost_per_Unit" localSheetId="10">'Inspired Endeavors'!$B$13</definedName>
    <definedName name="Material_Cost_per_Unit" localSheetId="10">'Inspired Endeavors'!$B$11</definedName>
    <definedName name="Miscellaneous" localSheetId="10">'Inspired Endeavors'!$B$21</definedName>
    <definedName name="Net_Income" localSheetId="10">'Inspired Endeavors'!$B$27</definedName>
    <definedName name="Order_Quantity" localSheetId="5">'Problem 2 Scenarios'!$B$13</definedName>
    <definedName name="Order_Quantity">'Problem 2-What if Analysis '!$B$13</definedName>
    <definedName name="Pal_Workbook_GUID" hidden="1">"UYWG6RU9N5BDGXZHMJ46F8PV"</definedName>
    <definedName name="Price_per_Unit" localSheetId="10">'Inspired Endeavors'!$B$6</definedName>
    <definedName name="Profit" localSheetId="5">'Problem 2 Scenarios'!$B$24</definedName>
    <definedName name="Profit">'Problem 2-What if Analysis '!$B$24</definedName>
    <definedName name="Profit_Model" localSheetId="5">'Problem 2 Scenarios'!$B$18</definedName>
    <definedName name="Profit_Model">'Problem 2-What if Analysis '!$B$18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FALSE</definedName>
    <definedName name="PTree_SensitivityAnalysis_IncludeSpiderGraph" hidden="1">TRUE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100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100</definedName>
    <definedName name="PTree_SensitivityAnalysis_Inputs_2_Minimum" hidden="1">-100</definedName>
    <definedName name="PTree_SensitivityAnalysis_Inputs_2_OneWayAnalysis" hidden="1">0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0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</definedName>
    <definedName name="PTree_SensitivityAnalysis_Inputs_4_Minimum" hidden="1">-100</definedName>
    <definedName name="PTree_SensitivityAnalysis_Inputs_4_OneWayAnalysis" hidden="1">0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Count" hidden="1">4</definedName>
    <definedName name="PTree_SensitivityAnalysis_Output_AlternateCellLabel" hidden="1">""</definedName>
    <definedName name="PTree_SensitivityAnalysis_Output_Model" localSheetId="5" hidden="1">PTreeObjectReference(PTDecisionTree_1,[1]treeCalc_1!$A$1)</definedName>
    <definedName name="PTree_SensitivityAnalysis_Output_Model" localSheetId="7" hidden="1">PTreeObjectReference(PTDecisionTree_1,[1]treeCalc_1!$A$1)</definedName>
    <definedName name="PTree_SensitivityAnalysis_Output_Model" localSheetId="4" hidden="1">PTreeObjectReference(PTDecisionTree_1,[1]treeCalc_1!$A$1)</definedName>
    <definedName name="PTree_SensitivityAnalysis_Output_Model" hidden="1">PTreeObjectReference(PTDecisionTree_1,[1]treeCalc_1!$A$1)</definedName>
    <definedName name="PTree_SensitivityAnalysis_Output_OutputType" hidden="1">1</definedName>
    <definedName name="PTree_SensitivityAnalysis_Output_StartingNode" localSheetId="5" hidden="1">PTreeObjectReference(NULL,NULL)</definedName>
    <definedName name="PTree_SensitivityAnalysis_Output_StartingNode" localSheetId="7" hidden="1">PTreeObjectReference(NULL,NULL)</definedName>
    <definedName name="PTree_SensitivityAnalysis_Output_StartingNode" localSheetId="4" hidden="1">PTreeObjectReference(NULL,NULL)</definedName>
    <definedName name="PTree_SensitivityAnalysis_Output_StartingNode" hidden="1">PTreeObjectReference(NULL,NULL)</definedName>
    <definedName name="PTree_SensitivityAnalysis_UpdateDisplay" hidden="1">FALSE</definedName>
    <definedName name="Regular_Price" localSheetId="5">'Problem 2 Scenarios'!$B$8</definedName>
    <definedName name="Regular_Price">'Problem 2-What if Analysis '!$B$8</definedName>
    <definedName name="Revenue" localSheetId="5">'Problem 2 Scenarios'!$B$22</definedName>
    <definedName name="Revenue">'Problem 2-What if Analysis '!$B$22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aries_and_Benefits" localSheetId="10">'Inspired Endeavors'!$B$18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otal_Expenses" localSheetId="10">'Inspired Endeavors'!$B$26</definedName>
    <definedName name="Total_Fixed_Expenses" localSheetId="10">'Inspired Endeavors'!$B$22</definedName>
    <definedName name="Total_Manufacturing_Cost" localSheetId="10">'Inspired Endeavors'!$B$14</definedName>
    <definedName name="Total_Material_Cost" localSheetId="10">'Inspired Endeavors'!$B$12</definedName>
    <definedName name="Total_Revenue" localSheetId="10">'Inspired Endeavors'!$B$25</definedName>
    <definedName name="Total_Variable_Expenses" localSheetId="10">'Inspired Endeavors'!$B$15</definedName>
    <definedName name="treeList" hidden="1">"10000000000000000000000000000000000000000000000000000000000000000000000000000000000000000000000000000000000000000000000000000000000000000000000000000000000000000000000000000000000000000000000000000000"</definedName>
    <definedName name="Uncertainties" localSheetId="5">'Problem 2 Scenarios'!$B$15</definedName>
    <definedName name="Uncertainties">'Problem 2-What if Analysis '!$B$15</definedName>
    <definedName name="Unit_Cost_per_cap" localSheetId="5">'Problem 2 Scenarios'!$B$10</definedName>
    <definedName name="Unit_Cost_per_cap">'Problem 2-What if Analysis '!$B$10</definedName>
    <definedName name="Units_Produced">'Inspired Endeavors'!$B$10</definedName>
    <definedName name="Units_Sold">'Inspired Endeavors'!$B$5</definedName>
    <definedName name="Units_sold_at_leftover_price" localSheetId="5">'Problem 2 Scenarios'!$B$20</definedName>
    <definedName name="Units_sold_at_leftover_price">'Problem 2-What if Analysis '!$B$20</definedName>
    <definedName name="Units_sold_at_regular_price" localSheetId="5">'Problem 2 Scenarios'!$B$19</definedName>
    <definedName name="Units_sold_at_regular_price">'Problem 2-What if Analysis '!$B$19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3" l="1"/>
  <c r="AD18" i="32"/>
  <c r="AE18" i="32"/>
  <c r="Q18" i="32"/>
  <c r="R18" i="32"/>
  <c r="S18" i="32" s="1"/>
  <c r="T18" i="32" s="1"/>
  <c r="U18" i="32" s="1"/>
  <c r="V18" i="32" s="1"/>
  <c r="W18" i="32" s="1"/>
  <c r="X18" i="32" s="1"/>
  <c r="Y18" i="32" s="1"/>
  <c r="Z18" i="32" s="1"/>
  <c r="AA18" i="32" s="1"/>
  <c r="AB18" i="32" s="1"/>
  <c r="AC18" i="32" s="1"/>
  <c r="H19" i="23" l="1"/>
  <c r="F9" i="32"/>
  <c r="F10" i="32" s="1"/>
  <c r="F11" i="32" s="1"/>
  <c r="F12" i="32" s="1"/>
  <c r="F13" i="32" s="1"/>
  <c r="K19" i="23" l="1"/>
  <c r="L19" i="23"/>
  <c r="M19" i="23"/>
  <c r="N19" i="23"/>
  <c r="O19" i="23"/>
  <c r="P19" i="23"/>
  <c r="Q19" i="23"/>
  <c r="R19" i="23"/>
  <c r="S19" i="23"/>
  <c r="T19" i="23"/>
  <c r="U19" i="23"/>
  <c r="J19" i="23"/>
  <c r="H22" i="23"/>
  <c r="H23" i="23" s="1"/>
  <c r="H24" i="23" s="1"/>
  <c r="H25" i="23" s="1"/>
  <c r="H26" i="23" s="1"/>
  <c r="H27" i="23" s="1"/>
  <c r="H28" i="23" s="1"/>
  <c r="H29" i="23" s="1"/>
  <c r="H21" i="23"/>
  <c r="E20" i="32"/>
  <c r="H18" i="32"/>
  <c r="I18" i="32"/>
  <c r="J18" i="32"/>
  <c r="K18" i="32"/>
  <c r="L18" i="32"/>
  <c r="M18" i="32"/>
  <c r="N18" i="32"/>
  <c r="O18" i="32"/>
  <c r="P18" i="32"/>
  <c r="G18" i="32"/>
  <c r="E21" i="32"/>
  <c r="E22" i="32" s="1"/>
  <c r="E23" i="32" s="1"/>
  <c r="E24" i="32" s="1"/>
  <c r="B20" i="32"/>
  <c r="B19" i="32"/>
  <c r="B22" i="32" s="1"/>
  <c r="B10" i="32"/>
  <c r="B23" i="32" s="1"/>
  <c r="A4" i="32"/>
  <c r="B24" i="32" l="1"/>
  <c r="E18" i="32"/>
  <c r="B20" i="24"/>
  <c r="B19" i="24"/>
  <c r="B23" i="24"/>
  <c r="A4" i="24"/>
  <c r="B20" i="23"/>
  <c r="B19" i="23"/>
  <c r="B10" i="23"/>
  <c r="B23" i="23" s="1"/>
  <c r="A4" i="23"/>
  <c r="B10" i="11"/>
  <c r="B22" i="24" l="1"/>
  <c r="B24" i="24" s="1"/>
  <c r="B22" i="23"/>
  <c r="B24" i="23" l="1"/>
  <c r="B23" i="11"/>
  <c r="B20" i="11"/>
  <c r="B19" i="11"/>
  <c r="J12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14" i="7"/>
  <c r="F14" i="1"/>
  <c r="I11" i="1"/>
  <c r="F1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H9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10" i="3"/>
  <c r="A4" i="11"/>
  <c r="B22" i="11" l="1"/>
  <c r="B24" i="11" s="1"/>
  <c r="B35" i="15"/>
  <c r="B34" i="15"/>
  <c r="B22" i="15"/>
  <c r="B29" i="15" s="1"/>
  <c r="B10" i="15"/>
  <c r="B14" i="15" s="1"/>
  <c r="B7" i="15"/>
  <c r="B25" i="15" s="1"/>
  <c r="B12" i="15" l="1"/>
  <c r="B15" i="15" s="1"/>
  <c r="B26" i="15" s="1"/>
  <c r="F4" i="15" s="1"/>
  <c r="A34" i="15"/>
  <c r="A35" i="15"/>
  <c r="E4" i="15"/>
  <c r="B27" i="15" l="1"/>
  <c r="G4" i="15" l="1"/>
  <c r="D14" i="15"/>
</calcChain>
</file>

<file path=xl/sharedStrings.xml><?xml version="1.0" encoding="utf-8"?>
<sst xmlns="http://schemas.openxmlformats.org/spreadsheetml/2006/main" count="4676" uniqueCount="360">
  <si>
    <t>Valid on any single class we offer</t>
  </si>
  <si>
    <t>Must show vaild University ID</t>
  </si>
  <si>
    <t>Fee</t>
  </si>
  <si>
    <t>Attendee Type</t>
  </si>
  <si>
    <t>Requirements</t>
  </si>
  <si>
    <t>Regular</t>
  </si>
  <si>
    <t xml:space="preserve">Sweat Junkie </t>
  </si>
  <si>
    <t>Hot Yoga ◌ Pilates ◌ Barre Studio</t>
  </si>
  <si>
    <t>Joining Fee</t>
  </si>
  <si>
    <t>Jody Rose</t>
  </si>
  <si>
    <t>Veronica Adkins</t>
  </si>
  <si>
    <t>Pedro Drake</t>
  </si>
  <si>
    <t>Alyssa Doyle</t>
  </si>
  <si>
    <t>Marta Rhodes</t>
  </si>
  <si>
    <t>Loren Norris</t>
  </si>
  <si>
    <t>Viola Hunter</t>
  </si>
  <si>
    <t>Joe Crawford</t>
  </si>
  <si>
    <t>Mamie Walker</t>
  </si>
  <si>
    <t>Rodolfo Brown</t>
  </si>
  <si>
    <t>Benjamin Curry</t>
  </si>
  <si>
    <t>Inez Gonzales</t>
  </si>
  <si>
    <t>Andy Waters</t>
  </si>
  <si>
    <t>Sam Banks</t>
  </si>
  <si>
    <t>Travis Newman</t>
  </si>
  <si>
    <t>Jean French</t>
  </si>
  <si>
    <t>Shannon Hansen</t>
  </si>
  <si>
    <t>Pauline Harris</t>
  </si>
  <si>
    <t>Horace Watkins</t>
  </si>
  <si>
    <t>Mandy Sanders</t>
  </si>
  <si>
    <t>Kelly Christensen</t>
  </si>
  <si>
    <t>Darrel Roy</t>
  </si>
  <si>
    <t>Cameron Hunt</t>
  </si>
  <si>
    <t>Alvin Burns</t>
  </si>
  <si>
    <t>Justin Pierce</t>
  </si>
  <si>
    <t>Willie Snyder</t>
  </si>
  <si>
    <t>Meredith Rios</t>
  </si>
  <si>
    <t>Delores Chavez</t>
  </si>
  <si>
    <t>Darla Greene</t>
  </si>
  <si>
    <t>Geneva Olson</t>
  </si>
  <si>
    <t>Charles Matthews</t>
  </si>
  <si>
    <t>Douglas Cox</t>
  </si>
  <si>
    <t>Floyd Griffin</t>
  </si>
  <si>
    <t>Heidi Boyd</t>
  </si>
  <si>
    <t>Dallas Park</t>
  </si>
  <si>
    <t>Lester Long</t>
  </si>
  <si>
    <t>Neal Strickland</t>
  </si>
  <si>
    <t>Van Campbell</t>
  </si>
  <si>
    <t>Karen Lamb</t>
  </si>
  <si>
    <t>Kevin Meyer</t>
  </si>
  <si>
    <t>Thelma Carr</t>
  </si>
  <si>
    <t>Lena Thornton</t>
  </si>
  <si>
    <t>Kimberly Frank</t>
  </si>
  <si>
    <t>Ramiro Hart</t>
  </si>
  <si>
    <t>Brittany Murray</t>
  </si>
  <si>
    <t>Elena Ryan</t>
  </si>
  <si>
    <t>Melanie Lambert</t>
  </si>
  <si>
    <t>Jan Fleming</t>
  </si>
  <si>
    <t>Marjorie Erickson</t>
  </si>
  <si>
    <t>Devin Mcguire</t>
  </si>
  <si>
    <t>Matt Anderson</t>
  </si>
  <si>
    <t>Lamar Cain</t>
  </si>
  <si>
    <t>Lowell Valdez</t>
  </si>
  <si>
    <t>Janie Saunders</t>
  </si>
  <si>
    <t>Dewey Oliver</t>
  </si>
  <si>
    <t>Mathew Simmons</t>
  </si>
  <si>
    <t>Lola Mckinney</t>
  </si>
  <si>
    <t>Terrell Nelson</t>
  </si>
  <si>
    <t>Vicky Alvarado</t>
  </si>
  <si>
    <t>Verna Morales</t>
  </si>
  <si>
    <t>Kim Webster</t>
  </si>
  <si>
    <t>Sidney Payne</t>
  </si>
  <si>
    <t>Irving Gonzalez</t>
  </si>
  <si>
    <t>Clayton Roberts</t>
  </si>
  <si>
    <t>Jesus Francis</t>
  </si>
  <si>
    <t>Darlene Figueroa</t>
  </si>
  <si>
    <t>Eula Walton</t>
  </si>
  <si>
    <t>Fred Davis</t>
  </si>
  <si>
    <t>Glenn Turner</t>
  </si>
  <si>
    <t>Eugene Potter</t>
  </si>
  <si>
    <t>Irene Cruz</t>
  </si>
  <si>
    <t>Maggie Walters</t>
  </si>
  <si>
    <t>Kelley Howard</t>
  </si>
  <si>
    <t>Lynn Greer</t>
  </si>
  <si>
    <t>Brooke Jordan</t>
  </si>
  <si>
    <t>Frankie Walsh</t>
  </si>
  <si>
    <t>Leland Gill</t>
  </si>
  <si>
    <t>Marshall Willis</t>
  </si>
  <si>
    <t>Esther Franklin</t>
  </si>
  <si>
    <t>Billy Medina</t>
  </si>
  <si>
    <t>Andre Alexander</t>
  </si>
  <si>
    <t>Jody Nguyen</t>
  </si>
  <si>
    <t>Marc Carroll</t>
  </si>
  <si>
    <t>Lynne Dixon</t>
  </si>
  <si>
    <t>Marlene Gardner</t>
  </si>
  <si>
    <t>Josephine Barnett</t>
  </si>
  <si>
    <t>Edna Graves</t>
  </si>
  <si>
    <t>Cathy Price</t>
  </si>
  <si>
    <t>Nina Keller</t>
  </si>
  <si>
    <t>Rogelio Dennis</t>
  </si>
  <si>
    <t>Roxanne Gutierrez</t>
  </si>
  <si>
    <t>Melissa Gordon</t>
  </si>
  <si>
    <t>Norma Alvarez</t>
  </si>
  <si>
    <t>Date</t>
  </si>
  <si>
    <t>N</t>
  </si>
  <si>
    <t>Y</t>
  </si>
  <si>
    <t>Customer Name</t>
  </si>
  <si>
    <t>New Member</t>
  </si>
  <si>
    <t>Samantha Robbins</t>
  </si>
  <si>
    <t>Melba Huff</t>
  </si>
  <si>
    <t>Dianna Myers</t>
  </si>
  <si>
    <t>Tony Sanders</t>
  </si>
  <si>
    <t>William Gill</t>
  </si>
  <si>
    <t>Rex Leonard</t>
  </si>
  <si>
    <t>Kathryn Henderson</t>
  </si>
  <si>
    <t>Rochelle Welch</t>
  </si>
  <si>
    <t>Holly Fox</t>
  </si>
  <si>
    <t>Bradford Ray</t>
  </si>
  <si>
    <t>Arnold Greene</t>
  </si>
  <si>
    <t>Mindy Stevens</t>
  </si>
  <si>
    <t>Bridget Schultz</t>
  </si>
  <si>
    <t>Verna Ballard</t>
  </si>
  <si>
    <t>Annette Evans</t>
  </si>
  <si>
    <t>Clara Carter</t>
  </si>
  <si>
    <t>Lowell Norman</t>
  </si>
  <si>
    <t>Julian Butler</t>
  </si>
  <si>
    <t>Julia Harrison</t>
  </si>
  <si>
    <t>Norma Tyler</t>
  </si>
  <si>
    <t>Simon Flowers</t>
  </si>
  <si>
    <t>Damon Ruiz</t>
  </si>
  <si>
    <t>Calvin Mack</t>
  </si>
  <si>
    <t>Latoya Gilbert</t>
  </si>
  <si>
    <t>Constance Black</t>
  </si>
  <si>
    <t>Evelyn Sherman</t>
  </si>
  <si>
    <t>Gail Park</t>
  </si>
  <si>
    <t>Roderick Payne</t>
  </si>
  <si>
    <t>Nettie Cruz</t>
  </si>
  <si>
    <t>Kelly Chandler</t>
  </si>
  <si>
    <t>Blake Cohen</t>
  </si>
  <si>
    <t>Ernestine Nelson</t>
  </si>
  <si>
    <t>Kyle Matthews</t>
  </si>
  <si>
    <t>Alfred Hogan</t>
  </si>
  <si>
    <t>Elmer Stokes</t>
  </si>
  <si>
    <t>Owen Wheeler</t>
  </si>
  <si>
    <t>Isabel Tucker</t>
  </si>
  <si>
    <t>Patrick Estrada</t>
  </si>
  <si>
    <t>Kathy Mckenzie</t>
  </si>
  <si>
    <t>Donna Yates</t>
  </si>
  <si>
    <t>Jorge Lynch</t>
  </si>
  <si>
    <t>Guillermo Massey</t>
  </si>
  <si>
    <t>Nancy Davidson</t>
  </si>
  <si>
    <t>Melvin Alexander</t>
  </si>
  <si>
    <t>Kevin Peters</t>
  </si>
  <si>
    <t>Angie Underwood</t>
  </si>
  <si>
    <t>Wallace Hubbard</t>
  </si>
  <si>
    <t>Alvin Bishop</t>
  </si>
  <si>
    <t>Bonnie Ramos</t>
  </si>
  <si>
    <t>Blanca Dennis</t>
  </si>
  <si>
    <t>Jane Daniel</t>
  </si>
  <si>
    <t>Yolanda Mason</t>
  </si>
  <si>
    <t>Gerardo Lucas</t>
  </si>
  <si>
    <t>Lawrence Turner</t>
  </si>
  <si>
    <t>Karen Griffith</t>
  </si>
  <si>
    <t>Peter Carson</t>
  </si>
  <si>
    <t>Ivan Morgan</t>
  </si>
  <si>
    <t>Luis White</t>
  </si>
  <si>
    <t>Elsa Peterson</t>
  </si>
  <si>
    <t>George Ball</t>
  </si>
  <si>
    <t>Francis Webster</t>
  </si>
  <si>
    <t>Timmy Wilkerson</t>
  </si>
  <si>
    <t>Sammy Romero</t>
  </si>
  <si>
    <t>Isaac Hammond</t>
  </si>
  <si>
    <t>Courtney Cox</t>
  </si>
  <si>
    <t>Rhonda Mathis</t>
  </si>
  <si>
    <t>Cornelius Thomas</t>
  </si>
  <si>
    <t>Louis Mcdonald</t>
  </si>
  <si>
    <t>Jason Jacobs</t>
  </si>
  <si>
    <t>Anita Brady</t>
  </si>
  <si>
    <t>Gilbert Burke</t>
  </si>
  <si>
    <t>Michael Hughes</t>
  </si>
  <si>
    <t>Alicia Berry</t>
  </si>
  <si>
    <t>Tommy Hall</t>
  </si>
  <si>
    <t>Alberto Rodriquez</t>
  </si>
  <si>
    <t>Ronnie Flores</t>
  </si>
  <si>
    <t>Jacquelyn Martinez</t>
  </si>
  <si>
    <t>Pearl Ryan</t>
  </si>
  <si>
    <t>Geraldine Mann</t>
  </si>
  <si>
    <t>Shirley Barnett</t>
  </si>
  <si>
    <t>Marie Chavez</t>
  </si>
  <si>
    <t>Erika Moody</t>
  </si>
  <si>
    <t>Monica Love</t>
  </si>
  <si>
    <t>Clifton Kim</t>
  </si>
  <si>
    <t>Gina Guzman</t>
  </si>
  <si>
    <t>Percy Fitzgerald</t>
  </si>
  <si>
    <t>Wanda French</t>
  </si>
  <si>
    <t>Natalie Floyd</t>
  </si>
  <si>
    <t>Kendra Adkins</t>
  </si>
  <si>
    <t>Sandy Duncan</t>
  </si>
  <si>
    <t>Richard Drake</t>
  </si>
  <si>
    <t>Francis Jensen</t>
  </si>
  <si>
    <t>Phillip Palmer</t>
  </si>
  <si>
    <t>Amount Changed</t>
  </si>
  <si>
    <t>Student</t>
  </si>
  <si>
    <t>Youth</t>
  </si>
  <si>
    <t>Must be between 10 and 17 years old</t>
  </si>
  <si>
    <t>Amount Charged</t>
  </si>
  <si>
    <t>Total Earned</t>
  </si>
  <si>
    <t>Friend Discount</t>
  </si>
  <si>
    <t>y</t>
  </si>
  <si>
    <t>Total Revenue</t>
  </si>
  <si>
    <t>Puerto Rico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</si>
  <si>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</si>
  <si>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</si>
  <si>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</si>
  <si>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</si>
  <si>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</si>
  <si>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</si>
  <si>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</si>
  <si>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</si>
  <si>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</si>
  <si>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</si>
  <si>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</si>
  <si>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</si>
  <si>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</si>
  <si>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</si>
  <si>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</si>
  <si>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</si>
  <si>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</si>
  <si>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</si>
  <si>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</si>
  <si>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</si>
  <si>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</si>
  <si>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</si>
  <si>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</si>
  <si>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</si>
  <si>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</si>
  <si>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</si>
  <si>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</si>
  <si>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</si>
  <si>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</si>
  <si>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</si>
  <si>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</si>
  <si>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</si>
  <si>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</si>
  <si>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</si>
  <si>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</si>
  <si>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</si>
  <si>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</si>
  <si>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</si>
  <si>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</si>
  <si>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</si>
  <si>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</si>
  <si>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</si>
  <si>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</si>
  <si>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</si>
  <si>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</si>
  <si>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</si>
  <si>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</si>
  <si>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</si>
  <si>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</si>
  <si>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</si>
  <si>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</si>
  <si>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West</t>
  </si>
  <si>
    <t>South</t>
  </si>
  <si>
    <t>Midwest</t>
  </si>
  <si>
    <t>Northeast</t>
  </si>
  <si>
    <t>United States</t>
  </si>
  <si>
    <t>2010_CHANGE</t>
  </si>
  <si>
    <t>2000_CHANGE</t>
  </si>
  <si>
    <t>1990_CHANGE</t>
  </si>
  <si>
    <t>1980_CHANGE</t>
  </si>
  <si>
    <t>1970_CHANGE</t>
  </si>
  <si>
    <t>1960_CHANGE</t>
  </si>
  <si>
    <t>1950_CHANGE</t>
  </si>
  <si>
    <t>1940_CHANGE</t>
  </si>
  <si>
    <t>1930_CHANGE</t>
  </si>
  <si>
    <t>1920_CHANGE</t>
  </si>
  <si>
    <t>1910_CHANGE</t>
  </si>
  <si>
    <t>2010_POPULATION</t>
  </si>
  <si>
    <t>2000_POPULATION</t>
  </si>
  <si>
    <t>1990_POPULATION</t>
  </si>
  <si>
    <t>1980_POPULATION</t>
  </si>
  <si>
    <t>1970_POPULATION</t>
  </si>
  <si>
    <t>1960_POPULATION</t>
  </si>
  <si>
    <t>1950_POPULATION</t>
  </si>
  <si>
    <t>1940_POPULATION</t>
  </si>
  <si>
    <t>1930_POPULATION</t>
  </si>
  <si>
    <t>1920_POPULATION</t>
  </si>
  <si>
    <t>1910_POPULATION</t>
  </si>
  <si>
    <t>STATE_OR_REGION</t>
  </si>
  <si>
    <t># CHANGE EXPRESSED AS PERCENTAGE (0-100).</t>
  </si>
  <si>
    <t># POPULATION CHANGE DATA PROVIDED BY U.S. CENSUS.</t>
  </si>
  <si>
    <t>Sports-Minded, Inc.</t>
  </si>
  <si>
    <t>Profitability Worksheet Template</t>
  </si>
  <si>
    <t>created for Harold Baines</t>
  </si>
  <si>
    <t>Inputs</t>
  </si>
  <si>
    <t>Quantity Discount Schedule</t>
  </si>
  <si>
    <t>Regular Price</t>
  </si>
  <si>
    <t>Order Quantity is At least…</t>
  </si>
  <si>
    <t>Unit cost…</t>
  </si>
  <si>
    <t>Leftover Price</t>
  </si>
  <si>
    <t>Unit Cost per cap</t>
  </si>
  <si>
    <t>Decision Variable</t>
  </si>
  <si>
    <t>Order Quantity</t>
  </si>
  <si>
    <t>decision</t>
  </si>
  <si>
    <t>Uncertainties</t>
  </si>
  <si>
    <t>Forecasted Demand</t>
  </si>
  <si>
    <t>Profit Model</t>
  </si>
  <si>
    <t>Units sold at regular price</t>
  </si>
  <si>
    <t>Units sold at leftover price</t>
  </si>
  <si>
    <t>Revenue</t>
  </si>
  <si>
    <t>Costs</t>
  </si>
  <si>
    <t>Profit</t>
  </si>
  <si>
    <t>Inspired Endeavors</t>
  </si>
  <si>
    <t>Projected Cash Flows</t>
  </si>
  <si>
    <t>Units Sold</t>
  </si>
  <si>
    <t>Price per Unit</t>
  </si>
  <si>
    <t>Variable Expenses</t>
  </si>
  <si>
    <t>Units Produced</t>
  </si>
  <si>
    <t>Material Cost per Unit</t>
  </si>
  <si>
    <t>Total Material Cost</t>
  </si>
  <si>
    <t>Net Income Analysis</t>
  </si>
  <si>
    <t>Manufacturing Cost per Unit</t>
  </si>
  <si>
    <t>Total Manufacturing Cost</t>
  </si>
  <si>
    <t>Total Variable Expenses</t>
  </si>
  <si>
    <t>Fixed Expenses</t>
  </si>
  <si>
    <t>Salaries and Benefits</t>
  </si>
  <si>
    <t>Advertising</t>
  </si>
  <si>
    <t>Administrative</t>
  </si>
  <si>
    <t>Miscellaneous</t>
  </si>
  <si>
    <t>Total Fixed Expenses</t>
  </si>
  <si>
    <t>Summary</t>
  </si>
  <si>
    <t>Projected</t>
  </si>
  <si>
    <t>Total Expenses</t>
  </si>
  <si>
    <t>Net Income</t>
  </si>
  <si>
    <t>Breakeven Point (Algebraic solution)</t>
  </si>
  <si>
    <t>X -values</t>
  </si>
  <si>
    <t>Y - values</t>
  </si>
  <si>
    <t>Units_sold_at_regular_price</t>
  </si>
  <si>
    <t>Units_sold_at_leftover_price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</si>
  <si>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</si>
  <si>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</si>
  <si>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</si>
  <si>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</si>
  <si>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</si>
  <si>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</si>
  <si>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</si>
  <si>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Max Pricing</t>
  </si>
  <si>
    <t>Moderate Pricing</t>
  </si>
  <si>
    <t>Price_per_cap</t>
  </si>
  <si>
    <t>Base_Cost_of_caps</t>
  </si>
  <si>
    <t>Quantity_Ordered</t>
  </si>
  <si>
    <t>Demand_for_caps</t>
  </si>
  <si>
    <t>Orginal Base Cost</t>
  </si>
  <si>
    <t>Cost Increase</t>
  </si>
  <si>
    <t>Created by dresha reddy on 2/9/2025
Modified by dresha reddy on 2/12/2025
Modified by dresha reddy on 2/15/2025
Modified by dresha reddy on 2/16/2025</t>
  </si>
  <si>
    <t>Price_for_unsold_caps</t>
  </si>
  <si>
    <t>Assuming that demand is 3500 caps, based on above table, Harold will be better off if he over-orders caps. He can make maximum profits by ordering 5000.</t>
  </si>
  <si>
    <r>
      <t xml:space="preserve">Answer : </t>
    </r>
    <r>
      <rPr>
        <b/>
        <sz val="8"/>
        <color rgb="FF202124"/>
        <rFont val="Google Sans"/>
      </rPr>
      <t>$53</t>
    </r>
  </si>
  <si>
    <t>If the vendor increases his price by 12%, Harold will need to charge approximately $53 to maintain the base case profit level of $68,022.</t>
  </si>
  <si>
    <t>References:	https://www.statology.org/excel-add-multiple-trendlines/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</si>
</sst>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&quot;$&quot;#,##0"/>
    <numFmt numFmtId="167" formatCode="[$-409]mmmm\ d\,\ yyyy;@"/>
    <numFmt numFmtId="168" formatCode="&quot;Revenues&quot;"/>
    <numFmt numFmtId="169" formatCode="&quot;Expenses&quot;"/>
    <numFmt numFmtId="170" formatCode="&quot;Net Income&quot;;\ &quot;Net Income&quot;"/>
    <numFmt numFmtId="171" formatCode="&quot;Units Sold&quot;"/>
    <numFmt numFmtId="172" formatCode="&quot;Order Quantity&quot;"/>
    <numFmt numFmtId="173" formatCode="&quot;Cost Increases&quot;"/>
    <numFmt numFmtId="175" formatCode="&quot;$&quot;#,##0.00;[Red]&quot;$&quot;#,##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12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rgb="FF161B0B"/>
      <name val="Calibri"/>
      <family val="2"/>
      <scheme val="minor"/>
    </font>
    <font>
      <sz val="8"/>
      <color rgb="FF202124"/>
      <name val="Google Sans"/>
    </font>
    <font>
      <b/>
      <sz val="8"/>
      <color rgb="FF202124"/>
      <name val="Google Sans"/>
    </font>
    <font>
      <b/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gradientFill degree="180">
        <stop position="0">
          <color theme="0"/>
        </stop>
        <stop position="1">
          <color theme="6" tint="-0.25098422193060094"/>
        </stop>
      </gradient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F9E3"/>
        <bgColor indexed="64"/>
      </patternFill>
    </fill>
    <fill>
      <patternFill patternType="solid">
        <fgColor rgb="FFABE06A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5" fillId="5" borderId="0" applyNumberFormat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1" fillId="11" borderId="0" applyNumberFormat="0" applyBorder="0" applyAlignment="0" applyProtection="0"/>
    <xf numFmtId="0" fontId="13" fillId="7" borderId="2" applyNumberFormat="0" applyAlignment="0" applyProtection="0"/>
    <xf numFmtId="0" fontId="14" fillId="8" borderId="2" applyNumberFormat="0" applyAlignment="0" applyProtection="0"/>
    <xf numFmtId="0" fontId="4" fillId="0" borderId="3" applyNumberFormat="0" applyFill="0" applyAlignment="0" applyProtection="0"/>
    <xf numFmtId="0" fontId="1" fillId="10" borderId="0" applyNumberFormat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3" applyNumberFormat="0" applyFill="0" applyAlignment="0" applyProtection="0"/>
    <xf numFmtId="44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vertical="center"/>
    </xf>
    <xf numFmtId="0" fontId="5" fillId="2" borderId="0" xfId="3" applyAlignment="1"/>
    <xf numFmtId="0" fontId="7" fillId="4" borderId="0" xfId="5" applyFont="1" applyAlignment="1"/>
    <xf numFmtId="0" fontId="8" fillId="2" borderId="0" xfId="3" applyFont="1" applyAlignment="1"/>
    <xf numFmtId="0" fontId="9" fillId="2" borderId="0" xfId="3" applyFont="1" applyAlignment="1"/>
    <xf numFmtId="0" fontId="10" fillId="4" borderId="0" xfId="5" applyFont="1" applyAlignment="1"/>
    <xf numFmtId="0" fontId="0" fillId="0" borderId="0" xfId="0" applyAlignment="1">
      <alignment horizontal="left" vertical="center" indent="1"/>
    </xf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vertical="center"/>
    </xf>
    <xf numFmtId="0" fontId="9" fillId="2" borderId="0" xfId="3" applyFont="1" applyAlignment="1">
      <alignment horizontal="center"/>
    </xf>
    <xf numFmtId="0" fontId="10" fillId="4" borderId="0" xfId="5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164" fontId="1" fillId="3" borderId="0" xfId="4" applyNumberFormat="1" applyAlignment="1"/>
    <xf numFmtId="9" fontId="0" fillId="0" borderId="0" xfId="2" applyFont="1" applyAlignment="1">
      <alignment horizontal="center"/>
    </xf>
    <xf numFmtId="8" fontId="0" fillId="0" borderId="0" xfId="0" applyNumberFormat="1" applyAlignment="1">
      <alignment horizontal="left" vertical="center" indent="1"/>
    </xf>
    <xf numFmtId="165" fontId="0" fillId="0" borderId="0" xfId="1" applyNumberFormat="1" applyFont="1"/>
    <xf numFmtId="0" fontId="11" fillId="0" borderId="0" xfId="0" applyFont="1" applyAlignment="1">
      <alignment vertical="center"/>
    </xf>
    <xf numFmtId="0" fontId="3" fillId="12" borderId="4" xfId="0" applyFont="1" applyFill="1" applyBorder="1"/>
    <xf numFmtId="0" fontId="3" fillId="12" borderId="5" xfId="0" applyFont="1" applyFill="1" applyBorder="1"/>
    <xf numFmtId="0" fontId="3" fillId="12" borderId="6" xfId="0" applyFont="1" applyFill="1" applyBorder="1"/>
    <xf numFmtId="0" fontId="0" fillId="0" borderId="4" xfId="0" applyBorder="1" applyAlignment="1">
      <alignment vertical="center"/>
    </xf>
    <xf numFmtId="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" fillId="12" borderId="5" xfId="0" applyFont="1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12" fillId="13" borderId="0" xfId="11" applyFill="1"/>
    <xf numFmtId="0" fontId="0" fillId="13" borderId="0" xfId="0" applyFill="1"/>
    <xf numFmtId="167" fontId="12" fillId="13" borderId="0" xfId="11" applyNumberFormat="1" applyFill="1" applyAlignment="1">
      <alignment horizontal="left"/>
    </xf>
    <xf numFmtId="167" fontId="12" fillId="0" borderId="0" xfId="11" applyNumberFormat="1" applyFill="1" applyAlignment="1">
      <alignment horizontal="left"/>
    </xf>
    <xf numFmtId="0" fontId="3" fillId="9" borderId="0" xfId="12" applyFont="1"/>
    <xf numFmtId="8" fontId="0" fillId="0" borderId="0" xfId="0" applyNumberFormat="1"/>
    <xf numFmtId="0" fontId="0" fillId="11" borderId="11" xfId="13" applyFont="1" applyBorder="1" applyAlignment="1">
      <alignment horizontal="center" wrapText="1"/>
    </xf>
    <xf numFmtId="0" fontId="1" fillId="11" borderId="12" xfId="13" applyBorder="1" applyAlignment="1">
      <alignment horizontal="center"/>
    </xf>
    <xf numFmtId="3" fontId="0" fillId="0" borderId="13" xfId="0" applyNumberFormat="1" applyBorder="1" applyAlignment="1">
      <alignment horizontal="center"/>
    </xf>
    <xf numFmtId="8" fontId="13" fillId="7" borderId="2" xfId="14" applyNumberFormat="1" applyAlignment="1">
      <alignment horizontal="center"/>
    </xf>
    <xf numFmtId="164" fontId="14" fillId="8" borderId="2" xfId="15" applyNumberFormat="1"/>
    <xf numFmtId="8" fontId="0" fillId="0" borderId="14" xfId="0" applyNumberFormat="1" applyBorder="1" applyAlignment="1">
      <alignment horizontal="center"/>
    </xf>
    <xf numFmtId="3" fontId="13" fillId="7" borderId="2" xfId="14" applyNumberFormat="1"/>
    <xf numFmtId="0" fontId="15" fillId="0" borderId="0" xfId="0" applyFont="1"/>
    <xf numFmtId="3" fontId="0" fillId="0" borderId="15" xfId="0" applyNumberFormat="1" applyBorder="1" applyAlignment="1">
      <alignment horizontal="center"/>
    </xf>
    <xf numFmtId="8" fontId="0" fillId="0" borderId="16" xfId="0" applyNumberFormat="1" applyBorder="1" applyAlignment="1">
      <alignment horizontal="center"/>
    </xf>
    <xf numFmtId="3" fontId="0" fillId="0" borderId="0" xfId="0" applyNumberFormat="1"/>
    <xf numFmtId="1" fontId="4" fillId="0" borderId="0" xfId="0" applyNumberFormat="1" applyFont="1"/>
    <xf numFmtId="6" fontId="0" fillId="0" borderId="0" xfId="0" applyNumberFormat="1"/>
    <xf numFmtId="3" fontId="14" fillId="8" borderId="2" xfId="15" applyNumberFormat="1"/>
    <xf numFmtId="0" fontId="4" fillId="0" borderId="3" xfId="16"/>
    <xf numFmtId="164" fontId="4" fillId="8" borderId="3" xfId="16" applyNumberFormat="1" applyFill="1"/>
    <xf numFmtId="0" fontId="1" fillId="0" borderId="0" xfId="18"/>
    <xf numFmtId="0" fontId="4" fillId="0" borderId="0" xfId="18" applyFont="1"/>
    <xf numFmtId="0" fontId="1" fillId="0" borderId="0" xfId="18" quotePrefix="1"/>
    <xf numFmtId="0" fontId="1" fillId="10" borderId="0" xfId="17"/>
    <xf numFmtId="0" fontId="0" fillId="10" borderId="0" xfId="17" applyFont="1" applyAlignment="1">
      <alignment horizontal="center"/>
    </xf>
    <xf numFmtId="0" fontId="4" fillId="17" borderId="0" xfId="18" applyFont="1" applyFill="1"/>
    <xf numFmtId="168" fontId="1" fillId="14" borderId="0" xfId="18" applyNumberFormat="1" applyFill="1" applyAlignment="1">
      <alignment horizontal="center"/>
    </xf>
    <xf numFmtId="169" fontId="1" fillId="14" borderId="0" xfId="18" applyNumberFormat="1" applyFill="1" applyAlignment="1">
      <alignment horizontal="center"/>
    </xf>
    <xf numFmtId="170" fontId="1" fillId="14" borderId="0" xfId="18" applyNumberFormat="1" applyFill="1" applyAlignment="1">
      <alignment horizontal="center"/>
    </xf>
    <xf numFmtId="3" fontId="1" fillId="17" borderId="0" xfId="18" applyNumberFormat="1" applyFill="1"/>
    <xf numFmtId="165" fontId="0" fillId="17" borderId="0" xfId="20" applyNumberFormat="1" applyFont="1" applyFill="1"/>
    <xf numFmtId="166" fontId="1" fillId="0" borderId="0" xfId="18" applyNumberFormat="1" applyAlignment="1">
      <alignment horizontal="center"/>
    </xf>
    <xf numFmtId="8" fontId="1" fillId="18" borderId="0" xfId="18" applyNumberFormat="1" applyFill="1"/>
    <xf numFmtId="0" fontId="4" fillId="0" borderId="3" xfId="21"/>
    <xf numFmtId="8" fontId="4" fillId="0" borderId="3" xfId="21" applyNumberFormat="1"/>
    <xf numFmtId="0" fontId="0" fillId="10" borderId="0" xfId="17" applyFont="1"/>
    <xf numFmtId="3" fontId="1" fillId="0" borderId="0" xfId="18" applyNumberFormat="1"/>
    <xf numFmtId="8" fontId="1" fillId="0" borderId="0" xfId="18" applyNumberFormat="1"/>
    <xf numFmtId="164" fontId="1" fillId="0" borderId="0" xfId="18" applyNumberFormat="1"/>
    <xf numFmtId="0" fontId="4" fillId="0" borderId="0" xfId="21" applyBorder="1"/>
    <xf numFmtId="8" fontId="4" fillId="0" borderId="0" xfId="21" applyNumberFormat="1" applyBorder="1"/>
    <xf numFmtId="0" fontId="18" fillId="19" borderId="0" xfId="11" applyFont="1" applyFill="1" applyAlignment="1">
      <alignment horizontal="left"/>
    </xf>
    <xf numFmtId="0" fontId="18" fillId="0" borderId="0" xfId="11" applyFont="1" applyFill="1" applyAlignment="1">
      <alignment horizontal="left"/>
    </xf>
    <xf numFmtId="0" fontId="1" fillId="19" borderId="0" xfId="18" applyFill="1"/>
    <xf numFmtId="0" fontId="4" fillId="19" borderId="0" xfId="18" applyFont="1" applyFill="1" applyAlignment="1">
      <alignment horizontal="center"/>
    </xf>
    <xf numFmtId="0" fontId="4" fillId="0" borderId="0" xfId="18" applyFont="1" applyAlignment="1">
      <alignment horizontal="center"/>
    </xf>
    <xf numFmtId="171" fontId="1" fillId="14" borderId="0" xfId="18" applyNumberFormat="1" applyFill="1"/>
    <xf numFmtId="166" fontId="1" fillId="18" borderId="0" xfId="18" applyNumberFormat="1" applyFill="1" applyAlignment="1">
      <alignment horizontal="center"/>
    </xf>
    <xf numFmtId="166" fontId="1" fillId="0" borderId="0" xfId="18" quotePrefix="1" applyNumberFormat="1" applyAlignment="1">
      <alignment horizontal="center"/>
    </xf>
    <xf numFmtId="8" fontId="1" fillId="14" borderId="0" xfId="18" applyNumberFormat="1" applyFill="1"/>
    <xf numFmtId="0" fontId="4" fillId="0" borderId="0" xfId="18" quotePrefix="1" applyFont="1"/>
    <xf numFmtId="8" fontId="4" fillId="14" borderId="3" xfId="21" applyNumberFormat="1" applyFill="1"/>
    <xf numFmtId="165" fontId="0" fillId="0" borderId="0" xfId="20" applyNumberFormat="1" applyFont="1" applyFill="1"/>
    <xf numFmtId="0" fontId="1" fillId="0" borderId="0" xfId="18" applyAlignment="1">
      <alignment horizontal="center"/>
    </xf>
    <xf numFmtId="165" fontId="1" fillId="0" borderId="0" xfId="18" applyNumberFormat="1" applyAlignment="1">
      <alignment horizontal="center"/>
    </xf>
    <xf numFmtId="164" fontId="0" fillId="0" borderId="0" xfId="0" applyNumberFormat="1"/>
    <xf numFmtId="1" fontId="4" fillId="0" borderId="0" xfId="0" applyNumberFormat="1" applyFont="1" applyFill="1"/>
    <xf numFmtId="172" fontId="4" fillId="0" borderId="0" xfId="0" applyNumberFormat="1" applyFont="1" applyFill="1"/>
    <xf numFmtId="38" fontId="0" fillId="0" borderId="0" xfId="0" applyNumberFormat="1" applyFill="1"/>
    <xf numFmtId="0" fontId="4" fillId="0" borderId="0" xfId="0" applyFont="1" applyFill="1" applyAlignment="1">
      <alignment horizontal="center"/>
    </xf>
    <xf numFmtId="0" fontId="0" fillId="0" borderId="0" xfId="0" applyFill="1" applyBorder="1" applyAlignment="1"/>
    <xf numFmtId="8" fontId="0" fillId="0" borderId="0" xfId="0" applyNumberFormat="1" applyFill="1" applyBorder="1" applyAlignment="1"/>
    <xf numFmtId="3" fontId="0" fillId="0" borderId="0" xfId="0" applyNumberFormat="1" applyFill="1" applyBorder="1" applyAlignment="1"/>
    <xf numFmtId="164" fontId="0" fillId="0" borderId="18" xfId="0" applyNumberFormat="1" applyFill="1" applyBorder="1" applyAlignment="1"/>
    <xf numFmtId="0" fontId="0" fillId="0" borderId="19" xfId="0" applyFill="1" applyBorder="1" applyAlignment="1"/>
    <xf numFmtId="0" fontId="19" fillId="21" borderId="17" xfId="0" applyFont="1" applyFill="1" applyBorder="1" applyAlignment="1">
      <alignment horizontal="right"/>
    </xf>
    <xf numFmtId="0" fontId="19" fillId="21" borderId="10" xfId="0" applyFont="1" applyFill="1" applyBorder="1" applyAlignment="1">
      <alignment horizontal="right"/>
    </xf>
    <xf numFmtId="8" fontId="0" fillId="23" borderId="0" xfId="0" applyNumberFormat="1" applyFill="1" applyBorder="1" applyAlignment="1"/>
    <xf numFmtId="3" fontId="0" fillId="23" borderId="0" xfId="0" applyNumberFormat="1" applyFill="1" applyBorder="1" applyAlignment="1"/>
    <xf numFmtId="0" fontId="20" fillId="0" borderId="0" xfId="0" applyFont="1" applyFill="1" applyBorder="1" applyAlignment="1">
      <alignment vertical="top" wrapText="1"/>
    </xf>
    <xf numFmtId="164" fontId="0" fillId="0" borderId="0" xfId="0" applyNumberFormat="1" applyFill="1" applyBorder="1" applyAlignment="1"/>
    <xf numFmtId="164" fontId="0" fillId="23" borderId="0" xfId="0" applyNumberFormat="1" applyFill="1" applyBorder="1" applyAlignment="1"/>
    <xf numFmtId="9" fontId="0" fillId="0" borderId="0" xfId="0" applyNumberFormat="1"/>
    <xf numFmtId="164" fontId="0" fillId="0" borderId="20" xfId="0" applyNumberFormat="1" applyBorder="1"/>
    <xf numFmtId="0" fontId="4" fillId="0" borderId="16" xfId="0" applyFont="1" applyBorder="1"/>
    <xf numFmtId="6" fontId="0" fillId="13" borderId="20" xfId="0" applyNumberFormat="1" applyFill="1" applyBorder="1"/>
    <xf numFmtId="38" fontId="0" fillId="20" borderId="20" xfId="0" applyNumberFormat="1" applyFill="1" applyBorder="1"/>
    <xf numFmtId="1" fontId="4" fillId="25" borderId="20" xfId="0" applyNumberFormat="1" applyFont="1" applyFill="1" applyBorder="1"/>
    <xf numFmtId="172" fontId="4" fillId="24" borderId="20" xfId="0" applyNumberFormat="1" applyFont="1" applyFill="1" applyBorder="1"/>
    <xf numFmtId="173" fontId="0" fillId="24" borderId="21" xfId="0" applyNumberFormat="1" applyFont="1" applyFill="1" applyBorder="1"/>
    <xf numFmtId="9" fontId="0" fillId="20" borderId="20" xfId="0" applyNumberFormat="1" applyFont="1" applyFill="1" applyBorder="1"/>
    <xf numFmtId="0" fontId="2" fillId="13" borderId="0" xfId="10" applyFill="1" applyAlignment="1">
      <alignment horizontal="left"/>
    </xf>
    <xf numFmtId="0" fontId="5" fillId="9" borderId="10" xfId="12" applyBorder="1" applyAlignment="1">
      <alignment horizontal="center"/>
    </xf>
    <xf numFmtId="6" fontId="4" fillId="19" borderId="20" xfId="0" applyNumberFormat="1" applyFont="1" applyFill="1" applyBorder="1" applyAlignment="1">
      <alignment horizontal="center"/>
    </xf>
    <xf numFmtId="0" fontId="17" fillId="15" borderId="0" xfId="19" applyFont="1" applyFill="1" applyAlignment="1">
      <alignment horizontal="left"/>
    </xf>
    <xf numFmtId="0" fontId="3" fillId="16" borderId="0" xfId="18" applyFont="1" applyFill="1" applyAlignment="1">
      <alignment horizontal="center" vertical="top"/>
    </xf>
    <xf numFmtId="0" fontId="21" fillId="21" borderId="10" xfId="0" applyFont="1" applyFill="1" applyBorder="1" applyAlignment="1">
      <alignment horizontal="left"/>
    </xf>
    <xf numFmtId="0" fontId="21" fillId="21" borderId="17" xfId="0" applyFont="1" applyFill="1" applyBorder="1" applyAlignment="1">
      <alignment horizontal="left"/>
    </xf>
    <xf numFmtId="0" fontId="22" fillId="22" borderId="0" xfId="0" applyFont="1" applyFill="1" applyBorder="1" applyAlignment="1">
      <alignment horizontal="left"/>
    </xf>
    <xf numFmtId="0" fontId="23" fillId="22" borderId="19" xfId="0" applyFont="1" applyFill="1" applyBorder="1" applyAlignment="1">
      <alignment horizontal="left"/>
    </xf>
    <xf numFmtId="0" fontId="22" fillId="22" borderId="18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  <xf numFmtId="175" fontId="0" fillId="0" borderId="20" xfId="0" applyNumberFormat="1" applyBorder="1"/>
    <xf numFmtId="6" fontId="0" fillId="19" borderId="20" xfId="0" applyNumberFormat="1" applyFill="1" applyBorder="1" applyAlignment="1">
      <alignment horizontal="center"/>
    </xf>
    <xf numFmtId="44" fontId="0" fillId="26" borderId="20" xfId="22" applyFont="1" applyFill="1" applyBorder="1"/>
    <xf numFmtId="44" fontId="24" fillId="27" borderId="20" xfId="22" applyFont="1" applyFill="1" applyBorder="1"/>
    <xf numFmtId="0" fontId="25" fillId="0" borderId="0" xfId="0" applyFont="1" applyAlignment="1">
      <alignment wrapText="1"/>
    </xf>
    <xf numFmtId="6" fontId="0" fillId="0" borderId="0" xfId="0" applyNumberFormat="1" applyAlignment="1">
      <alignment wrapText="1"/>
    </xf>
    <xf numFmtId="0" fontId="27" fillId="0" borderId="0" xfId="0" applyFont="1" applyAlignment="1">
      <alignment horizontal="center" wrapText="1"/>
    </xf>
  </cellXfs>
  <cellStyles count="23">
    <cellStyle name="20% - Accent2" xfId="4" builtinId="34"/>
    <cellStyle name="20% - Accent3 2" xfId="17" xr:uid="{00000000-0005-0000-0000-000001000000}"/>
    <cellStyle name="40% - Accent2" xfId="5" builtinId="35"/>
    <cellStyle name="40% - Accent3 2" xfId="13" xr:uid="{00000000-0005-0000-0000-000003000000}"/>
    <cellStyle name="Accent2" xfId="3" builtinId="33"/>
    <cellStyle name="Accent3 2" xfId="12" xr:uid="{00000000-0005-0000-0000-000005000000}"/>
    <cellStyle name="Accent5 2" xfId="8" xr:uid="{00000000-0005-0000-0000-000006000000}"/>
    <cellStyle name="Calculation 2" xfId="15" xr:uid="{00000000-0005-0000-0000-000007000000}"/>
    <cellStyle name="Comma" xfId="1" builtinId="3"/>
    <cellStyle name="Comma 2" xfId="9" xr:uid="{00000000-0005-0000-0000-000009000000}"/>
    <cellStyle name="Comma 2 2" xfId="20" xr:uid="{00000000-0005-0000-0000-00000A000000}"/>
    <cellStyle name="Currency" xfId="22" builtinId="4"/>
    <cellStyle name="Heading 4" xfId="11" builtinId="19"/>
    <cellStyle name="Input 2" xfId="14" xr:uid="{00000000-0005-0000-0000-00000C000000}"/>
    <cellStyle name="Normal" xfId="0" builtinId="0"/>
    <cellStyle name="Normal 2" xfId="7" xr:uid="{00000000-0005-0000-0000-00000E000000}"/>
    <cellStyle name="Normal 2 2" xfId="18" xr:uid="{00000000-0005-0000-0000-00000F000000}"/>
    <cellStyle name="Percent" xfId="2" builtinId="5"/>
    <cellStyle name="Title" xfId="10" builtinId="15"/>
    <cellStyle name="Title 2 2" xfId="19" xr:uid="{00000000-0005-0000-0000-000012000000}"/>
    <cellStyle name="Title 3" xfId="6" xr:uid="{00000000-0005-0000-0000-000013000000}"/>
    <cellStyle name="Total 2" xfId="16" xr:uid="{00000000-0005-0000-0000-000014000000}"/>
    <cellStyle name="Total 2 2" xfId="21" xr:uid="{00000000-0005-0000-0000-000015000000}"/>
  </cellStyles>
  <dxfs count="0"/>
  <tableStyles count="0" defaultTableStyle="TableStyleMedium2" defaultPivotStyle="PivotStyleLight16"/>
  <colors>
    <mruColors>
      <color rgb="FFABE06A"/>
      <color rgb="FF74B426"/>
      <color rgb="FF161B0B"/>
      <color rgb="FFEFF9E3"/>
      <color rgb="FF8FC800"/>
      <color rgb="FFFAA0DA"/>
      <color rgb="FFBD1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TRENDS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525626304192895E-2"/>
          <c:y val="7.4998165021342281E-2"/>
          <c:w val="0.70600770912327859"/>
          <c:h val="0.836283761418065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'Problem 3'!$A$5</c:f>
              <c:strCache>
                <c:ptCount val="1"/>
                <c:pt idx="0">
                  <c:v>Northeast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exp"/>
            <c:forward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'Problem 3'!$B$5:$L$5</c:f>
              <c:numCache>
                <c:formatCode>_(* #,##0_);_(* \(#,##0\);_(* "-"??_);_(@_)</c:formatCode>
                <c:ptCount val="11"/>
                <c:pt idx="0">
                  <c:v>25868573</c:v>
                </c:pt>
                <c:pt idx="1">
                  <c:v>29662053</c:v>
                </c:pt>
                <c:pt idx="2">
                  <c:v>34427091</c:v>
                </c:pt>
                <c:pt idx="3">
                  <c:v>35976777</c:v>
                </c:pt>
                <c:pt idx="4">
                  <c:v>39477986</c:v>
                </c:pt>
                <c:pt idx="5">
                  <c:v>44677819</c:v>
                </c:pt>
                <c:pt idx="6">
                  <c:v>49040703</c:v>
                </c:pt>
                <c:pt idx="7">
                  <c:v>49135283</c:v>
                </c:pt>
                <c:pt idx="8">
                  <c:v>50809229</c:v>
                </c:pt>
                <c:pt idx="9">
                  <c:v>53594378</c:v>
                </c:pt>
                <c:pt idx="10">
                  <c:v>55317240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8-4B99-AE97-F6B8F8969EAF}"/>
            </c:ext>
          </c:extLst>
        </c:ser>
        <c:ser>
          <c:idx val="1"/>
          <c:order val="1"/>
          <c:tx>
            <c:strRef>
              <c:f>'Problem 3'!$A$6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  <a:tailEnd type="triangle"/>
              </a:ln>
              <a:effectLst/>
            </c:spPr>
            <c:trendlineType val="exp"/>
            <c:forward val="4"/>
            <c:dispRSqr val="0"/>
            <c:dispEq val="1"/>
            <c:trendlineLbl>
              <c:layout>
                <c:manualLayout>
                  <c:x val="2.8428799460184881E-2"/>
                  <c:y val="-2.07917745130834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'Problem 3'!$B$6:$L$6</c:f>
              <c:numCache>
                <c:formatCode>_(* #,##0_);_(* \(#,##0\);_(* "-"??_);_(@_)</c:formatCode>
                <c:ptCount val="11"/>
                <c:pt idx="0">
                  <c:v>29888542</c:v>
                </c:pt>
                <c:pt idx="1">
                  <c:v>34019792</c:v>
                </c:pt>
                <c:pt idx="2">
                  <c:v>38594100</c:v>
                </c:pt>
                <c:pt idx="3">
                  <c:v>40143332</c:v>
                </c:pt>
                <c:pt idx="4">
                  <c:v>44460762</c:v>
                </c:pt>
                <c:pt idx="5">
                  <c:v>51619139</c:v>
                </c:pt>
                <c:pt idx="6">
                  <c:v>56571663</c:v>
                </c:pt>
                <c:pt idx="7">
                  <c:v>58865670</c:v>
                </c:pt>
                <c:pt idx="8">
                  <c:v>59668632</c:v>
                </c:pt>
                <c:pt idx="9">
                  <c:v>64392776</c:v>
                </c:pt>
                <c:pt idx="10">
                  <c:v>66927001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68-4B99-AE97-F6B8F8969EAF}"/>
            </c:ext>
          </c:extLst>
        </c:ser>
        <c:ser>
          <c:idx val="2"/>
          <c:order val="2"/>
          <c:tx>
            <c:strRef>
              <c:f>'Problem 3'!$A$7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  <a:tailEnd type="triangle"/>
              </a:ln>
              <a:effectLst/>
            </c:spPr>
            <c:trendlineType val="exp"/>
            <c:forward val="4"/>
            <c:dispRSqr val="0"/>
            <c:dispEq val="1"/>
            <c:trendlineLbl>
              <c:layout>
                <c:manualLayout>
                  <c:x val="0.10499820042369479"/>
                  <c:y val="1.78689447102278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'Problem 3'!$B$7:$L$7</c:f>
              <c:numCache>
                <c:formatCode>_(* #,##0_);_(* \(#,##0\);_(* "-"??_);_(@_)</c:formatCode>
                <c:ptCount val="11"/>
                <c:pt idx="0">
                  <c:v>29389330</c:v>
                </c:pt>
                <c:pt idx="1">
                  <c:v>33125803</c:v>
                </c:pt>
                <c:pt idx="2">
                  <c:v>37857633</c:v>
                </c:pt>
                <c:pt idx="3">
                  <c:v>41665901</c:v>
                </c:pt>
                <c:pt idx="4">
                  <c:v>47197088</c:v>
                </c:pt>
                <c:pt idx="5">
                  <c:v>54973113</c:v>
                </c:pt>
                <c:pt idx="6">
                  <c:v>62795367</c:v>
                </c:pt>
                <c:pt idx="7">
                  <c:v>75372362</c:v>
                </c:pt>
                <c:pt idx="8">
                  <c:v>85445930</c:v>
                </c:pt>
                <c:pt idx="9">
                  <c:v>100236820</c:v>
                </c:pt>
                <c:pt idx="10">
                  <c:v>114555744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68-4B99-AE97-F6B8F8969EAF}"/>
            </c:ext>
          </c:extLst>
        </c:ser>
        <c:ser>
          <c:idx val="3"/>
          <c:order val="3"/>
          <c:tx>
            <c:strRef>
              <c:f>'Problem 3'!$A$8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ot"/>
                <a:tailEnd type="triangle"/>
              </a:ln>
              <a:effectLst/>
            </c:spPr>
            <c:trendlineType val="exp"/>
            <c:forward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'Problem 3'!$B$8:$L$8</c:f>
              <c:numCache>
                <c:formatCode>_(* #,##0_);_(* \(#,##0\);_(* "-"??_);_(@_)</c:formatCode>
                <c:ptCount val="11"/>
                <c:pt idx="0">
                  <c:v>7082086</c:v>
                </c:pt>
                <c:pt idx="1">
                  <c:v>9213920</c:v>
                </c:pt>
                <c:pt idx="2">
                  <c:v>12323836</c:v>
                </c:pt>
                <c:pt idx="3">
                  <c:v>14379119</c:v>
                </c:pt>
                <c:pt idx="4">
                  <c:v>20189962</c:v>
                </c:pt>
                <c:pt idx="5">
                  <c:v>28053104</c:v>
                </c:pt>
                <c:pt idx="6">
                  <c:v>34804193</c:v>
                </c:pt>
                <c:pt idx="7">
                  <c:v>43172490</c:v>
                </c:pt>
                <c:pt idx="8">
                  <c:v>52786082</c:v>
                </c:pt>
                <c:pt idx="9">
                  <c:v>63197932</c:v>
                </c:pt>
                <c:pt idx="10">
                  <c:v>71945553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68-4B99-AE97-F6B8F8969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840736"/>
        <c:axId val="1627843648"/>
      </c:barChart>
      <c:catAx>
        <c:axId val="1627840736"/>
        <c:scaling>
          <c:orientation val="minMax"/>
        </c:scaling>
        <c:delete val="1"/>
        <c:axPos val="b"/>
        <c:majorTickMark val="none"/>
        <c:minorTickMark val="none"/>
        <c:tickLblPos val="nextTo"/>
        <c:crossAx val="1627843648"/>
        <c:crosses val="autoZero"/>
        <c:auto val="1"/>
        <c:lblAlgn val="ctr"/>
        <c:lblOffset val="100"/>
        <c:noMultiLvlLbl val="0"/>
      </c:catAx>
      <c:valAx>
        <c:axId val="1627843648"/>
        <c:scaling>
          <c:orientation val="minMax"/>
          <c:max val="2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4073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Income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$20 </c:v>
          </c:tx>
          <c:spPr>
            <a:ln w="349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'Inspired Endeavors'!$D$15:$D$20</c:f>
              <c:numCache>
                <c:formatCode>_(* #,##0_);_(* \(#,##0\);_(* "-"??_);_(@_)</c:formatCode>
                <c:ptCount val="6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</c:numCache>
            </c:numRef>
          </c:xVal>
          <c:yVal>
            <c:numRef>
              <c:f>'Inspired Endeavors'!$E$15:$E$20</c:f>
              <c:numCache>
                <c:formatCode>"$"#,##0</c:formatCode>
                <c:ptCount val="6"/>
                <c:pt idx="0">
                  <c:v>-208022.5</c:v>
                </c:pt>
                <c:pt idx="1">
                  <c:v>-180000</c:v>
                </c:pt>
                <c:pt idx="2">
                  <c:v>-151977.5</c:v>
                </c:pt>
                <c:pt idx="3">
                  <c:v>-123955</c:v>
                </c:pt>
                <c:pt idx="4">
                  <c:v>-95932.5</c:v>
                </c:pt>
                <c:pt idx="5">
                  <c:v>-67910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9E-4711-BB9B-463DEA76E252}"/>
            </c:ext>
          </c:extLst>
        </c:ser>
        <c:ser>
          <c:idx val="1"/>
          <c:order val="1"/>
          <c:tx>
            <c:v>$25 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'Inspired Endeavors'!$D$15:$D$20</c:f>
              <c:numCache>
                <c:formatCode>_(* #,##0_);_(* \(#,##0\);_(* "-"??_);_(@_)</c:formatCode>
                <c:ptCount val="6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</c:numCache>
            </c:numRef>
          </c:xVal>
          <c:yVal>
            <c:numRef>
              <c:f>'Inspired Endeavors'!$F$15:$F$20</c:f>
              <c:numCache>
                <c:formatCode>"$"#,##0</c:formatCode>
                <c:ptCount val="6"/>
                <c:pt idx="0">
                  <c:v>-133022.5</c:v>
                </c:pt>
                <c:pt idx="1">
                  <c:v>-80000</c:v>
                </c:pt>
                <c:pt idx="2">
                  <c:v>-26977.5</c:v>
                </c:pt>
                <c:pt idx="3">
                  <c:v>26045</c:v>
                </c:pt>
                <c:pt idx="4">
                  <c:v>79067.5</c:v>
                </c:pt>
                <c:pt idx="5">
                  <c:v>132090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9E-4711-BB9B-463DEA76E252}"/>
            </c:ext>
          </c:extLst>
        </c:ser>
        <c:ser>
          <c:idx val="2"/>
          <c:order val="2"/>
          <c:tx>
            <c:v>$30 </c:v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'Inspired Endeavors'!$D$15:$D$20</c:f>
              <c:numCache>
                <c:formatCode>_(* #,##0_);_(* \(#,##0\);_(* "-"??_);_(@_)</c:formatCode>
                <c:ptCount val="6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</c:numCache>
            </c:numRef>
          </c:xVal>
          <c:yVal>
            <c:numRef>
              <c:f>'Inspired Endeavors'!$G$15:$G$20</c:f>
              <c:numCache>
                <c:formatCode>"$"#,##0</c:formatCode>
                <c:ptCount val="6"/>
                <c:pt idx="0">
                  <c:v>-58022.5</c:v>
                </c:pt>
                <c:pt idx="1">
                  <c:v>20000</c:v>
                </c:pt>
                <c:pt idx="2">
                  <c:v>98022.5</c:v>
                </c:pt>
                <c:pt idx="3">
                  <c:v>176045</c:v>
                </c:pt>
                <c:pt idx="4">
                  <c:v>254067.5</c:v>
                </c:pt>
                <c:pt idx="5">
                  <c:v>332090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9E-4711-BB9B-463DEA76E252}"/>
            </c:ext>
          </c:extLst>
        </c:ser>
        <c:ser>
          <c:idx val="3"/>
          <c:order val="3"/>
          <c:tx>
            <c:v>$35 </c:v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'Inspired Endeavors'!$D$15:$D$20</c:f>
              <c:numCache>
                <c:formatCode>_(* #,##0_);_(* \(#,##0\);_(* "-"??_);_(@_)</c:formatCode>
                <c:ptCount val="6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</c:numCache>
            </c:numRef>
          </c:xVal>
          <c:yVal>
            <c:numRef>
              <c:f>'Inspired Endeavors'!$H$15:$H$20</c:f>
              <c:numCache>
                <c:formatCode>"$"#,##0</c:formatCode>
                <c:ptCount val="6"/>
                <c:pt idx="0">
                  <c:v>16977.5</c:v>
                </c:pt>
                <c:pt idx="1">
                  <c:v>120000</c:v>
                </c:pt>
                <c:pt idx="2">
                  <c:v>223022.5</c:v>
                </c:pt>
                <c:pt idx="3">
                  <c:v>326045</c:v>
                </c:pt>
                <c:pt idx="4">
                  <c:v>429067.5</c:v>
                </c:pt>
                <c:pt idx="5">
                  <c:v>532090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9E-4711-BB9B-463DEA76E252}"/>
            </c:ext>
          </c:extLst>
        </c:ser>
        <c:ser>
          <c:idx val="4"/>
          <c:order val="4"/>
          <c:tx>
            <c:v>$40 </c:v>
          </c:tx>
          <c:spPr>
            <a:ln w="3492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'Inspired Endeavors'!$D$15:$D$20</c:f>
              <c:numCache>
                <c:formatCode>_(* #,##0_);_(* \(#,##0\);_(* "-"??_);_(@_)</c:formatCode>
                <c:ptCount val="6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</c:numCache>
            </c:numRef>
          </c:xVal>
          <c:yVal>
            <c:numRef>
              <c:f>'Inspired Endeavors'!$I$15:$I$20</c:f>
              <c:numCache>
                <c:formatCode>"$"#,##0</c:formatCode>
                <c:ptCount val="6"/>
                <c:pt idx="0">
                  <c:v>91977.5</c:v>
                </c:pt>
                <c:pt idx="1">
                  <c:v>220000</c:v>
                </c:pt>
                <c:pt idx="2">
                  <c:v>348022.5</c:v>
                </c:pt>
                <c:pt idx="3">
                  <c:v>476045</c:v>
                </c:pt>
                <c:pt idx="4">
                  <c:v>604067.5</c:v>
                </c:pt>
                <c:pt idx="5">
                  <c:v>732090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9E-4711-BB9B-463DEA76E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77216"/>
        <c:axId val="1629477632"/>
      </c:scatterChart>
      <c:valAx>
        <c:axId val="1629477216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  <a:r>
                  <a:rPr lang="en-US" baseline="0"/>
                  <a:t> Sold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477632"/>
        <c:crosses val="autoZero"/>
        <c:crossBetween val="midCat"/>
      </c:valAx>
      <c:valAx>
        <c:axId val="1629477632"/>
        <c:scaling>
          <c:orientation val="minMax"/>
          <c:max val="750000"/>
          <c:min val="-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Income($)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47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965377312699448"/>
          <c:y val="8.2237772792862998E-2"/>
          <c:w val="0.35535900939255632"/>
          <c:h val="8.8718073560592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C6102E-11CC-43FA-BA0C-A8AF09C8C768}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CFA80A-AFEF-411E-8C1A-9626D77D2818}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E5F8F-5B0B-417C-B2B7-78E44BAAD6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FB04E-B94D-4F36-BDE7-4A42DB97CA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eiss1/Google%20Drive/MBA%20504+MAC%20502/Exams/Finals/Spring%20'13/Day%20Section/Final-Spring%20'13%20(day)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1"/>
      <sheetName val="Strategy Chart"/>
      <sheetName val="treeCalc_1"/>
      <sheetName val="Prob 2-Data"/>
      <sheetName val="MBA Pivot"/>
      <sheetName val="MBA Table-answers"/>
      <sheetName val="Prob 3-Part 1"/>
      <sheetName val="E-Toys Tornado"/>
      <sheetName val="goalSeekInfo"/>
      <sheetName val="Prob 3-Part 2"/>
      <sheetName val="Prob 3-Part 2e"/>
      <sheetName val="Prob 3-Part 2g"/>
      <sheetName val="Problem 4a"/>
      <sheetName val="RiskSerializationData"/>
      <sheetName val="rsklibSimData"/>
      <sheetName val="Problem 4b"/>
      <sheetName val="Prob 4-Part a"/>
      <sheetName val="Prob 4-Part b"/>
    </sheetNames>
    <sheetDataSet>
      <sheetData sheetId="0" refreshError="1"/>
      <sheetData sheetId="1" refreshError="1"/>
      <sheetData sheetId="2">
        <row r="1">
          <cell r="A1" t="str">
            <v>Name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97"/>
  <sheetViews>
    <sheetView showGridLines="0" workbookViewId="0">
      <selection activeCell="E18" sqref="E18"/>
    </sheetView>
  </sheetViews>
  <sheetFormatPr defaultColWidth="14.109375" defaultRowHeight="14.4"/>
  <cols>
    <col min="1" max="1" width="1.77734375" customWidth="1"/>
    <col min="2" max="2" width="15.109375" customWidth="1"/>
    <col min="3" max="3" width="17.109375" bestFit="1" customWidth="1"/>
    <col min="4" max="4" width="32.33203125" style="13" bestFit="1" customWidth="1"/>
    <col min="5" max="5" width="17.109375" style="13" customWidth="1"/>
    <col min="8" max="8" width="10" bestFit="1" customWidth="1"/>
  </cols>
  <sheetData>
    <row r="1" spans="2:8" ht="23.4">
      <c r="B1" s="4" t="s">
        <v>6</v>
      </c>
      <c r="C1" s="5"/>
      <c r="D1" s="11"/>
      <c r="E1" s="11"/>
    </row>
    <row r="2" spans="2:8" ht="23.4">
      <c r="B2" s="3" t="s">
        <v>7</v>
      </c>
      <c r="C2" s="6"/>
      <c r="D2" s="12"/>
      <c r="E2" s="12"/>
    </row>
    <row r="4" spans="2:8">
      <c r="B4" s="28" t="s">
        <v>3</v>
      </c>
      <c r="C4" s="37" t="s">
        <v>2</v>
      </c>
      <c r="D4" s="30" t="s">
        <v>4</v>
      </c>
      <c r="E4"/>
    </row>
    <row r="5" spans="2:8">
      <c r="B5" s="31" t="s">
        <v>5</v>
      </c>
      <c r="C5" s="32">
        <v>100</v>
      </c>
      <c r="D5" s="33" t="s">
        <v>0</v>
      </c>
      <c r="E5"/>
    </row>
    <row r="6" spans="2:8">
      <c r="B6" s="31" t="s">
        <v>201</v>
      </c>
      <c r="C6" s="32">
        <v>50</v>
      </c>
      <c r="D6" s="33" t="s">
        <v>1</v>
      </c>
      <c r="E6"/>
    </row>
    <row r="7" spans="2:8">
      <c r="B7" s="34" t="s">
        <v>202</v>
      </c>
      <c r="C7" s="35">
        <v>30</v>
      </c>
      <c r="D7" s="36" t="s">
        <v>203</v>
      </c>
      <c r="E7"/>
    </row>
    <row r="8" spans="2:8">
      <c r="D8" s="1"/>
    </row>
    <row r="9" spans="2:8">
      <c r="B9" s="17" t="s">
        <v>102</v>
      </c>
      <c r="C9" s="18" t="s">
        <v>105</v>
      </c>
      <c r="D9" s="14" t="s">
        <v>3</v>
      </c>
      <c r="E9" s="9" t="s">
        <v>204</v>
      </c>
      <c r="F9" s="7"/>
      <c r="G9" s="2" t="s">
        <v>205</v>
      </c>
      <c r="H9" s="23">
        <f>SUM(E10:E497)</f>
        <v>40900</v>
      </c>
    </row>
    <row r="10" spans="2:8">
      <c r="B10" s="19">
        <v>44198</v>
      </c>
      <c r="C10" s="15" t="s">
        <v>19</v>
      </c>
      <c r="D10" s="13" t="s">
        <v>5</v>
      </c>
      <c r="E10" s="20">
        <f>IF(D10=$B$5,$C$5,IF(D10=$B$6,$C$6,$C$7))</f>
        <v>100</v>
      </c>
      <c r="F10" s="8"/>
      <c r="G10" s="15"/>
    </row>
    <row r="11" spans="2:8">
      <c r="B11" s="19">
        <v>44199</v>
      </c>
      <c r="C11" s="15" t="s">
        <v>137</v>
      </c>
      <c r="D11" s="13" t="s">
        <v>5</v>
      </c>
      <c r="E11" s="20">
        <f t="shared" ref="E11:E74" si="0">IF(D11=$B$5,$C$5,IF(D11=$B$6,$C$6,$C$7))</f>
        <v>100</v>
      </c>
      <c r="F11" s="8"/>
      <c r="G11" s="15"/>
    </row>
    <row r="12" spans="2:8">
      <c r="B12" s="19">
        <v>44199</v>
      </c>
      <c r="C12" s="15" t="s">
        <v>78</v>
      </c>
      <c r="D12" s="13" t="s">
        <v>202</v>
      </c>
      <c r="E12" s="20">
        <f t="shared" si="0"/>
        <v>30</v>
      </c>
      <c r="F12" s="8"/>
      <c r="G12" s="15"/>
    </row>
    <row r="13" spans="2:8">
      <c r="B13" s="19">
        <v>44201</v>
      </c>
      <c r="C13" s="15" t="s">
        <v>108</v>
      </c>
      <c r="D13" s="13" t="s">
        <v>5</v>
      </c>
      <c r="E13" s="20">
        <f t="shared" si="0"/>
        <v>100</v>
      </c>
      <c r="F13" s="8"/>
      <c r="G13" s="15"/>
    </row>
    <row r="14" spans="2:8">
      <c r="B14" s="19">
        <v>44201</v>
      </c>
      <c r="C14" s="15" t="s">
        <v>55</v>
      </c>
      <c r="D14" s="13" t="s">
        <v>201</v>
      </c>
      <c r="E14" s="20">
        <f t="shared" si="0"/>
        <v>50</v>
      </c>
      <c r="F14" s="8"/>
      <c r="G14" s="15"/>
    </row>
    <row r="15" spans="2:8">
      <c r="B15" s="19">
        <v>44201</v>
      </c>
      <c r="C15" s="15" t="s">
        <v>33</v>
      </c>
      <c r="D15" s="13" t="s">
        <v>5</v>
      </c>
      <c r="E15" s="20">
        <f t="shared" si="0"/>
        <v>100</v>
      </c>
      <c r="F15" s="8"/>
      <c r="G15" s="15"/>
    </row>
    <row r="16" spans="2:8">
      <c r="B16" s="19">
        <v>44202</v>
      </c>
      <c r="C16" s="15" t="s">
        <v>79</v>
      </c>
      <c r="D16" s="13" t="s">
        <v>5</v>
      </c>
      <c r="E16" s="20">
        <f t="shared" si="0"/>
        <v>100</v>
      </c>
      <c r="F16" s="8"/>
      <c r="G16" s="15"/>
    </row>
    <row r="17" spans="2:7">
      <c r="B17" s="19">
        <v>44203</v>
      </c>
      <c r="C17" s="15" t="s">
        <v>86</v>
      </c>
      <c r="D17" s="13" t="s">
        <v>5</v>
      </c>
      <c r="E17" s="20">
        <f>IF(D17=$B$5,$C$5,IF(D17=$B$6,$C$6,$C$7))</f>
        <v>100</v>
      </c>
      <c r="F17" s="8"/>
      <c r="G17" s="15"/>
    </row>
    <row r="18" spans="2:7">
      <c r="B18" s="19">
        <v>44203</v>
      </c>
      <c r="C18" s="15" t="s">
        <v>160</v>
      </c>
      <c r="D18" s="13" t="s">
        <v>5</v>
      </c>
      <c r="E18" s="20">
        <f t="shared" si="0"/>
        <v>100</v>
      </c>
      <c r="F18" s="8"/>
      <c r="G18" s="15"/>
    </row>
    <row r="19" spans="2:7">
      <c r="B19" s="19">
        <v>44203</v>
      </c>
      <c r="C19" s="15" t="s">
        <v>32</v>
      </c>
      <c r="D19" s="13" t="s">
        <v>201</v>
      </c>
      <c r="E19" s="20">
        <f t="shared" si="0"/>
        <v>50</v>
      </c>
      <c r="F19" s="8"/>
      <c r="G19" s="15"/>
    </row>
    <row r="20" spans="2:7">
      <c r="B20" s="19">
        <v>44203</v>
      </c>
      <c r="C20" s="15" t="s">
        <v>41</v>
      </c>
      <c r="D20" s="13" t="s">
        <v>201</v>
      </c>
      <c r="E20" s="20">
        <f t="shared" si="0"/>
        <v>50</v>
      </c>
      <c r="F20" s="8"/>
      <c r="G20" s="15"/>
    </row>
    <row r="21" spans="2:7">
      <c r="B21" s="19">
        <v>44204</v>
      </c>
      <c r="C21" s="15" t="s">
        <v>123</v>
      </c>
      <c r="D21" s="13" t="s">
        <v>5</v>
      </c>
      <c r="E21" s="20">
        <f t="shared" si="0"/>
        <v>100</v>
      </c>
      <c r="F21" s="8"/>
      <c r="G21" s="15"/>
    </row>
    <row r="22" spans="2:7">
      <c r="B22" s="19">
        <v>44204</v>
      </c>
      <c r="C22" s="15" t="s">
        <v>125</v>
      </c>
      <c r="D22" s="13" t="s">
        <v>201</v>
      </c>
      <c r="E22" s="20">
        <f t="shared" si="0"/>
        <v>50</v>
      </c>
      <c r="F22" s="8"/>
      <c r="G22" s="15"/>
    </row>
    <row r="23" spans="2:7">
      <c r="B23" s="19">
        <v>44204</v>
      </c>
      <c r="C23" s="15" t="s">
        <v>69</v>
      </c>
      <c r="D23" s="13" t="s">
        <v>5</v>
      </c>
      <c r="E23" s="20">
        <f t="shared" si="0"/>
        <v>100</v>
      </c>
      <c r="F23" s="8"/>
      <c r="G23" s="15"/>
    </row>
    <row r="24" spans="2:7">
      <c r="B24" s="19">
        <v>44205</v>
      </c>
      <c r="C24" s="15" t="s">
        <v>44</v>
      </c>
      <c r="D24" s="13" t="s">
        <v>5</v>
      </c>
      <c r="E24" s="20">
        <f t="shared" si="0"/>
        <v>100</v>
      </c>
      <c r="F24" s="8"/>
      <c r="G24" s="15"/>
    </row>
    <row r="25" spans="2:7">
      <c r="B25" s="19">
        <v>44205</v>
      </c>
      <c r="C25" s="15" t="s">
        <v>181</v>
      </c>
      <c r="D25" s="13" t="s">
        <v>5</v>
      </c>
      <c r="E25" s="20">
        <f t="shared" si="0"/>
        <v>100</v>
      </c>
      <c r="F25" s="8"/>
      <c r="G25" s="15"/>
    </row>
    <row r="26" spans="2:7">
      <c r="B26" s="19">
        <v>44206</v>
      </c>
      <c r="C26" s="15" t="s">
        <v>13</v>
      </c>
      <c r="D26" s="13" t="s">
        <v>201</v>
      </c>
      <c r="E26" s="20">
        <f t="shared" si="0"/>
        <v>50</v>
      </c>
      <c r="F26" s="8"/>
      <c r="G26" s="15"/>
    </row>
    <row r="27" spans="2:7">
      <c r="B27" s="19">
        <v>44206</v>
      </c>
      <c r="C27" s="15" t="s">
        <v>170</v>
      </c>
      <c r="D27" s="13" t="s">
        <v>5</v>
      </c>
      <c r="E27" s="20">
        <f t="shared" si="0"/>
        <v>100</v>
      </c>
      <c r="F27" s="8"/>
      <c r="G27" s="15"/>
    </row>
    <row r="28" spans="2:7">
      <c r="B28" s="19">
        <v>44209</v>
      </c>
      <c r="C28" s="15" t="s">
        <v>29</v>
      </c>
      <c r="D28" s="13" t="s">
        <v>202</v>
      </c>
      <c r="E28" s="20">
        <f t="shared" si="0"/>
        <v>30</v>
      </c>
      <c r="F28" s="8"/>
      <c r="G28" s="15"/>
    </row>
    <row r="29" spans="2:7">
      <c r="B29" s="19">
        <v>44209</v>
      </c>
      <c r="C29" s="15" t="s">
        <v>39</v>
      </c>
      <c r="D29" s="13" t="s">
        <v>5</v>
      </c>
      <c r="E29" s="20">
        <f t="shared" si="0"/>
        <v>100</v>
      </c>
      <c r="F29" s="8"/>
      <c r="G29" s="15"/>
    </row>
    <row r="30" spans="2:7">
      <c r="B30" s="19">
        <v>44210</v>
      </c>
      <c r="C30" s="15" t="s">
        <v>186</v>
      </c>
      <c r="D30" s="13" t="s">
        <v>5</v>
      </c>
      <c r="E30" s="20">
        <f t="shared" si="0"/>
        <v>100</v>
      </c>
      <c r="F30" s="8"/>
      <c r="G30" s="15"/>
    </row>
    <row r="31" spans="2:7">
      <c r="B31" s="19">
        <v>44210</v>
      </c>
      <c r="C31" s="15" t="s">
        <v>133</v>
      </c>
      <c r="D31" s="13" t="s">
        <v>5</v>
      </c>
      <c r="E31" s="20">
        <f t="shared" si="0"/>
        <v>100</v>
      </c>
      <c r="F31" s="8"/>
      <c r="G31" s="15"/>
    </row>
    <row r="32" spans="2:7">
      <c r="B32" s="19">
        <v>44211</v>
      </c>
      <c r="C32" s="15" t="s">
        <v>186</v>
      </c>
      <c r="D32" s="13" t="s">
        <v>5</v>
      </c>
      <c r="E32" s="20">
        <f t="shared" si="0"/>
        <v>100</v>
      </c>
      <c r="F32" s="8"/>
      <c r="G32" s="15"/>
    </row>
    <row r="33" spans="2:7">
      <c r="B33" s="19">
        <v>44211</v>
      </c>
      <c r="C33" s="15" t="s">
        <v>118</v>
      </c>
      <c r="D33" s="13" t="s">
        <v>5</v>
      </c>
      <c r="E33" s="20">
        <f t="shared" si="0"/>
        <v>100</v>
      </c>
      <c r="F33" s="8"/>
      <c r="G33" s="15"/>
    </row>
    <row r="34" spans="2:7">
      <c r="B34" s="19">
        <v>44211</v>
      </c>
      <c r="C34" s="15" t="s">
        <v>80</v>
      </c>
      <c r="D34" s="13" t="s">
        <v>201</v>
      </c>
      <c r="E34" s="20">
        <f t="shared" si="0"/>
        <v>50</v>
      </c>
      <c r="F34" s="8"/>
      <c r="G34" s="15"/>
    </row>
    <row r="35" spans="2:7">
      <c r="B35" s="19">
        <v>44212</v>
      </c>
      <c r="C35" s="15" t="s">
        <v>19</v>
      </c>
      <c r="D35" s="13" t="s">
        <v>5</v>
      </c>
      <c r="E35" s="20">
        <f t="shared" si="0"/>
        <v>100</v>
      </c>
      <c r="F35" s="8"/>
      <c r="G35" s="15"/>
    </row>
    <row r="36" spans="2:7">
      <c r="B36" s="19">
        <v>44214</v>
      </c>
      <c r="C36" s="15" t="s">
        <v>128</v>
      </c>
      <c r="D36" s="13" t="s">
        <v>201</v>
      </c>
      <c r="E36" s="20">
        <f t="shared" si="0"/>
        <v>50</v>
      </c>
      <c r="F36" s="8"/>
      <c r="G36" s="15"/>
    </row>
    <row r="37" spans="2:7">
      <c r="B37" s="19">
        <v>44214</v>
      </c>
      <c r="C37" s="15" t="s">
        <v>69</v>
      </c>
      <c r="D37" s="13" t="s">
        <v>5</v>
      </c>
      <c r="E37" s="20">
        <f t="shared" si="0"/>
        <v>100</v>
      </c>
      <c r="F37" s="8"/>
      <c r="G37" s="15"/>
    </row>
    <row r="38" spans="2:7">
      <c r="B38" s="19">
        <v>44215</v>
      </c>
      <c r="C38" s="15" t="s">
        <v>90</v>
      </c>
      <c r="D38" s="13" t="s">
        <v>5</v>
      </c>
      <c r="E38" s="20">
        <f t="shared" si="0"/>
        <v>100</v>
      </c>
      <c r="F38" s="8"/>
      <c r="G38" s="15"/>
    </row>
    <row r="39" spans="2:7">
      <c r="B39" s="19">
        <v>44215</v>
      </c>
      <c r="C39" s="15" t="s">
        <v>190</v>
      </c>
      <c r="D39" s="13" t="s">
        <v>5</v>
      </c>
      <c r="E39" s="20">
        <f t="shared" si="0"/>
        <v>100</v>
      </c>
      <c r="F39" s="8"/>
      <c r="G39" s="15"/>
    </row>
    <row r="40" spans="2:7">
      <c r="B40" s="19">
        <v>44215</v>
      </c>
      <c r="C40" s="15" t="s">
        <v>158</v>
      </c>
      <c r="D40" s="13" t="s">
        <v>201</v>
      </c>
      <c r="E40" s="20">
        <f t="shared" si="0"/>
        <v>50</v>
      </c>
      <c r="F40" s="8"/>
      <c r="G40" s="15"/>
    </row>
    <row r="41" spans="2:7">
      <c r="B41" s="19">
        <v>44215</v>
      </c>
      <c r="C41" s="15" t="s">
        <v>158</v>
      </c>
      <c r="D41" s="13" t="s">
        <v>201</v>
      </c>
      <c r="E41" s="20">
        <f t="shared" si="0"/>
        <v>50</v>
      </c>
      <c r="F41" s="8"/>
      <c r="G41" s="15"/>
    </row>
    <row r="42" spans="2:7">
      <c r="B42" s="19">
        <v>44216</v>
      </c>
      <c r="C42" s="15" t="s">
        <v>134</v>
      </c>
      <c r="D42" s="13" t="s">
        <v>5</v>
      </c>
      <c r="E42" s="20">
        <f t="shared" si="0"/>
        <v>100</v>
      </c>
      <c r="F42" s="8"/>
      <c r="G42" s="15"/>
    </row>
    <row r="43" spans="2:7">
      <c r="B43" s="19">
        <v>44216</v>
      </c>
      <c r="C43" s="15" t="s">
        <v>191</v>
      </c>
      <c r="D43" s="13" t="s">
        <v>5</v>
      </c>
      <c r="E43" s="20">
        <f t="shared" si="0"/>
        <v>100</v>
      </c>
      <c r="F43" s="8"/>
      <c r="G43" s="15"/>
    </row>
    <row r="44" spans="2:7">
      <c r="B44" s="19">
        <v>44216</v>
      </c>
      <c r="C44" s="15" t="s">
        <v>23</v>
      </c>
      <c r="D44" s="13" t="s">
        <v>201</v>
      </c>
      <c r="E44" s="20">
        <f t="shared" si="0"/>
        <v>50</v>
      </c>
      <c r="F44" s="8"/>
      <c r="G44" s="15"/>
    </row>
    <row r="45" spans="2:7">
      <c r="B45" s="19">
        <v>44217</v>
      </c>
      <c r="C45" s="15" t="s">
        <v>59</v>
      </c>
      <c r="D45" s="13" t="s">
        <v>5</v>
      </c>
      <c r="E45" s="20">
        <f t="shared" si="0"/>
        <v>100</v>
      </c>
      <c r="F45" s="8"/>
      <c r="G45" s="15"/>
    </row>
    <row r="46" spans="2:7">
      <c r="B46" s="19">
        <v>44219</v>
      </c>
      <c r="C46" s="15" t="s">
        <v>39</v>
      </c>
      <c r="D46" s="13" t="s">
        <v>5</v>
      </c>
      <c r="E46" s="20">
        <f t="shared" si="0"/>
        <v>100</v>
      </c>
      <c r="F46" s="8"/>
      <c r="G46" s="15"/>
    </row>
    <row r="47" spans="2:7">
      <c r="B47" s="19">
        <v>44220</v>
      </c>
      <c r="C47" s="15" t="s">
        <v>90</v>
      </c>
      <c r="D47" s="13" t="s">
        <v>5</v>
      </c>
      <c r="E47" s="20">
        <f t="shared" si="0"/>
        <v>100</v>
      </c>
      <c r="F47" s="8"/>
      <c r="G47" s="15"/>
    </row>
    <row r="48" spans="2:7">
      <c r="B48" s="19">
        <v>44220</v>
      </c>
      <c r="C48" s="15" t="s">
        <v>185</v>
      </c>
      <c r="D48" s="13" t="s">
        <v>201</v>
      </c>
      <c r="E48" s="20">
        <f t="shared" si="0"/>
        <v>50</v>
      </c>
      <c r="F48" s="8"/>
      <c r="G48" s="15"/>
    </row>
    <row r="49" spans="2:7">
      <c r="B49" s="19">
        <v>44221</v>
      </c>
      <c r="C49" s="15" t="s">
        <v>92</v>
      </c>
      <c r="D49" s="13" t="s">
        <v>5</v>
      </c>
      <c r="E49" s="20">
        <f t="shared" si="0"/>
        <v>100</v>
      </c>
      <c r="F49" s="8"/>
      <c r="G49" s="15"/>
    </row>
    <row r="50" spans="2:7">
      <c r="B50" s="19">
        <v>44221</v>
      </c>
      <c r="C50" s="15" t="s">
        <v>65</v>
      </c>
      <c r="D50" s="13" t="s">
        <v>5</v>
      </c>
      <c r="E50" s="20">
        <f t="shared" si="0"/>
        <v>100</v>
      </c>
      <c r="F50" s="8"/>
      <c r="G50" s="15"/>
    </row>
    <row r="51" spans="2:7">
      <c r="B51" s="19">
        <v>44222</v>
      </c>
      <c r="C51" s="15" t="s">
        <v>19</v>
      </c>
      <c r="D51" s="13" t="s">
        <v>5</v>
      </c>
      <c r="E51" s="20">
        <f t="shared" si="0"/>
        <v>100</v>
      </c>
      <c r="F51" s="8"/>
      <c r="G51" s="15"/>
    </row>
    <row r="52" spans="2:7">
      <c r="B52" s="19">
        <v>44222</v>
      </c>
      <c r="C52" s="15" t="s">
        <v>70</v>
      </c>
      <c r="D52" s="13" t="s">
        <v>5</v>
      </c>
      <c r="E52" s="20">
        <f t="shared" si="0"/>
        <v>100</v>
      </c>
      <c r="F52" s="8"/>
      <c r="G52" s="15"/>
    </row>
    <row r="53" spans="2:7">
      <c r="B53" s="19">
        <v>44223</v>
      </c>
      <c r="C53" s="15" t="s">
        <v>66</v>
      </c>
      <c r="D53" s="13" t="s">
        <v>5</v>
      </c>
      <c r="E53" s="20">
        <f t="shared" si="0"/>
        <v>100</v>
      </c>
      <c r="F53" s="8"/>
      <c r="G53" s="15"/>
    </row>
    <row r="54" spans="2:7">
      <c r="B54" s="19">
        <v>44225</v>
      </c>
      <c r="C54" s="15" t="s">
        <v>149</v>
      </c>
      <c r="D54" s="13" t="s">
        <v>5</v>
      </c>
      <c r="E54" s="20">
        <f t="shared" si="0"/>
        <v>100</v>
      </c>
      <c r="F54" s="8"/>
      <c r="G54" s="15"/>
    </row>
    <row r="55" spans="2:7">
      <c r="B55" s="19">
        <v>44225</v>
      </c>
      <c r="C55" s="15" t="s">
        <v>140</v>
      </c>
      <c r="D55" s="13" t="s">
        <v>5</v>
      </c>
      <c r="E55" s="20">
        <f t="shared" si="0"/>
        <v>100</v>
      </c>
      <c r="F55" s="8"/>
      <c r="G55" s="15"/>
    </row>
    <row r="56" spans="2:7">
      <c r="B56" s="19">
        <v>44230</v>
      </c>
      <c r="C56" s="15" t="s">
        <v>89</v>
      </c>
      <c r="D56" s="13" t="s">
        <v>5</v>
      </c>
      <c r="E56" s="20">
        <f t="shared" si="0"/>
        <v>100</v>
      </c>
      <c r="F56" s="8"/>
      <c r="G56" s="15"/>
    </row>
    <row r="57" spans="2:7">
      <c r="B57" s="19">
        <v>44231</v>
      </c>
      <c r="C57" s="15" t="s">
        <v>25</v>
      </c>
      <c r="D57" s="13" t="s">
        <v>5</v>
      </c>
      <c r="E57" s="20">
        <f t="shared" si="0"/>
        <v>100</v>
      </c>
      <c r="F57" s="8"/>
      <c r="G57" s="15"/>
    </row>
    <row r="58" spans="2:7">
      <c r="B58" s="19">
        <v>44232</v>
      </c>
      <c r="C58" s="15" t="s">
        <v>132</v>
      </c>
      <c r="D58" s="13" t="s">
        <v>201</v>
      </c>
      <c r="E58" s="20">
        <f t="shared" si="0"/>
        <v>50</v>
      </c>
      <c r="F58" s="8"/>
      <c r="G58" s="15"/>
    </row>
    <row r="59" spans="2:7">
      <c r="B59" s="19">
        <v>44232</v>
      </c>
      <c r="C59" s="15" t="s">
        <v>15</v>
      </c>
      <c r="D59" s="13" t="s">
        <v>201</v>
      </c>
      <c r="E59" s="20">
        <f t="shared" si="0"/>
        <v>50</v>
      </c>
      <c r="F59" s="8"/>
      <c r="G59" s="15"/>
    </row>
    <row r="60" spans="2:7">
      <c r="B60" s="19">
        <v>44233</v>
      </c>
      <c r="C60" s="15" t="s">
        <v>82</v>
      </c>
      <c r="D60" s="13" t="s">
        <v>5</v>
      </c>
      <c r="E60" s="20">
        <f t="shared" si="0"/>
        <v>100</v>
      </c>
      <c r="F60" s="8"/>
      <c r="G60" s="15"/>
    </row>
    <row r="61" spans="2:7">
      <c r="B61" s="19">
        <v>44233</v>
      </c>
      <c r="C61" s="15" t="s">
        <v>39</v>
      </c>
      <c r="D61" s="13" t="s">
        <v>5</v>
      </c>
      <c r="E61" s="20">
        <f t="shared" si="0"/>
        <v>100</v>
      </c>
      <c r="F61" s="8"/>
      <c r="G61" s="15"/>
    </row>
    <row r="62" spans="2:7">
      <c r="B62" s="19">
        <v>44233</v>
      </c>
      <c r="C62" s="15" t="s">
        <v>42</v>
      </c>
      <c r="D62" s="13" t="s">
        <v>5</v>
      </c>
      <c r="E62" s="20">
        <f t="shared" si="0"/>
        <v>100</v>
      </c>
      <c r="F62" s="8"/>
      <c r="G62" s="15"/>
    </row>
    <row r="63" spans="2:7">
      <c r="B63" s="19">
        <v>44234</v>
      </c>
      <c r="C63" s="15" t="s">
        <v>39</v>
      </c>
      <c r="D63" s="13" t="s">
        <v>5</v>
      </c>
      <c r="E63" s="20">
        <f t="shared" si="0"/>
        <v>100</v>
      </c>
      <c r="F63" s="8"/>
      <c r="G63" s="15"/>
    </row>
    <row r="64" spans="2:7">
      <c r="B64" s="19">
        <v>44235</v>
      </c>
      <c r="C64" s="15" t="s">
        <v>181</v>
      </c>
      <c r="D64" s="13" t="s">
        <v>5</v>
      </c>
      <c r="E64" s="20">
        <f t="shared" si="0"/>
        <v>100</v>
      </c>
      <c r="F64" s="8"/>
      <c r="G64" s="15"/>
    </row>
    <row r="65" spans="2:7">
      <c r="B65" s="19">
        <v>44235</v>
      </c>
      <c r="C65" s="15" t="s">
        <v>168</v>
      </c>
      <c r="D65" s="13" t="s">
        <v>201</v>
      </c>
      <c r="E65" s="20">
        <f t="shared" si="0"/>
        <v>50</v>
      </c>
      <c r="F65" s="8"/>
      <c r="G65" s="15"/>
    </row>
    <row r="66" spans="2:7">
      <c r="B66" s="19">
        <v>44235</v>
      </c>
      <c r="C66" s="15" t="s">
        <v>23</v>
      </c>
      <c r="D66" s="13" t="s">
        <v>201</v>
      </c>
      <c r="E66" s="20">
        <f t="shared" si="0"/>
        <v>50</v>
      </c>
      <c r="F66" s="8"/>
      <c r="G66" s="15"/>
    </row>
    <row r="67" spans="2:7">
      <c r="B67" s="19">
        <v>44235</v>
      </c>
      <c r="C67" s="15" t="s">
        <v>36</v>
      </c>
      <c r="D67" s="13" t="s">
        <v>5</v>
      </c>
      <c r="E67" s="20">
        <f t="shared" si="0"/>
        <v>100</v>
      </c>
      <c r="F67" s="8"/>
      <c r="G67" s="15"/>
    </row>
    <row r="68" spans="2:7">
      <c r="B68" s="19">
        <v>44238</v>
      </c>
      <c r="C68" s="15" t="s">
        <v>148</v>
      </c>
      <c r="D68" s="13" t="s">
        <v>201</v>
      </c>
      <c r="E68" s="20">
        <f t="shared" si="0"/>
        <v>50</v>
      </c>
      <c r="F68" s="8"/>
      <c r="G68" s="15"/>
    </row>
    <row r="69" spans="2:7">
      <c r="B69" s="19">
        <v>44238</v>
      </c>
      <c r="C69" s="15" t="s">
        <v>174</v>
      </c>
      <c r="D69" s="13" t="s">
        <v>5</v>
      </c>
      <c r="E69" s="20">
        <f t="shared" si="0"/>
        <v>100</v>
      </c>
      <c r="F69" s="8"/>
      <c r="G69" s="15"/>
    </row>
    <row r="70" spans="2:7">
      <c r="B70" s="19">
        <v>44239</v>
      </c>
      <c r="C70" s="15" t="s">
        <v>170</v>
      </c>
      <c r="D70" s="13" t="s">
        <v>5</v>
      </c>
      <c r="E70" s="20">
        <f t="shared" si="0"/>
        <v>100</v>
      </c>
      <c r="F70" s="8"/>
      <c r="G70" s="15"/>
    </row>
    <row r="71" spans="2:7">
      <c r="B71" s="19">
        <v>44239</v>
      </c>
      <c r="C71" s="15" t="s">
        <v>19</v>
      </c>
      <c r="D71" s="13" t="s">
        <v>5</v>
      </c>
      <c r="E71" s="20">
        <f t="shared" si="0"/>
        <v>100</v>
      </c>
      <c r="F71" s="8"/>
      <c r="G71" s="15"/>
    </row>
    <row r="72" spans="2:7">
      <c r="B72" s="19">
        <v>44241</v>
      </c>
      <c r="C72" s="15" t="s">
        <v>24</v>
      </c>
      <c r="D72" s="13" t="s">
        <v>5</v>
      </c>
      <c r="E72" s="20">
        <f t="shared" si="0"/>
        <v>100</v>
      </c>
      <c r="F72" s="8"/>
      <c r="G72" s="15"/>
    </row>
    <row r="73" spans="2:7">
      <c r="B73" s="19">
        <v>44241</v>
      </c>
      <c r="C73" s="15" t="s">
        <v>144</v>
      </c>
      <c r="D73" s="13" t="s">
        <v>201</v>
      </c>
      <c r="E73" s="20">
        <f t="shared" si="0"/>
        <v>50</v>
      </c>
      <c r="F73" s="8"/>
      <c r="G73" s="15"/>
    </row>
    <row r="74" spans="2:7">
      <c r="B74" s="19">
        <v>44241</v>
      </c>
      <c r="C74" s="15" t="s">
        <v>76</v>
      </c>
      <c r="D74" s="13" t="s">
        <v>5</v>
      </c>
      <c r="E74" s="20">
        <f t="shared" si="0"/>
        <v>100</v>
      </c>
      <c r="F74" s="8"/>
      <c r="G74" s="15"/>
    </row>
    <row r="75" spans="2:7">
      <c r="B75" s="19">
        <v>44242</v>
      </c>
      <c r="C75" s="15" t="s">
        <v>175</v>
      </c>
      <c r="D75" s="13" t="s">
        <v>201</v>
      </c>
      <c r="E75" s="20">
        <f t="shared" ref="E75:E138" si="1">IF(D75=$B$5,$C$5,IF(D75=$B$6,$C$6,$C$7))</f>
        <v>50</v>
      </c>
      <c r="F75" s="8"/>
      <c r="G75" s="15"/>
    </row>
    <row r="76" spans="2:7">
      <c r="B76" s="19">
        <v>44243</v>
      </c>
      <c r="C76" s="15" t="s">
        <v>120</v>
      </c>
      <c r="D76" s="13" t="s">
        <v>5</v>
      </c>
      <c r="E76" s="20">
        <f t="shared" si="1"/>
        <v>100</v>
      </c>
      <c r="F76" s="8"/>
      <c r="G76" s="15"/>
    </row>
    <row r="77" spans="2:7">
      <c r="B77" s="19">
        <v>44244</v>
      </c>
      <c r="C77" s="15" t="s">
        <v>40</v>
      </c>
      <c r="D77" s="13" t="s">
        <v>5</v>
      </c>
      <c r="E77" s="20">
        <f t="shared" si="1"/>
        <v>100</v>
      </c>
      <c r="F77" s="8"/>
      <c r="G77" s="15"/>
    </row>
    <row r="78" spans="2:7">
      <c r="B78" s="19">
        <v>44245</v>
      </c>
      <c r="C78" s="15" t="s">
        <v>110</v>
      </c>
      <c r="D78" s="13" t="s">
        <v>5</v>
      </c>
      <c r="E78" s="20">
        <f t="shared" si="1"/>
        <v>100</v>
      </c>
      <c r="F78" s="8"/>
      <c r="G78" s="15"/>
    </row>
    <row r="79" spans="2:7">
      <c r="B79" s="19">
        <v>44245</v>
      </c>
      <c r="C79" s="15" t="s">
        <v>112</v>
      </c>
      <c r="D79" s="13" t="s">
        <v>5</v>
      </c>
      <c r="E79" s="20">
        <f t="shared" si="1"/>
        <v>100</v>
      </c>
      <c r="F79" s="8"/>
      <c r="G79" s="15"/>
    </row>
    <row r="80" spans="2:7">
      <c r="B80" s="19">
        <v>44249</v>
      </c>
      <c r="C80" s="15" t="s">
        <v>86</v>
      </c>
      <c r="D80" s="13" t="s">
        <v>5</v>
      </c>
      <c r="E80" s="20">
        <f t="shared" si="1"/>
        <v>100</v>
      </c>
      <c r="F80" s="8"/>
      <c r="G80" s="15"/>
    </row>
    <row r="81" spans="2:7">
      <c r="B81" s="19">
        <v>44251</v>
      </c>
      <c r="C81" s="15" t="s">
        <v>90</v>
      </c>
      <c r="D81" s="13" t="s">
        <v>5</v>
      </c>
      <c r="E81" s="20">
        <f t="shared" si="1"/>
        <v>100</v>
      </c>
      <c r="F81" s="8"/>
      <c r="G81" s="15"/>
    </row>
    <row r="82" spans="2:7">
      <c r="B82" s="19">
        <v>44251</v>
      </c>
      <c r="C82" s="15" t="s">
        <v>36</v>
      </c>
      <c r="D82" s="13" t="s">
        <v>5</v>
      </c>
      <c r="E82" s="20">
        <f t="shared" si="1"/>
        <v>100</v>
      </c>
      <c r="F82" s="8"/>
      <c r="G82" s="15"/>
    </row>
    <row r="83" spans="2:7">
      <c r="B83" s="19">
        <v>44252</v>
      </c>
      <c r="C83" s="15" t="s">
        <v>27</v>
      </c>
      <c r="D83" s="13" t="s">
        <v>201</v>
      </c>
      <c r="E83" s="20">
        <f t="shared" si="1"/>
        <v>50</v>
      </c>
      <c r="F83" s="8"/>
      <c r="G83" s="15"/>
    </row>
    <row r="84" spans="2:7">
      <c r="B84" s="19">
        <v>44252</v>
      </c>
      <c r="C84" s="15" t="s">
        <v>97</v>
      </c>
      <c r="D84" s="13" t="s">
        <v>5</v>
      </c>
      <c r="E84" s="20">
        <f t="shared" si="1"/>
        <v>100</v>
      </c>
      <c r="F84" s="8"/>
      <c r="G84" s="15"/>
    </row>
    <row r="85" spans="2:7">
      <c r="B85" s="19">
        <v>44254</v>
      </c>
      <c r="C85" s="15" t="s">
        <v>70</v>
      </c>
      <c r="D85" s="13" t="s">
        <v>5</v>
      </c>
      <c r="E85" s="20">
        <f t="shared" si="1"/>
        <v>100</v>
      </c>
      <c r="F85" s="8"/>
      <c r="G85" s="15"/>
    </row>
    <row r="86" spans="2:7">
      <c r="B86" s="19">
        <v>44255</v>
      </c>
      <c r="C86" s="15" t="s">
        <v>41</v>
      </c>
      <c r="D86" s="13" t="s">
        <v>201</v>
      </c>
      <c r="E86" s="20">
        <f t="shared" si="1"/>
        <v>50</v>
      </c>
      <c r="F86" s="8"/>
      <c r="G86" s="15"/>
    </row>
    <row r="87" spans="2:7">
      <c r="B87" s="19">
        <v>44256</v>
      </c>
      <c r="C87" s="15" t="s">
        <v>134</v>
      </c>
      <c r="D87" s="13" t="s">
        <v>5</v>
      </c>
      <c r="E87" s="20">
        <f t="shared" si="1"/>
        <v>100</v>
      </c>
      <c r="F87" s="8"/>
      <c r="G87" s="15"/>
    </row>
    <row r="88" spans="2:7">
      <c r="B88" s="19">
        <v>44256</v>
      </c>
      <c r="C88" s="15" t="s">
        <v>52</v>
      </c>
      <c r="D88" s="13" t="s">
        <v>5</v>
      </c>
      <c r="E88" s="20">
        <f t="shared" si="1"/>
        <v>100</v>
      </c>
      <c r="F88" s="8"/>
      <c r="G88" s="15"/>
    </row>
    <row r="89" spans="2:7">
      <c r="B89" s="19">
        <v>44256</v>
      </c>
      <c r="C89" s="15" t="s">
        <v>15</v>
      </c>
      <c r="D89" s="13" t="s">
        <v>201</v>
      </c>
      <c r="E89" s="20">
        <f t="shared" si="1"/>
        <v>50</v>
      </c>
      <c r="F89" s="8"/>
      <c r="G89" s="15"/>
    </row>
    <row r="90" spans="2:7">
      <c r="B90" s="19">
        <v>44256</v>
      </c>
      <c r="C90" s="15" t="s">
        <v>111</v>
      </c>
      <c r="D90" s="13" t="s">
        <v>5</v>
      </c>
      <c r="E90" s="20">
        <f t="shared" si="1"/>
        <v>100</v>
      </c>
      <c r="F90" s="8"/>
      <c r="G90" s="15"/>
    </row>
    <row r="91" spans="2:7">
      <c r="B91" s="19">
        <v>44256</v>
      </c>
      <c r="C91" s="15" t="s">
        <v>84</v>
      </c>
      <c r="D91" s="13" t="s">
        <v>5</v>
      </c>
      <c r="E91" s="20">
        <f t="shared" si="1"/>
        <v>100</v>
      </c>
      <c r="F91" s="8"/>
      <c r="G91" s="15"/>
    </row>
    <row r="92" spans="2:7">
      <c r="B92" s="19">
        <v>44256</v>
      </c>
      <c r="C92" s="15" t="s">
        <v>49</v>
      </c>
      <c r="D92" s="13" t="s">
        <v>5</v>
      </c>
      <c r="E92" s="20">
        <f t="shared" si="1"/>
        <v>100</v>
      </c>
      <c r="F92" s="8"/>
      <c r="G92" s="15"/>
    </row>
    <row r="93" spans="2:7">
      <c r="B93" s="19">
        <v>44257</v>
      </c>
      <c r="C93" s="15" t="s">
        <v>74</v>
      </c>
      <c r="D93" s="13" t="s">
        <v>5</v>
      </c>
      <c r="E93" s="20">
        <f t="shared" si="1"/>
        <v>100</v>
      </c>
      <c r="F93" s="8"/>
      <c r="G93" s="15"/>
    </row>
    <row r="94" spans="2:7">
      <c r="B94" s="19">
        <v>44257</v>
      </c>
      <c r="C94" s="15" t="s">
        <v>143</v>
      </c>
      <c r="D94" s="13" t="s">
        <v>5</v>
      </c>
      <c r="E94" s="20">
        <f t="shared" si="1"/>
        <v>100</v>
      </c>
      <c r="F94" s="8"/>
      <c r="G94" s="15"/>
    </row>
    <row r="95" spans="2:7">
      <c r="B95" s="19">
        <v>44258</v>
      </c>
      <c r="C95" s="15" t="s">
        <v>111</v>
      </c>
      <c r="D95" s="13" t="s">
        <v>5</v>
      </c>
      <c r="E95" s="20">
        <f t="shared" si="1"/>
        <v>100</v>
      </c>
      <c r="F95" s="8"/>
      <c r="G95" s="15"/>
    </row>
    <row r="96" spans="2:7">
      <c r="B96" s="19">
        <v>44258</v>
      </c>
      <c r="C96" s="15" t="s">
        <v>18</v>
      </c>
      <c r="D96" s="13" t="s">
        <v>5</v>
      </c>
      <c r="E96" s="20">
        <f t="shared" si="1"/>
        <v>100</v>
      </c>
      <c r="F96" s="8"/>
      <c r="G96" s="15"/>
    </row>
    <row r="97" spans="2:7">
      <c r="B97" s="19">
        <v>44259</v>
      </c>
      <c r="C97" s="15" t="s">
        <v>28</v>
      </c>
      <c r="D97" s="13" t="s">
        <v>201</v>
      </c>
      <c r="E97" s="20">
        <f t="shared" si="1"/>
        <v>50</v>
      </c>
      <c r="F97" s="8"/>
      <c r="G97" s="15"/>
    </row>
    <row r="98" spans="2:7">
      <c r="B98" s="19">
        <v>44259</v>
      </c>
      <c r="C98" s="15" t="s">
        <v>98</v>
      </c>
      <c r="D98" s="13" t="s">
        <v>5</v>
      </c>
      <c r="E98" s="20">
        <f t="shared" si="1"/>
        <v>100</v>
      </c>
      <c r="F98" s="8"/>
      <c r="G98" s="15"/>
    </row>
    <row r="99" spans="2:7">
      <c r="B99" s="19">
        <v>44260</v>
      </c>
      <c r="C99" s="15" t="s">
        <v>167</v>
      </c>
      <c r="D99" s="13" t="s">
        <v>5</v>
      </c>
      <c r="E99" s="20">
        <f t="shared" si="1"/>
        <v>100</v>
      </c>
      <c r="F99" s="8"/>
      <c r="G99" s="15"/>
    </row>
    <row r="100" spans="2:7">
      <c r="B100" s="19">
        <v>44262</v>
      </c>
      <c r="C100" s="15" t="s">
        <v>131</v>
      </c>
      <c r="D100" s="13" t="s">
        <v>5</v>
      </c>
      <c r="E100" s="20">
        <f t="shared" si="1"/>
        <v>100</v>
      </c>
      <c r="F100" s="8"/>
      <c r="G100" s="15"/>
    </row>
    <row r="101" spans="2:7">
      <c r="B101" s="19">
        <v>44263</v>
      </c>
      <c r="C101" s="15" t="s">
        <v>151</v>
      </c>
      <c r="D101" s="13" t="s">
        <v>5</v>
      </c>
      <c r="E101" s="20">
        <f t="shared" si="1"/>
        <v>100</v>
      </c>
      <c r="F101" s="8"/>
      <c r="G101" s="15"/>
    </row>
    <row r="102" spans="2:7">
      <c r="B102" s="19">
        <v>44263</v>
      </c>
      <c r="C102" s="15" t="s">
        <v>71</v>
      </c>
      <c r="D102" s="13" t="s">
        <v>5</v>
      </c>
      <c r="E102" s="20">
        <f t="shared" si="1"/>
        <v>100</v>
      </c>
      <c r="F102" s="8"/>
      <c r="G102" s="15"/>
    </row>
    <row r="103" spans="2:7">
      <c r="B103" s="19">
        <v>44263</v>
      </c>
      <c r="C103" s="15" t="s">
        <v>38</v>
      </c>
      <c r="D103" s="13" t="s">
        <v>5</v>
      </c>
      <c r="E103" s="20">
        <f t="shared" si="1"/>
        <v>100</v>
      </c>
      <c r="F103" s="8"/>
      <c r="G103" s="15"/>
    </row>
    <row r="104" spans="2:7">
      <c r="B104" s="19">
        <v>44264</v>
      </c>
      <c r="C104" s="15" t="s">
        <v>157</v>
      </c>
      <c r="D104" s="13" t="s">
        <v>5</v>
      </c>
      <c r="E104" s="20">
        <f t="shared" si="1"/>
        <v>100</v>
      </c>
      <c r="F104" s="8"/>
      <c r="G104" s="15"/>
    </row>
    <row r="105" spans="2:7">
      <c r="B105" s="19">
        <v>44266</v>
      </c>
      <c r="C105" s="15" t="s">
        <v>192</v>
      </c>
      <c r="D105" s="13" t="s">
        <v>5</v>
      </c>
      <c r="E105" s="20">
        <f t="shared" si="1"/>
        <v>100</v>
      </c>
      <c r="F105" s="8"/>
      <c r="G105" s="15"/>
    </row>
    <row r="106" spans="2:7">
      <c r="B106" s="19">
        <v>44267</v>
      </c>
      <c r="C106" s="15" t="s">
        <v>77</v>
      </c>
      <c r="D106" s="13" t="s">
        <v>5</v>
      </c>
      <c r="E106" s="20">
        <f t="shared" si="1"/>
        <v>100</v>
      </c>
      <c r="F106" s="8"/>
      <c r="G106" s="15"/>
    </row>
    <row r="107" spans="2:7">
      <c r="B107" s="19">
        <v>44268</v>
      </c>
      <c r="C107" s="15" t="s">
        <v>190</v>
      </c>
      <c r="D107" s="13" t="s">
        <v>5</v>
      </c>
      <c r="E107" s="20">
        <f t="shared" si="1"/>
        <v>100</v>
      </c>
      <c r="F107" s="8"/>
      <c r="G107" s="15"/>
    </row>
    <row r="108" spans="2:7">
      <c r="B108" s="19">
        <v>44268</v>
      </c>
      <c r="C108" s="15" t="s">
        <v>24</v>
      </c>
      <c r="D108" s="13" t="s">
        <v>5</v>
      </c>
      <c r="E108" s="20">
        <f t="shared" si="1"/>
        <v>100</v>
      </c>
      <c r="F108" s="8"/>
      <c r="G108" s="15"/>
    </row>
    <row r="109" spans="2:7">
      <c r="B109" s="19">
        <v>44269</v>
      </c>
      <c r="C109" s="15" t="s">
        <v>114</v>
      </c>
      <c r="D109" s="13" t="s">
        <v>5</v>
      </c>
      <c r="E109" s="20">
        <f t="shared" si="1"/>
        <v>100</v>
      </c>
      <c r="F109" s="8"/>
      <c r="G109" s="15"/>
    </row>
    <row r="110" spans="2:7">
      <c r="B110" s="19">
        <v>44269</v>
      </c>
      <c r="C110" s="15" t="s">
        <v>43</v>
      </c>
      <c r="D110" s="13" t="s">
        <v>5</v>
      </c>
      <c r="E110" s="20">
        <f t="shared" si="1"/>
        <v>100</v>
      </c>
      <c r="F110" s="8"/>
      <c r="G110" s="15"/>
    </row>
    <row r="111" spans="2:7">
      <c r="B111" s="19">
        <v>44270</v>
      </c>
      <c r="C111" s="15" t="s">
        <v>101</v>
      </c>
      <c r="D111" s="13" t="s">
        <v>5</v>
      </c>
      <c r="E111" s="20">
        <f t="shared" si="1"/>
        <v>100</v>
      </c>
      <c r="F111" s="8"/>
      <c r="G111" s="15"/>
    </row>
    <row r="112" spans="2:7">
      <c r="B112" s="19">
        <v>44272</v>
      </c>
      <c r="C112" s="15" t="s">
        <v>40</v>
      </c>
      <c r="D112" s="13" t="s">
        <v>5</v>
      </c>
      <c r="E112" s="20">
        <f t="shared" si="1"/>
        <v>100</v>
      </c>
      <c r="F112" s="8"/>
      <c r="G112" s="15"/>
    </row>
    <row r="113" spans="2:7">
      <c r="B113" s="19">
        <v>44272</v>
      </c>
      <c r="C113" s="15" t="s">
        <v>54</v>
      </c>
      <c r="D113" s="13" t="s">
        <v>201</v>
      </c>
      <c r="E113" s="20">
        <f t="shared" si="1"/>
        <v>50</v>
      </c>
      <c r="F113" s="8"/>
      <c r="G113" s="15"/>
    </row>
    <row r="114" spans="2:7">
      <c r="B114" s="19">
        <v>44273</v>
      </c>
      <c r="C114" s="15" t="s">
        <v>19</v>
      </c>
      <c r="D114" s="13" t="s">
        <v>5</v>
      </c>
      <c r="E114" s="20">
        <f t="shared" si="1"/>
        <v>100</v>
      </c>
      <c r="F114" s="8"/>
      <c r="G114" s="15"/>
    </row>
    <row r="115" spans="2:7">
      <c r="B115" s="19">
        <v>44273</v>
      </c>
      <c r="C115" s="15" t="s">
        <v>154</v>
      </c>
      <c r="D115" s="13" t="s">
        <v>5</v>
      </c>
      <c r="E115" s="20">
        <f t="shared" si="1"/>
        <v>100</v>
      </c>
      <c r="F115" s="8"/>
      <c r="G115" s="15"/>
    </row>
    <row r="116" spans="2:7">
      <c r="B116" s="19">
        <v>44273</v>
      </c>
      <c r="C116" s="15" t="s">
        <v>93</v>
      </c>
      <c r="D116" s="13" t="s">
        <v>5</v>
      </c>
      <c r="E116" s="20">
        <f t="shared" si="1"/>
        <v>100</v>
      </c>
      <c r="F116" s="8"/>
      <c r="G116" s="15"/>
    </row>
    <row r="117" spans="2:7">
      <c r="B117" s="19">
        <v>44274</v>
      </c>
      <c r="C117" s="15" t="s">
        <v>140</v>
      </c>
      <c r="D117" s="13" t="s">
        <v>5</v>
      </c>
      <c r="E117" s="20">
        <f t="shared" si="1"/>
        <v>100</v>
      </c>
      <c r="F117" s="8"/>
      <c r="G117" s="15"/>
    </row>
    <row r="118" spans="2:7">
      <c r="B118" s="19">
        <v>44275</v>
      </c>
      <c r="C118" s="15" t="s">
        <v>114</v>
      </c>
      <c r="D118" s="13" t="s">
        <v>5</v>
      </c>
      <c r="E118" s="20">
        <f t="shared" si="1"/>
        <v>100</v>
      </c>
      <c r="F118" s="8"/>
      <c r="G118" s="15"/>
    </row>
    <row r="119" spans="2:7">
      <c r="B119" s="19">
        <v>44276</v>
      </c>
      <c r="C119" s="15" t="s">
        <v>124</v>
      </c>
      <c r="D119" s="13" t="s">
        <v>201</v>
      </c>
      <c r="E119" s="20">
        <f t="shared" si="1"/>
        <v>50</v>
      </c>
      <c r="F119" s="8"/>
      <c r="G119" s="15"/>
    </row>
    <row r="120" spans="2:7">
      <c r="B120" s="19">
        <v>44276</v>
      </c>
      <c r="C120" s="15" t="s">
        <v>101</v>
      </c>
      <c r="D120" s="13" t="s">
        <v>5</v>
      </c>
      <c r="E120" s="20">
        <f t="shared" si="1"/>
        <v>100</v>
      </c>
      <c r="F120" s="8"/>
      <c r="G120" s="15"/>
    </row>
    <row r="121" spans="2:7">
      <c r="B121" s="19">
        <v>44276</v>
      </c>
      <c r="C121" s="15" t="s">
        <v>130</v>
      </c>
      <c r="D121" s="13" t="s">
        <v>5</v>
      </c>
      <c r="E121" s="20">
        <f t="shared" si="1"/>
        <v>100</v>
      </c>
      <c r="F121" s="8"/>
      <c r="G121" s="15"/>
    </row>
    <row r="122" spans="2:7">
      <c r="B122" s="19">
        <v>44277</v>
      </c>
      <c r="C122" s="15" t="s">
        <v>126</v>
      </c>
      <c r="D122" s="13" t="s">
        <v>201</v>
      </c>
      <c r="E122" s="20">
        <f t="shared" si="1"/>
        <v>50</v>
      </c>
      <c r="F122" s="8"/>
      <c r="G122" s="15"/>
    </row>
    <row r="123" spans="2:7">
      <c r="B123" s="19">
        <v>44278</v>
      </c>
      <c r="C123" s="15" t="s">
        <v>180</v>
      </c>
      <c r="D123" s="13" t="s">
        <v>202</v>
      </c>
      <c r="E123" s="20">
        <f t="shared" si="1"/>
        <v>30</v>
      </c>
      <c r="F123" s="8"/>
      <c r="G123" s="15"/>
    </row>
    <row r="124" spans="2:7">
      <c r="B124" s="19">
        <v>44278</v>
      </c>
      <c r="C124" s="15" t="s">
        <v>177</v>
      </c>
      <c r="D124" s="13" t="s">
        <v>201</v>
      </c>
      <c r="E124" s="20">
        <f t="shared" si="1"/>
        <v>50</v>
      </c>
      <c r="F124" s="8"/>
      <c r="G124" s="15"/>
    </row>
    <row r="125" spans="2:7">
      <c r="B125" s="19">
        <v>44278</v>
      </c>
      <c r="C125" s="15" t="s">
        <v>69</v>
      </c>
      <c r="D125" s="13" t="s">
        <v>5</v>
      </c>
      <c r="E125" s="20">
        <f t="shared" si="1"/>
        <v>100</v>
      </c>
      <c r="F125" s="8"/>
      <c r="G125" s="15"/>
    </row>
    <row r="126" spans="2:7">
      <c r="B126" s="19">
        <v>44279</v>
      </c>
      <c r="C126" s="15" t="s">
        <v>28</v>
      </c>
      <c r="D126" s="13" t="s">
        <v>201</v>
      </c>
      <c r="E126" s="20">
        <f t="shared" si="1"/>
        <v>50</v>
      </c>
      <c r="F126" s="8"/>
      <c r="G126" s="15"/>
    </row>
    <row r="127" spans="2:7">
      <c r="B127" s="19">
        <v>44280</v>
      </c>
      <c r="C127" s="15" t="s">
        <v>60</v>
      </c>
      <c r="D127" s="13" t="s">
        <v>201</v>
      </c>
      <c r="E127" s="20">
        <f t="shared" si="1"/>
        <v>50</v>
      </c>
      <c r="F127" s="8"/>
      <c r="G127" s="15"/>
    </row>
    <row r="128" spans="2:7">
      <c r="B128" s="19">
        <v>44280</v>
      </c>
      <c r="C128" s="15" t="s">
        <v>51</v>
      </c>
      <c r="D128" s="13" t="s">
        <v>5</v>
      </c>
      <c r="E128" s="20">
        <f t="shared" si="1"/>
        <v>100</v>
      </c>
      <c r="F128" s="8"/>
      <c r="G128" s="15"/>
    </row>
    <row r="129" spans="2:7">
      <c r="B129" s="19">
        <v>44281</v>
      </c>
      <c r="C129" s="15" t="s">
        <v>32</v>
      </c>
      <c r="D129" s="13" t="s">
        <v>201</v>
      </c>
      <c r="E129" s="20">
        <f t="shared" si="1"/>
        <v>50</v>
      </c>
      <c r="F129" s="8"/>
      <c r="G129" s="15"/>
    </row>
    <row r="130" spans="2:7">
      <c r="B130" s="19">
        <v>44282</v>
      </c>
      <c r="C130" s="15" t="s">
        <v>53</v>
      </c>
      <c r="D130" s="13" t="s">
        <v>201</v>
      </c>
      <c r="E130" s="20">
        <f t="shared" si="1"/>
        <v>50</v>
      </c>
      <c r="F130" s="8"/>
      <c r="G130" s="15"/>
    </row>
    <row r="131" spans="2:7">
      <c r="B131" s="19">
        <v>44282</v>
      </c>
      <c r="C131" s="15" t="s">
        <v>9</v>
      </c>
      <c r="D131" s="13" t="s">
        <v>5</v>
      </c>
      <c r="E131" s="20">
        <f t="shared" si="1"/>
        <v>100</v>
      </c>
      <c r="F131" s="8"/>
      <c r="G131" s="15"/>
    </row>
    <row r="132" spans="2:7">
      <c r="B132" s="19">
        <v>44283</v>
      </c>
      <c r="C132" s="15" t="s">
        <v>41</v>
      </c>
      <c r="D132" s="13" t="s">
        <v>201</v>
      </c>
      <c r="E132" s="20">
        <f t="shared" si="1"/>
        <v>50</v>
      </c>
      <c r="F132" s="8"/>
      <c r="G132" s="15"/>
    </row>
    <row r="133" spans="2:7">
      <c r="B133" s="19">
        <v>44283</v>
      </c>
      <c r="C133" s="15" t="s">
        <v>98</v>
      </c>
      <c r="D133" s="13" t="s">
        <v>5</v>
      </c>
      <c r="E133" s="20">
        <f t="shared" si="1"/>
        <v>100</v>
      </c>
      <c r="F133" s="8"/>
      <c r="G133" s="15"/>
    </row>
    <row r="134" spans="2:7">
      <c r="B134" s="19">
        <v>44283</v>
      </c>
      <c r="C134" s="15" t="s">
        <v>171</v>
      </c>
      <c r="D134" s="13" t="s">
        <v>5</v>
      </c>
      <c r="E134" s="20">
        <f t="shared" si="1"/>
        <v>100</v>
      </c>
      <c r="F134" s="8"/>
      <c r="G134" s="15"/>
    </row>
    <row r="135" spans="2:7">
      <c r="B135" s="19">
        <v>44283</v>
      </c>
      <c r="C135" s="15" t="s">
        <v>135</v>
      </c>
      <c r="D135" s="13" t="s">
        <v>5</v>
      </c>
      <c r="E135" s="20">
        <f t="shared" si="1"/>
        <v>100</v>
      </c>
      <c r="F135" s="8"/>
      <c r="G135" s="15"/>
    </row>
    <row r="136" spans="2:7">
      <c r="B136" s="19">
        <v>44284</v>
      </c>
      <c r="C136" s="15" t="s">
        <v>116</v>
      </c>
      <c r="D136" s="13" t="s">
        <v>5</v>
      </c>
      <c r="E136" s="20">
        <f t="shared" si="1"/>
        <v>100</v>
      </c>
      <c r="F136" s="8"/>
      <c r="G136" s="15"/>
    </row>
    <row r="137" spans="2:7">
      <c r="B137" s="19">
        <v>44286</v>
      </c>
      <c r="C137" s="15" t="s">
        <v>44</v>
      </c>
      <c r="D137" s="13" t="s">
        <v>5</v>
      </c>
      <c r="E137" s="20">
        <f t="shared" si="1"/>
        <v>100</v>
      </c>
      <c r="F137" s="8"/>
      <c r="G137" s="15"/>
    </row>
    <row r="138" spans="2:7">
      <c r="B138" s="19">
        <v>44286</v>
      </c>
      <c r="C138" s="15" t="s">
        <v>75</v>
      </c>
      <c r="D138" s="13" t="s">
        <v>5</v>
      </c>
      <c r="E138" s="20">
        <f t="shared" si="1"/>
        <v>100</v>
      </c>
      <c r="F138" s="8"/>
      <c r="G138" s="15"/>
    </row>
    <row r="139" spans="2:7">
      <c r="B139" s="19">
        <v>44286</v>
      </c>
      <c r="C139" s="15" t="s">
        <v>73</v>
      </c>
      <c r="D139" s="13" t="s">
        <v>5</v>
      </c>
      <c r="E139" s="20">
        <f t="shared" ref="E139:E202" si="2">IF(D139=$B$5,$C$5,IF(D139=$B$6,$C$6,$C$7))</f>
        <v>100</v>
      </c>
      <c r="F139" s="8"/>
      <c r="G139" s="15"/>
    </row>
    <row r="140" spans="2:7">
      <c r="B140" s="19">
        <v>44288</v>
      </c>
      <c r="C140" s="15" t="s">
        <v>125</v>
      </c>
      <c r="D140" s="13" t="s">
        <v>201</v>
      </c>
      <c r="E140" s="20">
        <f t="shared" si="2"/>
        <v>50</v>
      </c>
      <c r="F140" s="8"/>
      <c r="G140" s="15"/>
    </row>
    <row r="141" spans="2:7">
      <c r="B141" s="19">
        <v>44288</v>
      </c>
      <c r="C141" s="15" t="s">
        <v>161</v>
      </c>
      <c r="D141" s="13" t="s">
        <v>202</v>
      </c>
      <c r="E141" s="20">
        <f t="shared" si="2"/>
        <v>30</v>
      </c>
      <c r="F141" s="8"/>
      <c r="G141" s="15"/>
    </row>
    <row r="142" spans="2:7">
      <c r="B142" s="19">
        <v>44291</v>
      </c>
      <c r="C142" s="15" t="s">
        <v>70</v>
      </c>
      <c r="D142" s="13" t="s">
        <v>5</v>
      </c>
      <c r="E142" s="20">
        <f t="shared" si="2"/>
        <v>100</v>
      </c>
      <c r="F142" s="8"/>
      <c r="G142" s="15"/>
    </row>
    <row r="143" spans="2:7">
      <c r="B143" s="19">
        <v>44291</v>
      </c>
      <c r="C143" s="15" t="s">
        <v>24</v>
      </c>
      <c r="D143" s="13" t="s">
        <v>5</v>
      </c>
      <c r="E143" s="20">
        <f t="shared" si="2"/>
        <v>100</v>
      </c>
      <c r="F143" s="8"/>
      <c r="G143" s="15"/>
    </row>
    <row r="144" spans="2:7">
      <c r="B144" s="19">
        <v>44292</v>
      </c>
      <c r="C144" s="15" t="s">
        <v>88</v>
      </c>
      <c r="D144" s="13" t="s">
        <v>5</v>
      </c>
      <c r="E144" s="20">
        <f t="shared" si="2"/>
        <v>100</v>
      </c>
      <c r="F144" s="8"/>
      <c r="G144" s="15"/>
    </row>
    <row r="145" spans="2:7">
      <c r="B145" s="19">
        <v>44292</v>
      </c>
      <c r="C145" s="15" t="s">
        <v>142</v>
      </c>
      <c r="D145" s="13" t="s">
        <v>5</v>
      </c>
      <c r="E145" s="20">
        <f t="shared" si="2"/>
        <v>100</v>
      </c>
      <c r="F145" s="8"/>
      <c r="G145" s="15"/>
    </row>
    <row r="146" spans="2:7">
      <c r="B146" s="19">
        <v>44294</v>
      </c>
      <c r="C146" s="15" t="s">
        <v>48</v>
      </c>
      <c r="D146" s="13" t="s">
        <v>5</v>
      </c>
      <c r="E146" s="20">
        <f t="shared" si="2"/>
        <v>100</v>
      </c>
      <c r="F146" s="8"/>
      <c r="G146" s="15"/>
    </row>
    <row r="147" spans="2:7">
      <c r="B147" s="19">
        <v>44294</v>
      </c>
      <c r="C147" s="15" t="s">
        <v>49</v>
      </c>
      <c r="D147" s="13" t="s">
        <v>5</v>
      </c>
      <c r="E147" s="20">
        <f t="shared" si="2"/>
        <v>100</v>
      </c>
      <c r="F147" s="8"/>
      <c r="G147" s="15"/>
    </row>
    <row r="148" spans="2:7">
      <c r="B148" s="19">
        <v>44294</v>
      </c>
      <c r="C148" s="15" t="s">
        <v>61</v>
      </c>
      <c r="D148" s="13" t="s">
        <v>5</v>
      </c>
      <c r="E148" s="20">
        <f t="shared" si="2"/>
        <v>100</v>
      </c>
      <c r="F148" s="8"/>
      <c r="G148" s="15"/>
    </row>
    <row r="149" spans="2:7">
      <c r="B149" s="19">
        <v>44295</v>
      </c>
      <c r="C149" s="15" t="s">
        <v>97</v>
      </c>
      <c r="D149" s="13" t="s">
        <v>5</v>
      </c>
      <c r="E149" s="20">
        <f t="shared" si="2"/>
        <v>100</v>
      </c>
      <c r="F149" s="8"/>
      <c r="G149" s="15"/>
    </row>
    <row r="150" spans="2:7">
      <c r="B150" s="19">
        <v>44296</v>
      </c>
      <c r="C150" s="15" t="s">
        <v>194</v>
      </c>
      <c r="D150" s="13" t="s">
        <v>5</v>
      </c>
      <c r="E150" s="20">
        <f t="shared" si="2"/>
        <v>100</v>
      </c>
      <c r="F150" s="8"/>
      <c r="G150" s="15"/>
    </row>
    <row r="151" spans="2:7">
      <c r="B151" s="19">
        <v>44297</v>
      </c>
      <c r="C151" s="15" t="s">
        <v>122</v>
      </c>
      <c r="D151" s="13" t="s">
        <v>5</v>
      </c>
      <c r="E151" s="20">
        <f t="shared" si="2"/>
        <v>100</v>
      </c>
      <c r="F151" s="8"/>
      <c r="G151" s="15"/>
    </row>
    <row r="152" spans="2:7">
      <c r="B152" s="19">
        <v>44297</v>
      </c>
      <c r="C152" s="15" t="s">
        <v>114</v>
      </c>
      <c r="D152" s="13" t="s">
        <v>5</v>
      </c>
      <c r="E152" s="20">
        <f t="shared" si="2"/>
        <v>100</v>
      </c>
      <c r="F152" s="8"/>
      <c r="G152" s="15"/>
    </row>
    <row r="153" spans="2:7">
      <c r="B153" s="19">
        <v>44298</v>
      </c>
      <c r="C153" s="15" t="s">
        <v>156</v>
      </c>
      <c r="D153" s="13" t="s">
        <v>5</v>
      </c>
      <c r="E153" s="20">
        <f t="shared" si="2"/>
        <v>100</v>
      </c>
      <c r="F153" s="8"/>
      <c r="G153" s="15"/>
    </row>
    <row r="154" spans="2:7">
      <c r="B154" s="19">
        <v>44298</v>
      </c>
      <c r="C154" s="15" t="s">
        <v>110</v>
      </c>
      <c r="D154" s="13" t="s">
        <v>5</v>
      </c>
      <c r="E154" s="20">
        <f t="shared" si="2"/>
        <v>100</v>
      </c>
      <c r="F154" s="8"/>
      <c r="G154" s="15"/>
    </row>
    <row r="155" spans="2:7">
      <c r="B155" s="19">
        <v>44299</v>
      </c>
      <c r="C155" s="15" t="s">
        <v>52</v>
      </c>
      <c r="D155" s="13" t="s">
        <v>5</v>
      </c>
      <c r="E155" s="20">
        <f t="shared" si="2"/>
        <v>100</v>
      </c>
      <c r="F155" s="8"/>
      <c r="G155" s="15"/>
    </row>
    <row r="156" spans="2:7">
      <c r="B156" s="19">
        <v>44299</v>
      </c>
      <c r="C156" s="15" t="s">
        <v>77</v>
      </c>
      <c r="D156" s="13" t="s">
        <v>5</v>
      </c>
      <c r="E156" s="20">
        <f t="shared" si="2"/>
        <v>100</v>
      </c>
      <c r="F156" s="8"/>
      <c r="G156" s="15"/>
    </row>
    <row r="157" spans="2:7">
      <c r="B157" s="19">
        <v>44301</v>
      </c>
      <c r="C157" s="15" t="s">
        <v>165</v>
      </c>
      <c r="D157" s="13" t="s">
        <v>5</v>
      </c>
      <c r="E157" s="20">
        <f t="shared" si="2"/>
        <v>100</v>
      </c>
      <c r="F157" s="8"/>
      <c r="G157" s="15"/>
    </row>
    <row r="158" spans="2:7">
      <c r="B158" s="19">
        <v>44301</v>
      </c>
      <c r="C158" s="15" t="s">
        <v>17</v>
      </c>
      <c r="D158" s="13" t="s">
        <v>201</v>
      </c>
      <c r="E158" s="20">
        <f t="shared" si="2"/>
        <v>50</v>
      </c>
      <c r="F158" s="8"/>
      <c r="G158" s="15"/>
    </row>
    <row r="159" spans="2:7">
      <c r="B159" s="19">
        <v>44301</v>
      </c>
      <c r="C159" s="15" t="s">
        <v>101</v>
      </c>
      <c r="D159" s="13" t="s">
        <v>5</v>
      </c>
      <c r="E159" s="20">
        <f t="shared" si="2"/>
        <v>100</v>
      </c>
      <c r="F159" s="8"/>
      <c r="G159" s="15"/>
    </row>
    <row r="160" spans="2:7">
      <c r="B160" s="19">
        <v>44301</v>
      </c>
      <c r="C160" s="15" t="s">
        <v>70</v>
      </c>
      <c r="D160" s="13" t="s">
        <v>5</v>
      </c>
      <c r="E160" s="20">
        <f t="shared" si="2"/>
        <v>100</v>
      </c>
      <c r="F160" s="8"/>
      <c r="G160" s="15"/>
    </row>
    <row r="161" spans="2:7">
      <c r="B161" s="19">
        <v>44303</v>
      </c>
      <c r="C161" s="15" t="s">
        <v>28</v>
      </c>
      <c r="D161" s="13" t="s">
        <v>201</v>
      </c>
      <c r="E161" s="20">
        <f t="shared" si="2"/>
        <v>50</v>
      </c>
      <c r="F161" s="8"/>
      <c r="G161" s="15"/>
    </row>
    <row r="162" spans="2:7">
      <c r="B162" s="19">
        <v>44304</v>
      </c>
      <c r="C162" s="15" t="s">
        <v>99</v>
      </c>
      <c r="D162" s="13" t="s">
        <v>201</v>
      </c>
      <c r="E162" s="20">
        <f t="shared" si="2"/>
        <v>50</v>
      </c>
      <c r="F162" s="8"/>
      <c r="G162" s="15"/>
    </row>
    <row r="163" spans="2:7">
      <c r="B163" s="19">
        <v>44305</v>
      </c>
      <c r="C163" s="15" t="s">
        <v>50</v>
      </c>
      <c r="D163" s="13" t="s">
        <v>5</v>
      </c>
      <c r="E163" s="20">
        <f t="shared" si="2"/>
        <v>100</v>
      </c>
      <c r="F163" s="8"/>
      <c r="G163" s="15"/>
    </row>
    <row r="164" spans="2:7">
      <c r="B164" s="19">
        <v>44306</v>
      </c>
      <c r="C164" s="15" t="s">
        <v>198</v>
      </c>
      <c r="D164" s="13" t="s">
        <v>201</v>
      </c>
      <c r="E164" s="20">
        <f t="shared" si="2"/>
        <v>50</v>
      </c>
      <c r="F164" s="8"/>
      <c r="G164" s="15"/>
    </row>
    <row r="165" spans="2:7">
      <c r="B165" s="19">
        <v>44307</v>
      </c>
      <c r="C165" s="15" t="s">
        <v>142</v>
      </c>
      <c r="D165" s="13" t="s">
        <v>5</v>
      </c>
      <c r="E165" s="20">
        <f t="shared" si="2"/>
        <v>100</v>
      </c>
      <c r="F165" s="8"/>
      <c r="G165" s="15"/>
    </row>
    <row r="166" spans="2:7">
      <c r="B166" s="19">
        <v>44307</v>
      </c>
      <c r="C166" s="15" t="s">
        <v>182</v>
      </c>
      <c r="D166" s="13" t="s">
        <v>202</v>
      </c>
      <c r="E166" s="20">
        <f t="shared" si="2"/>
        <v>30</v>
      </c>
      <c r="F166" s="8"/>
      <c r="G166" s="15"/>
    </row>
    <row r="167" spans="2:7">
      <c r="B167" s="19">
        <v>44307</v>
      </c>
      <c r="C167" s="15" t="s">
        <v>169</v>
      </c>
      <c r="D167" s="13" t="s">
        <v>5</v>
      </c>
      <c r="E167" s="20">
        <f t="shared" si="2"/>
        <v>100</v>
      </c>
      <c r="F167" s="8"/>
      <c r="G167" s="15"/>
    </row>
    <row r="168" spans="2:7">
      <c r="B168" s="19">
        <v>44307</v>
      </c>
      <c r="C168" s="15" t="s">
        <v>28</v>
      </c>
      <c r="D168" s="13" t="s">
        <v>201</v>
      </c>
      <c r="E168" s="20">
        <f t="shared" si="2"/>
        <v>50</v>
      </c>
      <c r="F168" s="8"/>
      <c r="G168" s="15"/>
    </row>
    <row r="169" spans="2:7">
      <c r="B169" s="19">
        <v>44308</v>
      </c>
      <c r="C169" s="15" t="s">
        <v>85</v>
      </c>
      <c r="D169" s="13" t="s">
        <v>5</v>
      </c>
      <c r="E169" s="20">
        <f t="shared" si="2"/>
        <v>100</v>
      </c>
      <c r="F169" s="8"/>
      <c r="G169" s="15"/>
    </row>
    <row r="170" spans="2:7">
      <c r="B170" s="19">
        <v>44308</v>
      </c>
      <c r="C170" s="15" t="s">
        <v>62</v>
      </c>
      <c r="D170" s="13" t="s">
        <v>201</v>
      </c>
      <c r="E170" s="20">
        <f t="shared" si="2"/>
        <v>50</v>
      </c>
      <c r="F170" s="8"/>
      <c r="G170" s="15"/>
    </row>
    <row r="171" spans="2:7">
      <c r="B171" s="19">
        <v>44309</v>
      </c>
      <c r="C171" s="15" t="s">
        <v>166</v>
      </c>
      <c r="D171" s="13" t="s">
        <v>5</v>
      </c>
      <c r="E171" s="20">
        <f t="shared" si="2"/>
        <v>100</v>
      </c>
      <c r="F171" s="8"/>
      <c r="G171" s="15"/>
    </row>
    <row r="172" spans="2:7">
      <c r="B172" s="19">
        <v>44309</v>
      </c>
      <c r="C172" s="15" t="s">
        <v>70</v>
      </c>
      <c r="D172" s="13" t="s">
        <v>5</v>
      </c>
      <c r="E172" s="20">
        <f t="shared" si="2"/>
        <v>100</v>
      </c>
      <c r="F172" s="8"/>
      <c r="G172" s="15"/>
    </row>
    <row r="173" spans="2:7">
      <c r="B173" s="19">
        <v>44310</v>
      </c>
      <c r="C173" s="15" t="s">
        <v>49</v>
      </c>
      <c r="D173" s="13" t="s">
        <v>5</v>
      </c>
      <c r="E173" s="20">
        <f t="shared" si="2"/>
        <v>100</v>
      </c>
      <c r="F173" s="8"/>
      <c r="G173" s="15"/>
    </row>
    <row r="174" spans="2:7">
      <c r="B174" s="19">
        <v>44312</v>
      </c>
      <c r="C174" s="15" t="s">
        <v>25</v>
      </c>
      <c r="D174" s="13" t="s">
        <v>5</v>
      </c>
      <c r="E174" s="20">
        <f t="shared" si="2"/>
        <v>100</v>
      </c>
      <c r="F174" s="8"/>
      <c r="G174" s="15"/>
    </row>
    <row r="175" spans="2:7">
      <c r="B175" s="19">
        <v>44312</v>
      </c>
      <c r="C175" s="15" t="s">
        <v>72</v>
      </c>
      <c r="D175" s="13" t="s">
        <v>5</v>
      </c>
      <c r="E175" s="20">
        <f t="shared" si="2"/>
        <v>100</v>
      </c>
      <c r="F175" s="8"/>
      <c r="G175" s="15"/>
    </row>
    <row r="176" spans="2:7">
      <c r="B176" s="19">
        <v>44313</v>
      </c>
      <c r="C176" s="15" t="s">
        <v>139</v>
      </c>
      <c r="D176" s="13" t="s">
        <v>201</v>
      </c>
      <c r="E176" s="20">
        <f t="shared" si="2"/>
        <v>50</v>
      </c>
      <c r="F176" s="8"/>
      <c r="G176" s="15"/>
    </row>
    <row r="177" spans="2:7">
      <c r="B177" s="19">
        <v>44313</v>
      </c>
      <c r="C177" s="15" t="s">
        <v>182</v>
      </c>
      <c r="D177" s="13" t="s">
        <v>202</v>
      </c>
      <c r="E177" s="20">
        <f t="shared" si="2"/>
        <v>30</v>
      </c>
      <c r="F177" s="8"/>
      <c r="G177" s="15"/>
    </row>
    <row r="178" spans="2:7">
      <c r="B178" s="19">
        <v>44315</v>
      </c>
      <c r="C178" s="15" t="s">
        <v>76</v>
      </c>
      <c r="D178" s="13" t="s">
        <v>5</v>
      </c>
      <c r="E178" s="20">
        <f t="shared" si="2"/>
        <v>100</v>
      </c>
      <c r="F178" s="8"/>
      <c r="G178" s="15"/>
    </row>
    <row r="179" spans="2:7">
      <c r="B179" s="19">
        <v>44315</v>
      </c>
      <c r="C179" s="15" t="s">
        <v>57</v>
      </c>
      <c r="D179" s="13" t="s">
        <v>5</v>
      </c>
      <c r="E179" s="20">
        <f t="shared" si="2"/>
        <v>100</v>
      </c>
      <c r="F179" s="8"/>
      <c r="G179" s="15"/>
    </row>
    <row r="180" spans="2:7">
      <c r="B180" s="19">
        <v>44315</v>
      </c>
      <c r="C180" s="15" t="s">
        <v>14</v>
      </c>
      <c r="D180" s="13" t="s">
        <v>5</v>
      </c>
      <c r="E180" s="20">
        <f t="shared" si="2"/>
        <v>100</v>
      </c>
      <c r="F180" s="8"/>
      <c r="G180" s="15"/>
    </row>
    <row r="181" spans="2:7">
      <c r="B181" s="19">
        <v>44316</v>
      </c>
      <c r="C181" s="15" t="s">
        <v>128</v>
      </c>
      <c r="D181" s="13" t="s">
        <v>201</v>
      </c>
      <c r="E181" s="20">
        <f t="shared" si="2"/>
        <v>50</v>
      </c>
      <c r="F181" s="8"/>
      <c r="G181" s="15"/>
    </row>
    <row r="182" spans="2:7">
      <c r="B182" s="19">
        <v>44316</v>
      </c>
      <c r="C182" s="15" t="s">
        <v>126</v>
      </c>
      <c r="D182" s="13" t="s">
        <v>201</v>
      </c>
      <c r="E182" s="20">
        <f t="shared" si="2"/>
        <v>50</v>
      </c>
      <c r="F182" s="8"/>
      <c r="G182" s="15"/>
    </row>
    <row r="183" spans="2:7">
      <c r="B183" s="19">
        <v>44316</v>
      </c>
      <c r="C183" s="15" t="s">
        <v>171</v>
      </c>
      <c r="D183" s="13" t="s">
        <v>5</v>
      </c>
      <c r="E183" s="20">
        <f t="shared" si="2"/>
        <v>100</v>
      </c>
      <c r="F183" s="8"/>
      <c r="G183" s="15"/>
    </row>
    <row r="184" spans="2:7">
      <c r="B184" s="19">
        <v>44318</v>
      </c>
      <c r="C184" s="15" t="s">
        <v>28</v>
      </c>
      <c r="D184" s="13" t="s">
        <v>201</v>
      </c>
      <c r="E184" s="20">
        <f t="shared" si="2"/>
        <v>50</v>
      </c>
      <c r="F184" s="8"/>
      <c r="G184" s="15"/>
    </row>
    <row r="185" spans="2:7">
      <c r="B185" s="19">
        <v>44318</v>
      </c>
      <c r="C185" s="15" t="s">
        <v>170</v>
      </c>
      <c r="D185" s="13" t="s">
        <v>5</v>
      </c>
      <c r="E185" s="20">
        <f t="shared" si="2"/>
        <v>100</v>
      </c>
      <c r="F185" s="8"/>
      <c r="G185" s="15"/>
    </row>
    <row r="186" spans="2:7">
      <c r="B186" s="19">
        <v>44320</v>
      </c>
      <c r="C186" s="15" t="s">
        <v>190</v>
      </c>
      <c r="D186" s="13" t="s">
        <v>5</v>
      </c>
      <c r="E186" s="20">
        <f t="shared" si="2"/>
        <v>100</v>
      </c>
      <c r="F186" s="8"/>
      <c r="G186" s="15"/>
    </row>
    <row r="187" spans="2:7">
      <c r="B187" s="19">
        <v>44320</v>
      </c>
      <c r="C187" s="15" t="s">
        <v>37</v>
      </c>
      <c r="D187" s="13" t="s">
        <v>5</v>
      </c>
      <c r="E187" s="20">
        <f t="shared" si="2"/>
        <v>100</v>
      </c>
      <c r="F187" s="8"/>
      <c r="G187" s="15"/>
    </row>
    <row r="188" spans="2:7">
      <c r="B188" s="19">
        <v>44323</v>
      </c>
      <c r="C188" s="15" t="s">
        <v>120</v>
      </c>
      <c r="D188" s="13" t="s">
        <v>5</v>
      </c>
      <c r="E188" s="20">
        <f t="shared" si="2"/>
        <v>100</v>
      </c>
      <c r="F188" s="8"/>
      <c r="G188" s="15"/>
    </row>
    <row r="189" spans="2:7">
      <c r="B189" s="19">
        <v>44324</v>
      </c>
      <c r="C189" s="15" t="s">
        <v>167</v>
      </c>
      <c r="D189" s="13" t="s">
        <v>5</v>
      </c>
      <c r="E189" s="20">
        <f t="shared" si="2"/>
        <v>100</v>
      </c>
      <c r="F189" s="8"/>
      <c r="G189" s="15"/>
    </row>
    <row r="190" spans="2:7">
      <c r="B190" s="19">
        <v>44324</v>
      </c>
      <c r="C190" s="15" t="s">
        <v>13</v>
      </c>
      <c r="D190" s="13" t="s">
        <v>201</v>
      </c>
      <c r="E190" s="20">
        <f t="shared" si="2"/>
        <v>50</v>
      </c>
      <c r="F190" s="8"/>
      <c r="G190" s="15"/>
    </row>
    <row r="191" spans="2:7">
      <c r="B191" s="19">
        <v>44324</v>
      </c>
      <c r="C191" s="15" t="s">
        <v>186</v>
      </c>
      <c r="D191" s="13" t="s">
        <v>5</v>
      </c>
      <c r="E191" s="20">
        <f t="shared" si="2"/>
        <v>100</v>
      </c>
      <c r="F191" s="8"/>
      <c r="G191" s="15"/>
    </row>
    <row r="192" spans="2:7">
      <c r="B192" s="19">
        <v>44324</v>
      </c>
      <c r="C192" s="15" t="s">
        <v>179</v>
      </c>
      <c r="D192" s="13" t="s">
        <v>201</v>
      </c>
      <c r="E192" s="20">
        <f t="shared" si="2"/>
        <v>50</v>
      </c>
      <c r="F192" s="8"/>
      <c r="G192" s="15"/>
    </row>
    <row r="193" spans="2:7">
      <c r="B193" s="19">
        <v>44324</v>
      </c>
      <c r="C193" s="15" t="s">
        <v>107</v>
      </c>
      <c r="D193" s="13" t="s">
        <v>201</v>
      </c>
      <c r="E193" s="20">
        <f t="shared" si="2"/>
        <v>50</v>
      </c>
      <c r="F193" s="8"/>
      <c r="G193" s="15"/>
    </row>
    <row r="194" spans="2:7">
      <c r="B194" s="19">
        <v>44325</v>
      </c>
      <c r="C194" s="15" t="s">
        <v>143</v>
      </c>
      <c r="D194" s="13" t="s">
        <v>5</v>
      </c>
      <c r="E194" s="20">
        <f t="shared" si="2"/>
        <v>100</v>
      </c>
      <c r="F194" s="8"/>
      <c r="G194" s="15"/>
    </row>
    <row r="195" spans="2:7">
      <c r="B195" s="19">
        <v>44326</v>
      </c>
      <c r="C195" s="15" t="s">
        <v>41</v>
      </c>
      <c r="D195" s="13" t="s">
        <v>201</v>
      </c>
      <c r="E195" s="20">
        <f t="shared" si="2"/>
        <v>50</v>
      </c>
      <c r="F195" s="8"/>
      <c r="G195" s="15"/>
    </row>
    <row r="196" spans="2:7">
      <c r="B196" s="19">
        <v>44327</v>
      </c>
      <c r="C196" s="15" t="s">
        <v>29</v>
      </c>
      <c r="D196" s="13" t="s">
        <v>202</v>
      </c>
      <c r="E196" s="20">
        <f t="shared" si="2"/>
        <v>30</v>
      </c>
      <c r="F196" s="8"/>
    </row>
    <row r="197" spans="2:7">
      <c r="B197" s="19">
        <v>44327</v>
      </c>
      <c r="C197" s="15" t="s">
        <v>156</v>
      </c>
      <c r="D197" s="13" t="s">
        <v>5</v>
      </c>
      <c r="E197" s="20">
        <f t="shared" si="2"/>
        <v>100</v>
      </c>
      <c r="F197" s="8"/>
    </row>
    <row r="198" spans="2:7">
      <c r="B198" s="19">
        <v>44327</v>
      </c>
      <c r="C198" s="15" t="s">
        <v>128</v>
      </c>
      <c r="D198" s="13" t="s">
        <v>201</v>
      </c>
      <c r="E198" s="20">
        <f t="shared" si="2"/>
        <v>50</v>
      </c>
      <c r="F198" s="8"/>
    </row>
    <row r="199" spans="2:7">
      <c r="B199" s="19">
        <v>44329</v>
      </c>
      <c r="C199" s="15" t="s">
        <v>171</v>
      </c>
      <c r="D199" s="13" t="s">
        <v>5</v>
      </c>
      <c r="E199" s="20">
        <f t="shared" si="2"/>
        <v>100</v>
      </c>
      <c r="F199" s="8"/>
    </row>
    <row r="200" spans="2:7">
      <c r="B200" s="19">
        <v>44329</v>
      </c>
      <c r="C200" s="15" t="s">
        <v>107</v>
      </c>
      <c r="D200" s="13" t="s">
        <v>201</v>
      </c>
      <c r="E200" s="20">
        <f t="shared" si="2"/>
        <v>50</v>
      </c>
      <c r="F200" s="8"/>
    </row>
    <row r="201" spans="2:7">
      <c r="B201" s="19">
        <v>44330</v>
      </c>
      <c r="C201" s="15" t="s">
        <v>128</v>
      </c>
      <c r="D201" s="13" t="s">
        <v>201</v>
      </c>
      <c r="E201" s="20">
        <f t="shared" si="2"/>
        <v>50</v>
      </c>
      <c r="F201" s="8"/>
    </row>
    <row r="202" spans="2:7">
      <c r="B202" s="19">
        <v>44330</v>
      </c>
      <c r="C202" s="15" t="s">
        <v>28</v>
      </c>
      <c r="D202" s="13" t="s">
        <v>201</v>
      </c>
      <c r="E202" s="20">
        <f t="shared" si="2"/>
        <v>50</v>
      </c>
      <c r="F202" s="8"/>
    </row>
    <row r="203" spans="2:7">
      <c r="B203" s="19">
        <v>44331</v>
      </c>
      <c r="C203" s="15" t="s">
        <v>193</v>
      </c>
      <c r="D203" s="13" t="s">
        <v>5</v>
      </c>
      <c r="E203" s="20">
        <f t="shared" ref="E203:E266" si="3">IF(D203=$B$5,$C$5,IF(D203=$B$6,$C$6,$C$7))</f>
        <v>100</v>
      </c>
      <c r="F203" s="8"/>
    </row>
    <row r="204" spans="2:7">
      <c r="B204" s="19">
        <v>44332</v>
      </c>
      <c r="C204" s="15" t="s">
        <v>128</v>
      </c>
      <c r="D204" s="13" t="s">
        <v>201</v>
      </c>
      <c r="E204" s="20">
        <f t="shared" si="3"/>
        <v>50</v>
      </c>
      <c r="F204" s="8"/>
    </row>
    <row r="205" spans="2:7">
      <c r="B205" s="19">
        <v>44333</v>
      </c>
      <c r="C205" s="15" t="s">
        <v>145</v>
      </c>
      <c r="D205" s="13" t="s">
        <v>5</v>
      </c>
      <c r="E205" s="20">
        <f t="shared" si="3"/>
        <v>100</v>
      </c>
      <c r="F205" s="8"/>
    </row>
    <row r="206" spans="2:7">
      <c r="B206" s="19">
        <v>44333</v>
      </c>
      <c r="C206" s="15" t="s">
        <v>144</v>
      </c>
      <c r="D206" s="13" t="s">
        <v>201</v>
      </c>
      <c r="E206" s="20">
        <f t="shared" si="3"/>
        <v>50</v>
      </c>
      <c r="F206" s="8"/>
    </row>
    <row r="207" spans="2:7">
      <c r="B207" s="19">
        <v>44334</v>
      </c>
      <c r="C207" s="15" t="s">
        <v>95</v>
      </c>
      <c r="D207" s="13" t="s">
        <v>5</v>
      </c>
      <c r="E207" s="20">
        <f t="shared" si="3"/>
        <v>100</v>
      </c>
      <c r="F207" s="8"/>
    </row>
    <row r="208" spans="2:7">
      <c r="B208" s="19">
        <v>44335</v>
      </c>
      <c r="C208" s="15" t="s">
        <v>170</v>
      </c>
      <c r="D208" s="13" t="s">
        <v>5</v>
      </c>
      <c r="E208" s="20">
        <f t="shared" si="3"/>
        <v>100</v>
      </c>
      <c r="F208" s="8"/>
    </row>
    <row r="209" spans="2:6">
      <c r="B209" s="19">
        <v>44338</v>
      </c>
      <c r="C209" s="15" t="s">
        <v>154</v>
      </c>
      <c r="D209" s="13" t="s">
        <v>5</v>
      </c>
      <c r="E209" s="20">
        <f t="shared" si="3"/>
        <v>100</v>
      </c>
      <c r="F209" s="8"/>
    </row>
    <row r="210" spans="2:6">
      <c r="B210" s="19">
        <v>44339</v>
      </c>
      <c r="C210" s="15" t="s">
        <v>56</v>
      </c>
      <c r="D210" s="13" t="s">
        <v>5</v>
      </c>
      <c r="E210" s="20">
        <f t="shared" si="3"/>
        <v>100</v>
      </c>
      <c r="F210" s="8"/>
    </row>
    <row r="211" spans="2:6">
      <c r="B211" s="19">
        <v>44340</v>
      </c>
      <c r="C211" s="15" t="s">
        <v>111</v>
      </c>
      <c r="D211" s="13" t="s">
        <v>5</v>
      </c>
      <c r="E211" s="20">
        <f t="shared" si="3"/>
        <v>100</v>
      </c>
      <c r="F211" s="8"/>
    </row>
    <row r="212" spans="2:6">
      <c r="B212" s="19">
        <v>44340</v>
      </c>
      <c r="C212" s="15" t="s">
        <v>53</v>
      </c>
      <c r="D212" s="13" t="s">
        <v>201</v>
      </c>
      <c r="E212" s="20">
        <f t="shared" si="3"/>
        <v>50</v>
      </c>
      <c r="F212" s="8"/>
    </row>
    <row r="213" spans="2:6">
      <c r="B213" s="19">
        <v>44343</v>
      </c>
      <c r="C213" s="15" t="s">
        <v>153</v>
      </c>
      <c r="D213" s="13" t="s">
        <v>201</v>
      </c>
      <c r="E213" s="20">
        <f t="shared" si="3"/>
        <v>50</v>
      </c>
      <c r="F213" s="8"/>
    </row>
    <row r="214" spans="2:6">
      <c r="B214" s="19">
        <v>44343</v>
      </c>
      <c r="C214" s="15" t="s">
        <v>69</v>
      </c>
      <c r="D214" s="13" t="s">
        <v>5</v>
      </c>
      <c r="E214" s="20">
        <f t="shared" si="3"/>
        <v>100</v>
      </c>
      <c r="F214" s="8"/>
    </row>
    <row r="215" spans="2:6">
      <c r="B215" s="19">
        <v>44344</v>
      </c>
      <c r="C215" s="15" t="s">
        <v>154</v>
      </c>
      <c r="D215" s="13" t="s">
        <v>5</v>
      </c>
      <c r="E215" s="20">
        <f t="shared" si="3"/>
        <v>100</v>
      </c>
      <c r="F215" s="8"/>
    </row>
    <row r="216" spans="2:6">
      <c r="B216" s="19">
        <v>44345</v>
      </c>
      <c r="C216" s="15" t="s">
        <v>100</v>
      </c>
      <c r="D216" s="13" t="s">
        <v>5</v>
      </c>
      <c r="E216" s="20">
        <f t="shared" si="3"/>
        <v>100</v>
      </c>
      <c r="F216" s="8"/>
    </row>
    <row r="217" spans="2:6">
      <c r="B217" s="19">
        <v>44345</v>
      </c>
      <c r="C217" s="15" t="s">
        <v>91</v>
      </c>
      <c r="D217" s="13" t="s">
        <v>5</v>
      </c>
      <c r="E217" s="20">
        <f t="shared" si="3"/>
        <v>100</v>
      </c>
      <c r="F217" s="8"/>
    </row>
    <row r="218" spans="2:6">
      <c r="B218" s="19">
        <v>44347</v>
      </c>
      <c r="C218" s="15" t="s">
        <v>138</v>
      </c>
      <c r="D218" s="13" t="s">
        <v>201</v>
      </c>
      <c r="E218" s="20">
        <f t="shared" si="3"/>
        <v>50</v>
      </c>
      <c r="F218" s="8"/>
    </row>
    <row r="219" spans="2:6">
      <c r="B219" s="19">
        <v>44349</v>
      </c>
      <c r="C219" s="15" t="s">
        <v>77</v>
      </c>
      <c r="D219" s="13" t="s">
        <v>5</v>
      </c>
      <c r="E219" s="20">
        <f t="shared" si="3"/>
        <v>100</v>
      </c>
      <c r="F219" s="8"/>
    </row>
    <row r="220" spans="2:6">
      <c r="B220" s="19">
        <v>44351</v>
      </c>
      <c r="C220" s="15" t="s">
        <v>47</v>
      </c>
      <c r="D220" s="13" t="s">
        <v>5</v>
      </c>
      <c r="E220" s="20">
        <f t="shared" si="3"/>
        <v>100</v>
      </c>
      <c r="F220" s="8"/>
    </row>
    <row r="221" spans="2:6">
      <c r="B221" s="19">
        <v>44353</v>
      </c>
      <c r="C221" s="15" t="s">
        <v>113</v>
      </c>
      <c r="D221" s="13" t="s">
        <v>5</v>
      </c>
      <c r="E221" s="20">
        <f t="shared" si="3"/>
        <v>100</v>
      </c>
      <c r="F221" s="8"/>
    </row>
    <row r="222" spans="2:6">
      <c r="B222" s="19">
        <v>44355</v>
      </c>
      <c r="C222" s="15" t="s">
        <v>190</v>
      </c>
      <c r="D222" s="13" t="s">
        <v>5</v>
      </c>
      <c r="E222" s="20">
        <f t="shared" si="3"/>
        <v>100</v>
      </c>
      <c r="F222" s="8"/>
    </row>
    <row r="223" spans="2:6">
      <c r="B223" s="19">
        <v>44356</v>
      </c>
      <c r="C223" s="15" t="s">
        <v>141</v>
      </c>
      <c r="D223" s="13" t="s">
        <v>5</v>
      </c>
      <c r="E223" s="20">
        <f t="shared" si="3"/>
        <v>100</v>
      </c>
      <c r="F223" s="8"/>
    </row>
    <row r="224" spans="2:6">
      <c r="B224" s="19">
        <v>44357</v>
      </c>
      <c r="C224" s="15" t="s">
        <v>83</v>
      </c>
      <c r="D224" s="13" t="s">
        <v>5</v>
      </c>
      <c r="E224" s="20">
        <f t="shared" si="3"/>
        <v>100</v>
      </c>
      <c r="F224" s="8"/>
    </row>
    <row r="225" spans="2:6">
      <c r="B225" s="19">
        <v>44357</v>
      </c>
      <c r="C225" s="15" t="s">
        <v>148</v>
      </c>
      <c r="D225" s="13" t="s">
        <v>201</v>
      </c>
      <c r="E225" s="20">
        <f t="shared" si="3"/>
        <v>50</v>
      </c>
      <c r="F225" s="8"/>
    </row>
    <row r="226" spans="2:6">
      <c r="B226" s="19">
        <v>44359</v>
      </c>
      <c r="C226" s="15" t="s">
        <v>164</v>
      </c>
      <c r="D226" s="13" t="s">
        <v>5</v>
      </c>
      <c r="E226" s="20">
        <f t="shared" si="3"/>
        <v>100</v>
      </c>
      <c r="F226" s="8"/>
    </row>
    <row r="227" spans="2:6">
      <c r="B227" s="19">
        <v>44359</v>
      </c>
      <c r="C227" s="15" t="s">
        <v>145</v>
      </c>
      <c r="D227" s="13" t="s">
        <v>5</v>
      </c>
      <c r="E227" s="20">
        <f t="shared" si="3"/>
        <v>100</v>
      </c>
      <c r="F227" s="8"/>
    </row>
    <row r="228" spans="2:6">
      <c r="B228" s="19">
        <v>44359</v>
      </c>
      <c r="C228" s="15" t="s">
        <v>135</v>
      </c>
      <c r="D228" s="13" t="s">
        <v>5</v>
      </c>
      <c r="E228" s="20">
        <f t="shared" si="3"/>
        <v>100</v>
      </c>
      <c r="F228" s="8"/>
    </row>
    <row r="229" spans="2:6">
      <c r="B229" s="19">
        <v>44360</v>
      </c>
      <c r="C229" s="15" t="s">
        <v>98</v>
      </c>
      <c r="D229" s="13" t="s">
        <v>5</v>
      </c>
      <c r="E229" s="20">
        <f t="shared" si="3"/>
        <v>100</v>
      </c>
      <c r="F229" s="8"/>
    </row>
    <row r="230" spans="2:6">
      <c r="B230" s="19">
        <v>44361</v>
      </c>
      <c r="C230" s="15" t="s">
        <v>132</v>
      </c>
      <c r="D230" s="13" t="s">
        <v>201</v>
      </c>
      <c r="E230" s="20">
        <f t="shared" si="3"/>
        <v>50</v>
      </c>
      <c r="F230" s="8"/>
    </row>
    <row r="231" spans="2:6">
      <c r="B231" s="19">
        <v>44363</v>
      </c>
      <c r="C231" s="15" t="s">
        <v>107</v>
      </c>
      <c r="D231" s="13" t="s">
        <v>201</v>
      </c>
      <c r="E231" s="20">
        <f t="shared" si="3"/>
        <v>50</v>
      </c>
      <c r="F231" s="8"/>
    </row>
    <row r="232" spans="2:6">
      <c r="B232" s="19">
        <v>44363</v>
      </c>
      <c r="C232" s="15" t="s">
        <v>154</v>
      </c>
      <c r="D232" s="13" t="s">
        <v>5</v>
      </c>
      <c r="E232" s="20">
        <f t="shared" si="3"/>
        <v>100</v>
      </c>
      <c r="F232" s="8"/>
    </row>
    <row r="233" spans="2:6">
      <c r="B233" s="19">
        <v>44364</v>
      </c>
      <c r="C233" s="15" t="s">
        <v>196</v>
      </c>
      <c r="D233" s="13" t="s">
        <v>5</v>
      </c>
      <c r="E233" s="20">
        <f t="shared" si="3"/>
        <v>100</v>
      </c>
      <c r="F233" s="8"/>
    </row>
    <row r="234" spans="2:6">
      <c r="B234" s="19">
        <v>44367</v>
      </c>
      <c r="C234" s="15" t="s">
        <v>72</v>
      </c>
      <c r="D234" s="13" t="s">
        <v>5</v>
      </c>
      <c r="E234" s="20">
        <f t="shared" si="3"/>
        <v>100</v>
      </c>
      <c r="F234" s="8"/>
    </row>
    <row r="235" spans="2:6">
      <c r="B235" s="19">
        <v>44367</v>
      </c>
      <c r="C235" s="15" t="s">
        <v>184</v>
      </c>
      <c r="D235" s="13" t="s">
        <v>202</v>
      </c>
      <c r="E235" s="20">
        <f t="shared" si="3"/>
        <v>30</v>
      </c>
      <c r="F235" s="8"/>
    </row>
    <row r="236" spans="2:6">
      <c r="B236" s="19">
        <v>44368</v>
      </c>
      <c r="C236" s="15" t="s">
        <v>179</v>
      </c>
      <c r="D236" s="13" t="s">
        <v>201</v>
      </c>
      <c r="E236" s="20">
        <f t="shared" si="3"/>
        <v>50</v>
      </c>
      <c r="F236" s="8"/>
    </row>
    <row r="237" spans="2:6">
      <c r="B237" s="19">
        <v>44370</v>
      </c>
      <c r="C237" s="15" t="s">
        <v>158</v>
      </c>
      <c r="D237" s="13" t="s">
        <v>201</v>
      </c>
      <c r="E237" s="20">
        <f t="shared" si="3"/>
        <v>50</v>
      </c>
      <c r="F237" s="8"/>
    </row>
    <row r="238" spans="2:6">
      <c r="B238" s="19">
        <v>44370</v>
      </c>
      <c r="C238" s="15" t="s">
        <v>12</v>
      </c>
      <c r="D238" s="13" t="s">
        <v>5</v>
      </c>
      <c r="E238" s="20">
        <f t="shared" si="3"/>
        <v>100</v>
      </c>
      <c r="F238" s="8"/>
    </row>
    <row r="239" spans="2:6">
      <c r="B239" s="19">
        <v>44370</v>
      </c>
      <c r="C239" s="15" t="s">
        <v>158</v>
      </c>
      <c r="D239" s="13" t="s">
        <v>201</v>
      </c>
      <c r="E239" s="20">
        <f t="shared" si="3"/>
        <v>50</v>
      </c>
      <c r="F239" s="8"/>
    </row>
    <row r="240" spans="2:6">
      <c r="B240" s="19">
        <v>44371</v>
      </c>
      <c r="C240" s="15" t="s">
        <v>32</v>
      </c>
      <c r="D240" s="13" t="s">
        <v>201</v>
      </c>
      <c r="E240" s="20">
        <f t="shared" si="3"/>
        <v>50</v>
      </c>
      <c r="F240" s="8"/>
    </row>
    <row r="241" spans="2:6">
      <c r="B241" s="19">
        <v>44371</v>
      </c>
      <c r="C241" s="15" t="s">
        <v>173</v>
      </c>
      <c r="D241" s="13" t="s">
        <v>5</v>
      </c>
      <c r="E241" s="20">
        <f t="shared" si="3"/>
        <v>100</v>
      </c>
      <c r="F241" s="8"/>
    </row>
    <row r="242" spans="2:6">
      <c r="B242" s="19">
        <v>44371</v>
      </c>
      <c r="C242" s="15" t="s">
        <v>162</v>
      </c>
      <c r="D242" s="13" t="s">
        <v>5</v>
      </c>
      <c r="E242" s="20">
        <f t="shared" si="3"/>
        <v>100</v>
      </c>
      <c r="F242" s="8"/>
    </row>
    <row r="243" spans="2:6">
      <c r="B243" s="19">
        <v>44372</v>
      </c>
      <c r="C243" s="15" t="s">
        <v>47</v>
      </c>
      <c r="D243" s="13" t="s">
        <v>5</v>
      </c>
      <c r="E243" s="20">
        <f t="shared" si="3"/>
        <v>100</v>
      </c>
      <c r="F243" s="8"/>
    </row>
    <row r="244" spans="2:6">
      <c r="B244" s="19">
        <v>44373</v>
      </c>
      <c r="C244" s="15" t="s">
        <v>163</v>
      </c>
      <c r="D244" s="13" t="s">
        <v>5</v>
      </c>
      <c r="E244" s="20">
        <f t="shared" si="3"/>
        <v>100</v>
      </c>
      <c r="F244" s="8"/>
    </row>
    <row r="245" spans="2:6">
      <c r="B245" s="19">
        <v>44373</v>
      </c>
      <c r="C245" s="15" t="s">
        <v>10</v>
      </c>
      <c r="D245" s="13" t="s">
        <v>5</v>
      </c>
      <c r="E245" s="20">
        <f t="shared" si="3"/>
        <v>100</v>
      </c>
      <c r="F245" s="8"/>
    </row>
    <row r="246" spans="2:6">
      <c r="B246" s="19">
        <v>44374</v>
      </c>
      <c r="C246" s="15" t="s">
        <v>40</v>
      </c>
      <c r="D246" s="13" t="s">
        <v>5</v>
      </c>
      <c r="E246" s="20">
        <f t="shared" si="3"/>
        <v>100</v>
      </c>
      <c r="F246" s="8"/>
    </row>
    <row r="247" spans="2:6">
      <c r="B247" s="19">
        <v>44375</v>
      </c>
      <c r="C247" s="15" t="s">
        <v>135</v>
      </c>
      <c r="D247" s="13" t="s">
        <v>5</v>
      </c>
      <c r="E247" s="20">
        <f t="shared" si="3"/>
        <v>100</v>
      </c>
      <c r="F247" s="8"/>
    </row>
    <row r="248" spans="2:6">
      <c r="B248" s="19">
        <v>44376</v>
      </c>
      <c r="C248" s="15" t="s">
        <v>60</v>
      </c>
      <c r="D248" s="13" t="s">
        <v>201</v>
      </c>
      <c r="E248" s="20">
        <f t="shared" si="3"/>
        <v>50</v>
      </c>
      <c r="F248" s="8"/>
    </row>
    <row r="249" spans="2:6">
      <c r="B249" s="19">
        <v>44376</v>
      </c>
      <c r="C249" s="15" t="s">
        <v>50</v>
      </c>
      <c r="D249" s="13" t="s">
        <v>5</v>
      </c>
      <c r="E249" s="20">
        <f t="shared" si="3"/>
        <v>100</v>
      </c>
      <c r="F249" s="8"/>
    </row>
    <row r="250" spans="2:6">
      <c r="B250" s="19">
        <v>44376</v>
      </c>
      <c r="C250" s="15" t="s">
        <v>178</v>
      </c>
      <c r="D250" s="13" t="s">
        <v>202</v>
      </c>
      <c r="E250" s="20">
        <f t="shared" si="3"/>
        <v>30</v>
      </c>
      <c r="F250" s="8"/>
    </row>
    <row r="251" spans="2:6">
      <c r="B251" s="19">
        <v>44377</v>
      </c>
      <c r="C251" s="15" t="s">
        <v>53</v>
      </c>
      <c r="D251" s="13" t="s">
        <v>201</v>
      </c>
      <c r="E251" s="20">
        <f t="shared" si="3"/>
        <v>50</v>
      </c>
      <c r="F251" s="8"/>
    </row>
    <row r="252" spans="2:6">
      <c r="B252" s="19">
        <v>44378</v>
      </c>
      <c r="C252" s="15" t="s">
        <v>123</v>
      </c>
      <c r="D252" s="13" t="s">
        <v>5</v>
      </c>
      <c r="E252" s="20">
        <f t="shared" si="3"/>
        <v>100</v>
      </c>
      <c r="F252" s="8"/>
    </row>
    <row r="253" spans="2:6">
      <c r="B253" s="19">
        <v>44380</v>
      </c>
      <c r="C253" s="15" t="s">
        <v>40</v>
      </c>
      <c r="D253" s="13" t="s">
        <v>5</v>
      </c>
      <c r="E253" s="20">
        <f t="shared" si="3"/>
        <v>100</v>
      </c>
      <c r="F253" s="8"/>
    </row>
    <row r="254" spans="2:6">
      <c r="B254" s="19">
        <v>44383</v>
      </c>
      <c r="C254" s="15" t="s">
        <v>140</v>
      </c>
      <c r="D254" s="13" t="s">
        <v>5</v>
      </c>
      <c r="E254" s="20">
        <f t="shared" si="3"/>
        <v>100</v>
      </c>
      <c r="F254" s="8"/>
    </row>
    <row r="255" spans="2:6">
      <c r="B255" s="19">
        <v>44383</v>
      </c>
      <c r="C255" s="15" t="s">
        <v>144</v>
      </c>
      <c r="D255" s="13" t="s">
        <v>201</v>
      </c>
      <c r="E255" s="20">
        <f t="shared" si="3"/>
        <v>50</v>
      </c>
      <c r="F255" s="8"/>
    </row>
    <row r="256" spans="2:6">
      <c r="B256" s="19">
        <v>44384</v>
      </c>
      <c r="C256" s="15" t="s">
        <v>129</v>
      </c>
      <c r="D256" s="13" t="s">
        <v>5</v>
      </c>
      <c r="E256" s="20">
        <f t="shared" si="3"/>
        <v>100</v>
      </c>
      <c r="F256" s="8"/>
    </row>
    <row r="257" spans="2:6">
      <c r="B257" s="19">
        <v>44384</v>
      </c>
      <c r="C257" s="15" t="s">
        <v>46</v>
      </c>
      <c r="D257" s="13" t="s">
        <v>5</v>
      </c>
      <c r="E257" s="20">
        <f t="shared" si="3"/>
        <v>100</v>
      </c>
      <c r="F257" s="8"/>
    </row>
    <row r="258" spans="2:6">
      <c r="B258" s="19">
        <v>44386</v>
      </c>
      <c r="C258" s="15" t="s">
        <v>27</v>
      </c>
      <c r="D258" s="13" t="s">
        <v>201</v>
      </c>
      <c r="E258" s="20">
        <f t="shared" si="3"/>
        <v>50</v>
      </c>
      <c r="F258" s="8"/>
    </row>
    <row r="259" spans="2:6">
      <c r="B259" s="19">
        <v>44386</v>
      </c>
      <c r="C259" s="15" t="s">
        <v>155</v>
      </c>
      <c r="D259" s="13" t="s">
        <v>5</v>
      </c>
      <c r="E259" s="20">
        <f t="shared" si="3"/>
        <v>100</v>
      </c>
      <c r="F259" s="8"/>
    </row>
    <row r="260" spans="2:6">
      <c r="B260" s="19">
        <v>44387</v>
      </c>
      <c r="C260" s="15" t="s">
        <v>23</v>
      </c>
      <c r="D260" s="13" t="s">
        <v>201</v>
      </c>
      <c r="E260" s="20">
        <f t="shared" si="3"/>
        <v>50</v>
      </c>
      <c r="F260" s="8"/>
    </row>
    <row r="261" spans="2:6">
      <c r="B261" s="19">
        <v>44388</v>
      </c>
      <c r="C261" s="15" t="s">
        <v>172</v>
      </c>
      <c r="D261" s="13" t="s">
        <v>5</v>
      </c>
      <c r="E261" s="20">
        <f t="shared" si="3"/>
        <v>100</v>
      </c>
      <c r="F261" s="8"/>
    </row>
    <row r="262" spans="2:6">
      <c r="B262" s="19">
        <v>44388</v>
      </c>
      <c r="C262" s="15" t="s">
        <v>81</v>
      </c>
      <c r="D262" s="13" t="s">
        <v>202</v>
      </c>
      <c r="E262" s="20">
        <f t="shared" si="3"/>
        <v>30</v>
      </c>
      <c r="F262" s="8"/>
    </row>
    <row r="263" spans="2:6">
      <c r="B263" s="19">
        <v>44389</v>
      </c>
      <c r="C263" s="15" t="s">
        <v>10</v>
      </c>
      <c r="D263" s="13" t="s">
        <v>5</v>
      </c>
      <c r="E263" s="20">
        <f t="shared" si="3"/>
        <v>100</v>
      </c>
      <c r="F263" s="8"/>
    </row>
    <row r="264" spans="2:6">
      <c r="B264" s="19">
        <v>44390</v>
      </c>
      <c r="C264" s="15" t="s">
        <v>86</v>
      </c>
      <c r="D264" s="13" t="s">
        <v>5</v>
      </c>
      <c r="E264" s="20">
        <f t="shared" si="3"/>
        <v>100</v>
      </c>
      <c r="F264" s="8"/>
    </row>
    <row r="265" spans="2:6">
      <c r="B265" s="19">
        <v>44391</v>
      </c>
      <c r="C265" s="15" t="s">
        <v>57</v>
      </c>
      <c r="D265" s="13" t="s">
        <v>5</v>
      </c>
      <c r="E265" s="20">
        <f t="shared" si="3"/>
        <v>100</v>
      </c>
      <c r="F265" s="8"/>
    </row>
    <row r="266" spans="2:6">
      <c r="B266" s="19">
        <v>44392</v>
      </c>
      <c r="C266" s="15" t="s">
        <v>93</v>
      </c>
      <c r="D266" s="13" t="s">
        <v>5</v>
      </c>
      <c r="E266" s="20">
        <f t="shared" si="3"/>
        <v>100</v>
      </c>
      <c r="F266" s="8"/>
    </row>
    <row r="267" spans="2:6">
      <c r="B267" s="19">
        <v>44392</v>
      </c>
      <c r="C267" s="15" t="s">
        <v>31</v>
      </c>
      <c r="D267" s="13" t="s">
        <v>5</v>
      </c>
      <c r="E267" s="20">
        <f t="shared" ref="E267:E330" si="4">IF(D267=$B$5,$C$5,IF(D267=$B$6,$C$6,$C$7))</f>
        <v>100</v>
      </c>
      <c r="F267" s="8"/>
    </row>
    <row r="268" spans="2:6">
      <c r="B268" s="19">
        <v>44393</v>
      </c>
      <c r="C268" s="15" t="s">
        <v>21</v>
      </c>
      <c r="D268" s="13" t="s">
        <v>5</v>
      </c>
      <c r="E268" s="20">
        <f t="shared" si="4"/>
        <v>100</v>
      </c>
      <c r="F268" s="8"/>
    </row>
    <row r="269" spans="2:6">
      <c r="B269" s="19">
        <v>44393</v>
      </c>
      <c r="C269" s="15" t="s">
        <v>64</v>
      </c>
      <c r="D269" s="13" t="s">
        <v>201</v>
      </c>
      <c r="E269" s="20">
        <f t="shared" si="4"/>
        <v>50</v>
      </c>
      <c r="F269" s="8"/>
    </row>
    <row r="270" spans="2:6">
      <c r="B270" s="19">
        <v>44394</v>
      </c>
      <c r="C270" s="15" t="s">
        <v>107</v>
      </c>
      <c r="D270" s="13" t="s">
        <v>201</v>
      </c>
      <c r="E270" s="20">
        <f t="shared" si="4"/>
        <v>50</v>
      </c>
      <c r="F270" s="8"/>
    </row>
    <row r="271" spans="2:6">
      <c r="B271" s="19">
        <v>44395</v>
      </c>
      <c r="C271" s="15" t="s">
        <v>145</v>
      </c>
      <c r="D271" s="13" t="s">
        <v>5</v>
      </c>
      <c r="E271" s="20">
        <f t="shared" si="4"/>
        <v>100</v>
      </c>
      <c r="F271" s="8"/>
    </row>
    <row r="272" spans="2:6">
      <c r="B272" s="19">
        <v>44395</v>
      </c>
      <c r="C272" s="15" t="s">
        <v>126</v>
      </c>
      <c r="D272" s="13" t="s">
        <v>201</v>
      </c>
      <c r="E272" s="20">
        <f t="shared" si="4"/>
        <v>50</v>
      </c>
      <c r="F272" s="8"/>
    </row>
    <row r="273" spans="2:6">
      <c r="B273" s="19">
        <v>44396</v>
      </c>
      <c r="C273" s="15" t="s">
        <v>41</v>
      </c>
      <c r="D273" s="13" t="s">
        <v>201</v>
      </c>
      <c r="E273" s="20">
        <f t="shared" si="4"/>
        <v>50</v>
      </c>
      <c r="F273" s="8"/>
    </row>
    <row r="274" spans="2:6">
      <c r="B274" s="19">
        <v>44397</v>
      </c>
      <c r="C274" s="15" t="s">
        <v>98</v>
      </c>
      <c r="D274" s="13" t="s">
        <v>5</v>
      </c>
      <c r="E274" s="20">
        <f t="shared" si="4"/>
        <v>100</v>
      </c>
      <c r="F274" s="8"/>
    </row>
    <row r="275" spans="2:6">
      <c r="B275" s="19">
        <v>44397</v>
      </c>
      <c r="C275" s="15" t="s">
        <v>163</v>
      </c>
      <c r="D275" s="13" t="s">
        <v>5</v>
      </c>
      <c r="E275" s="20">
        <f t="shared" si="4"/>
        <v>100</v>
      </c>
      <c r="F275" s="8"/>
    </row>
    <row r="276" spans="2:6">
      <c r="B276" s="19">
        <v>44398</v>
      </c>
      <c r="C276" s="15" t="s">
        <v>121</v>
      </c>
      <c r="D276" s="13" t="s">
        <v>5</v>
      </c>
      <c r="E276" s="20">
        <f t="shared" si="4"/>
        <v>100</v>
      </c>
      <c r="F276" s="8"/>
    </row>
    <row r="277" spans="2:6">
      <c r="B277" s="19">
        <v>44398</v>
      </c>
      <c r="C277" s="15" t="s">
        <v>20</v>
      </c>
      <c r="D277" s="13" t="s">
        <v>202</v>
      </c>
      <c r="E277" s="20">
        <f t="shared" si="4"/>
        <v>30</v>
      </c>
      <c r="F277" s="8"/>
    </row>
    <row r="278" spans="2:6">
      <c r="B278" s="19">
        <v>44400</v>
      </c>
      <c r="C278" s="15" t="s">
        <v>150</v>
      </c>
      <c r="D278" s="13" t="s">
        <v>5</v>
      </c>
      <c r="E278" s="20">
        <f t="shared" si="4"/>
        <v>100</v>
      </c>
      <c r="F278" s="8"/>
    </row>
    <row r="279" spans="2:6">
      <c r="B279" s="19">
        <v>44400</v>
      </c>
      <c r="C279" s="15" t="s">
        <v>26</v>
      </c>
      <c r="D279" s="13" t="s">
        <v>201</v>
      </c>
      <c r="E279" s="20">
        <f t="shared" si="4"/>
        <v>50</v>
      </c>
      <c r="F279" s="8"/>
    </row>
    <row r="280" spans="2:6">
      <c r="B280" s="19">
        <v>44401</v>
      </c>
      <c r="C280" s="15" t="s">
        <v>120</v>
      </c>
      <c r="D280" s="13" t="s">
        <v>5</v>
      </c>
      <c r="E280" s="20">
        <f t="shared" si="4"/>
        <v>100</v>
      </c>
      <c r="F280" s="8"/>
    </row>
    <row r="281" spans="2:6">
      <c r="B281" s="19">
        <v>44402</v>
      </c>
      <c r="C281" s="15" t="s">
        <v>62</v>
      </c>
      <c r="D281" s="13" t="s">
        <v>201</v>
      </c>
      <c r="E281" s="20">
        <f t="shared" si="4"/>
        <v>50</v>
      </c>
      <c r="F281" s="8"/>
    </row>
    <row r="282" spans="2:6">
      <c r="B282" s="19">
        <v>44403</v>
      </c>
      <c r="C282" s="15" t="s">
        <v>160</v>
      </c>
      <c r="D282" s="13" t="s">
        <v>5</v>
      </c>
      <c r="E282" s="20">
        <f t="shared" si="4"/>
        <v>100</v>
      </c>
      <c r="F282" s="8"/>
    </row>
    <row r="283" spans="2:6">
      <c r="B283" s="19">
        <v>44404</v>
      </c>
      <c r="C283" s="15" t="s">
        <v>127</v>
      </c>
      <c r="D283" s="13" t="s">
        <v>5</v>
      </c>
      <c r="E283" s="20">
        <f t="shared" si="4"/>
        <v>100</v>
      </c>
      <c r="F283" s="8"/>
    </row>
    <row r="284" spans="2:6">
      <c r="B284" s="19">
        <v>44405</v>
      </c>
      <c r="C284" s="15" t="s">
        <v>188</v>
      </c>
      <c r="D284" s="13" t="s">
        <v>5</v>
      </c>
      <c r="E284" s="20">
        <f t="shared" si="4"/>
        <v>100</v>
      </c>
      <c r="F284" s="8"/>
    </row>
    <row r="285" spans="2:6">
      <c r="B285" s="19">
        <v>44405</v>
      </c>
      <c r="C285" s="15" t="s">
        <v>94</v>
      </c>
      <c r="D285" s="13" t="s">
        <v>5</v>
      </c>
      <c r="E285" s="20">
        <f t="shared" si="4"/>
        <v>100</v>
      </c>
      <c r="F285" s="8"/>
    </row>
    <row r="286" spans="2:6">
      <c r="B286" s="19">
        <v>44405</v>
      </c>
      <c r="C286" s="15" t="s">
        <v>49</v>
      </c>
      <c r="D286" s="13" t="s">
        <v>5</v>
      </c>
      <c r="E286" s="20">
        <f t="shared" si="4"/>
        <v>100</v>
      </c>
      <c r="F286" s="8"/>
    </row>
    <row r="287" spans="2:6">
      <c r="B287" s="19">
        <v>44406</v>
      </c>
      <c r="C287" s="15" t="s">
        <v>88</v>
      </c>
      <c r="D287" s="13" t="s">
        <v>5</v>
      </c>
      <c r="E287" s="20">
        <f t="shared" si="4"/>
        <v>100</v>
      </c>
      <c r="F287" s="8"/>
    </row>
    <row r="288" spans="2:6">
      <c r="B288" s="19">
        <v>44408</v>
      </c>
      <c r="C288" s="15" t="s">
        <v>142</v>
      </c>
      <c r="D288" s="13" t="s">
        <v>5</v>
      </c>
      <c r="E288" s="20">
        <f t="shared" si="4"/>
        <v>100</v>
      </c>
      <c r="F288" s="8"/>
    </row>
    <row r="289" spans="2:6">
      <c r="B289" s="19">
        <v>44408</v>
      </c>
      <c r="C289" s="15" t="s">
        <v>37</v>
      </c>
      <c r="D289" s="13" t="s">
        <v>5</v>
      </c>
      <c r="E289" s="20">
        <f t="shared" si="4"/>
        <v>100</v>
      </c>
      <c r="F289" s="8"/>
    </row>
    <row r="290" spans="2:6">
      <c r="B290" s="19">
        <v>44410</v>
      </c>
      <c r="C290" s="15" t="s">
        <v>88</v>
      </c>
      <c r="D290" s="13" t="s">
        <v>5</v>
      </c>
      <c r="E290" s="20">
        <f t="shared" si="4"/>
        <v>100</v>
      </c>
      <c r="F290" s="8"/>
    </row>
    <row r="291" spans="2:6">
      <c r="B291" s="19">
        <v>44411</v>
      </c>
      <c r="C291" s="15" t="s">
        <v>66</v>
      </c>
      <c r="D291" s="13" t="s">
        <v>5</v>
      </c>
      <c r="E291" s="20">
        <f t="shared" si="4"/>
        <v>100</v>
      </c>
      <c r="F291" s="8"/>
    </row>
    <row r="292" spans="2:6">
      <c r="B292" s="19">
        <v>44411</v>
      </c>
      <c r="C292" s="15" t="s">
        <v>90</v>
      </c>
      <c r="D292" s="13" t="s">
        <v>5</v>
      </c>
      <c r="E292" s="20">
        <f t="shared" si="4"/>
        <v>100</v>
      </c>
      <c r="F292" s="8"/>
    </row>
    <row r="293" spans="2:6">
      <c r="B293" s="19">
        <v>44411</v>
      </c>
      <c r="C293" s="15" t="s">
        <v>194</v>
      </c>
      <c r="D293" s="13" t="s">
        <v>5</v>
      </c>
      <c r="E293" s="20">
        <f t="shared" si="4"/>
        <v>100</v>
      </c>
      <c r="F293" s="8"/>
    </row>
    <row r="294" spans="2:6">
      <c r="B294" s="19">
        <v>44412</v>
      </c>
      <c r="C294" s="15" t="s">
        <v>80</v>
      </c>
      <c r="D294" s="13" t="s">
        <v>201</v>
      </c>
      <c r="E294" s="20">
        <f t="shared" si="4"/>
        <v>50</v>
      </c>
      <c r="F294" s="8"/>
    </row>
    <row r="295" spans="2:6">
      <c r="B295" s="19">
        <v>44413</v>
      </c>
      <c r="C295" s="15" t="s">
        <v>10</v>
      </c>
      <c r="D295" s="13" t="s">
        <v>5</v>
      </c>
      <c r="E295" s="20">
        <f t="shared" si="4"/>
        <v>100</v>
      </c>
      <c r="F295" s="8"/>
    </row>
    <row r="296" spans="2:6">
      <c r="B296" s="19">
        <v>44414</v>
      </c>
      <c r="C296" s="15" t="s">
        <v>138</v>
      </c>
      <c r="D296" s="13" t="s">
        <v>201</v>
      </c>
      <c r="E296" s="20">
        <f t="shared" si="4"/>
        <v>50</v>
      </c>
      <c r="F296" s="8"/>
    </row>
    <row r="297" spans="2:6">
      <c r="B297" s="19">
        <v>44414</v>
      </c>
      <c r="C297" s="15" t="s">
        <v>114</v>
      </c>
      <c r="D297" s="13" t="s">
        <v>5</v>
      </c>
      <c r="E297" s="20">
        <f t="shared" si="4"/>
        <v>100</v>
      </c>
      <c r="F297" s="8"/>
    </row>
    <row r="298" spans="2:6">
      <c r="B298" s="19">
        <v>44414</v>
      </c>
      <c r="C298" s="15" t="s">
        <v>144</v>
      </c>
      <c r="D298" s="13" t="s">
        <v>201</v>
      </c>
      <c r="E298" s="20">
        <f t="shared" si="4"/>
        <v>50</v>
      </c>
      <c r="F298" s="8"/>
    </row>
    <row r="299" spans="2:6">
      <c r="B299" s="19">
        <v>44415</v>
      </c>
      <c r="C299" s="15" t="s">
        <v>74</v>
      </c>
      <c r="D299" s="13" t="s">
        <v>5</v>
      </c>
      <c r="E299" s="20">
        <f t="shared" si="4"/>
        <v>100</v>
      </c>
      <c r="F299" s="8"/>
    </row>
    <row r="300" spans="2:6">
      <c r="B300" s="19">
        <v>44415</v>
      </c>
      <c r="C300" s="15" t="s">
        <v>48</v>
      </c>
      <c r="D300" s="13" t="s">
        <v>5</v>
      </c>
      <c r="E300" s="20">
        <f t="shared" si="4"/>
        <v>100</v>
      </c>
      <c r="F300" s="8"/>
    </row>
    <row r="301" spans="2:6">
      <c r="B301" s="19">
        <v>44416</v>
      </c>
      <c r="C301" s="15" t="s">
        <v>31</v>
      </c>
      <c r="D301" s="13" t="s">
        <v>5</v>
      </c>
      <c r="E301" s="20">
        <f t="shared" si="4"/>
        <v>100</v>
      </c>
      <c r="F301" s="8"/>
    </row>
    <row r="302" spans="2:6">
      <c r="B302" s="19">
        <v>44416</v>
      </c>
      <c r="C302" s="15" t="s">
        <v>177</v>
      </c>
      <c r="D302" s="13" t="s">
        <v>201</v>
      </c>
      <c r="E302" s="20">
        <f t="shared" si="4"/>
        <v>50</v>
      </c>
      <c r="F302" s="8"/>
    </row>
    <row r="303" spans="2:6">
      <c r="B303" s="19">
        <v>44416</v>
      </c>
      <c r="C303" s="15" t="s">
        <v>18</v>
      </c>
      <c r="D303" s="13" t="s">
        <v>5</v>
      </c>
      <c r="E303" s="20">
        <f t="shared" si="4"/>
        <v>100</v>
      </c>
      <c r="F303" s="8"/>
    </row>
    <row r="304" spans="2:6">
      <c r="B304" s="19">
        <v>44416</v>
      </c>
      <c r="C304" s="15" t="s">
        <v>151</v>
      </c>
      <c r="D304" s="13" t="s">
        <v>5</v>
      </c>
      <c r="E304" s="20">
        <f t="shared" si="4"/>
        <v>100</v>
      </c>
      <c r="F304" s="8"/>
    </row>
    <row r="305" spans="2:6">
      <c r="B305" s="19">
        <v>44417</v>
      </c>
      <c r="C305" s="15" t="s">
        <v>174</v>
      </c>
      <c r="D305" s="13" t="s">
        <v>5</v>
      </c>
      <c r="E305" s="20">
        <f t="shared" si="4"/>
        <v>100</v>
      </c>
      <c r="F305" s="8"/>
    </row>
    <row r="306" spans="2:6">
      <c r="B306" s="19">
        <v>44419</v>
      </c>
      <c r="C306" s="15" t="s">
        <v>56</v>
      </c>
      <c r="D306" s="13" t="s">
        <v>5</v>
      </c>
      <c r="E306" s="20">
        <f t="shared" si="4"/>
        <v>100</v>
      </c>
      <c r="F306" s="8"/>
    </row>
    <row r="307" spans="2:6">
      <c r="B307" s="19">
        <v>44419</v>
      </c>
      <c r="C307" s="15" t="s">
        <v>148</v>
      </c>
      <c r="D307" s="13" t="s">
        <v>201</v>
      </c>
      <c r="E307" s="20">
        <f t="shared" si="4"/>
        <v>50</v>
      </c>
      <c r="F307" s="8"/>
    </row>
    <row r="308" spans="2:6">
      <c r="B308" s="19">
        <v>44419</v>
      </c>
      <c r="C308" s="15" t="s">
        <v>43</v>
      </c>
      <c r="D308" s="13" t="s">
        <v>5</v>
      </c>
      <c r="E308" s="20">
        <f t="shared" si="4"/>
        <v>100</v>
      </c>
      <c r="F308" s="8"/>
    </row>
    <row r="309" spans="2:6">
      <c r="B309" s="19">
        <v>44421</v>
      </c>
      <c r="C309" s="15" t="s">
        <v>108</v>
      </c>
      <c r="D309" s="13" t="s">
        <v>5</v>
      </c>
      <c r="E309" s="20">
        <f t="shared" si="4"/>
        <v>100</v>
      </c>
      <c r="F309" s="8"/>
    </row>
    <row r="310" spans="2:6">
      <c r="B310" s="19">
        <v>44421</v>
      </c>
      <c r="C310" s="15" t="s">
        <v>166</v>
      </c>
      <c r="D310" s="13" t="s">
        <v>5</v>
      </c>
      <c r="E310" s="20">
        <f t="shared" si="4"/>
        <v>100</v>
      </c>
      <c r="F310" s="8"/>
    </row>
    <row r="311" spans="2:6">
      <c r="B311" s="19">
        <v>44422</v>
      </c>
      <c r="C311" s="15" t="s">
        <v>134</v>
      </c>
      <c r="D311" s="13" t="s">
        <v>5</v>
      </c>
      <c r="E311" s="20">
        <f t="shared" si="4"/>
        <v>100</v>
      </c>
      <c r="F311" s="8"/>
    </row>
    <row r="312" spans="2:6">
      <c r="B312" s="19">
        <v>44422</v>
      </c>
      <c r="C312" s="15" t="s">
        <v>74</v>
      </c>
      <c r="D312" s="13" t="s">
        <v>5</v>
      </c>
      <c r="E312" s="20">
        <f t="shared" si="4"/>
        <v>100</v>
      </c>
      <c r="F312" s="8"/>
    </row>
    <row r="313" spans="2:6">
      <c r="B313" s="19">
        <v>44424</v>
      </c>
      <c r="C313" s="15" t="s">
        <v>52</v>
      </c>
      <c r="D313" s="13" t="s">
        <v>5</v>
      </c>
      <c r="E313" s="20">
        <f t="shared" si="4"/>
        <v>100</v>
      </c>
      <c r="F313" s="8"/>
    </row>
    <row r="314" spans="2:6">
      <c r="B314" s="19">
        <v>44426</v>
      </c>
      <c r="C314" s="15" t="s">
        <v>107</v>
      </c>
      <c r="D314" s="13" t="s">
        <v>201</v>
      </c>
      <c r="E314" s="20">
        <f t="shared" si="4"/>
        <v>50</v>
      </c>
      <c r="F314" s="8"/>
    </row>
    <row r="315" spans="2:6">
      <c r="B315" s="19">
        <v>44427</v>
      </c>
      <c r="C315" s="15" t="s">
        <v>128</v>
      </c>
      <c r="D315" s="13" t="s">
        <v>201</v>
      </c>
      <c r="E315" s="20">
        <f t="shared" si="4"/>
        <v>50</v>
      </c>
      <c r="F315" s="8"/>
    </row>
    <row r="316" spans="2:6">
      <c r="B316" s="19">
        <v>44428</v>
      </c>
      <c r="C316" s="15" t="s">
        <v>170</v>
      </c>
      <c r="D316" s="13" t="s">
        <v>5</v>
      </c>
      <c r="E316" s="20">
        <f t="shared" si="4"/>
        <v>100</v>
      </c>
      <c r="F316" s="8"/>
    </row>
    <row r="317" spans="2:6">
      <c r="B317" s="19">
        <v>44428</v>
      </c>
      <c r="C317" s="15" t="s">
        <v>115</v>
      </c>
      <c r="D317" s="13" t="s">
        <v>5</v>
      </c>
      <c r="E317" s="20">
        <f t="shared" si="4"/>
        <v>100</v>
      </c>
      <c r="F317" s="8"/>
    </row>
    <row r="318" spans="2:6">
      <c r="B318" s="19">
        <v>44429</v>
      </c>
      <c r="C318" s="15" t="s">
        <v>156</v>
      </c>
      <c r="D318" s="13" t="s">
        <v>5</v>
      </c>
      <c r="E318" s="20">
        <f t="shared" si="4"/>
        <v>100</v>
      </c>
      <c r="F318" s="8"/>
    </row>
    <row r="319" spans="2:6">
      <c r="B319" s="19">
        <v>44429</v>
      </c>
      <c r="C319" s="15" t="s">
        <v>195</v>
      </c>
      <c r="D319" s="13" t="s">
        <v>5</v>
      </c>
      <c r="E319" s="20">
        <f t="shared" si="4"/>
        <v>100</v>
      </c>
      <c r="F319" s="8"/>
    </row>
    <row r="320" spans="2:6">
      <c r="B320" s="19">
        <v>44430</v>
      </c>
      <c r="C320" s="15" t="s">
        <v>125</v>
      </c>
      <c r="D320" s="13" t="s">
        <v>201</v>
      </c>
      <c r="E320" s="20">
        <f t="shared" si="4"/>
        <v>50</v>
      </c>
      <c r="F320" s="8"/>
    </row>
    <row r="321" spans="2:6">
      <c r="B321" s="19">
        <v>44430</v>
      </c>
      <c r="C321" s="15" t="s">
        <v>125</v>
      </c>
      <c r="D321" s="13" t="s">
        <v>201</v>
      </c>
      <c r="E321" s="20">
        <f t="shared" si="4"/>
        <v>50</v>
      </c>
      <c r="F321" s="8"/>
    </row>
    <row r="322" spans="2:6">
      <c r="B322" s="19">
        <v>44431</v>
      </c>
      <c r="C322" s="15" t="s">
        <v>101</v>
      </c>
      <c r="D322" s="13" t="s">
        <v>5</v>
      </c>
      <c r="E322" s="20">
        <f t="shared" si="4"/>
        <v>100</v>
      </c>
      <c r="F322" s="8"/>
    </row>
    <row r="323" spans="2:6">
      <c r="B323" s="19">
        <v>44432</v>
      </c>
      <c r="C323" s="15" t="s">
        <v>45</v>
      </c>
      <c r="D323" s="13" t="s">
        <v>5</v>
      </c>
      <c r="E323" s="20">
        <f t="shared" si="4"/>
        <v>100</v>
      </c>
      <c r="F323" s="8"/>
    </row>
    <row r="324" spans="2:6">
      <c r="B324" s="19">
        <v>44432</v>
      </c>
      <c r="C324" s="15" t="s">
        <v>126</v>
      </c>
      <c r="D324" s="13" t="s">
        <v>201</v>
      </c>
      <c r="E324" s="20">
        <f t="shared" si="4"/>
        <v>50</v>
      </c>
      <c r="F324" s="8"/>
    </row>
    <row r="325" spans="2:6">
      <c r="B325" s="19">
        <v>44434</v>
      </c>
      <c r="C325" s="15" t="s">
        <v>127</v>
      </c>
      <c r="D325" s="13" t="s">
        <v>5</v>
      </c>
      <c r="E325" s="20">
        <f t="shared" si="4"/>
        <v>100</v>
      </c>
      <c r="F325" s="8"/>
    </row>
    <row r="326" spans="2:6">
      <c r="B326" s="19">
        <v>44434</v>
      </c>
      <c r="C326" s="15" t="s">
        <v>22</v>
      </c>
      <c r="D326" s="13" t="s">
        <v>202</v>
      </c>
      <c r="E326" s="20">
        <f t="shared" si="4"/>
        <v>30</v>
      </c>
      <c r="F326" s="8"/>
    </row>
    <row r="327" spans="2:6">
      <c r="B327" s="19">
        <v>44435</v>
      </c>
      <c r="C327" s="15" t="s">
        <v>162</v>
      </c>
      <c r="D327" s="13" t="s">
        <v>5</v>
      </c>
      <c r="E327" s="20">
        <f t="shared" si="4"/>
        <v>100</v>
      </c>
      <c r="F327" s="8"/>
    </row>
    <row r="328" spans="2:6">
      <c r="B328" s="19">
        <v>44436</v>
      </c>
      <c r="C328" s="15" t="s">
        <v>115</v>
      </c>
      <c r="D328" s="13" t="s">
        <v>5</v>
      </c>
      <c r="E328" s="20">
        <f t="shared" si="4"/>
        <v>100</v>
      </c>
      <c r="F328" s="8"/>
    </row>
    <row r="329" spans="2:6">
      <c r="B329" s="19">
        <v>44437</v>
      </c>
      <c r="C329" s="15" t="s">
        <v>74</v>
      </c>
      <c r="D329" s="13" t="s">
        <v>5</v>
      </c>
      <c r="E329" s="20">
        <f t="shared" si="4"/>
        <v>100</v>
      </c>
      <c r="F329" s="8"/>
    </row>
    <row r="330" spans="2:6">
      <c r="B330" s="19">
        <v>44437</v>
      </c>
      <c r="C330" s="15" t="s">
        <v>115</v>
      </c>
      <c r="D330" s="13" t="s">
        <v>5</v>
      </c>
      <c r="E330" s="20">
        <f t="shared" si="4"/>
        <v>100</v>
      </c>
      <c r="F330" s="8"/>
    </row>
    <row r="331" spans="2:6">
      <c r="B331" s="19">
        <v>44437</v>
      </c>
      <c r="C331" s="15" t="s">
        <v>192</v>
      </c>
      <c r="D331" s="13" t="s">
        <v>5</v>
      </c>
      <c r="E331" s="20">
        <f t="shared" ref="E331:E394" si="5">IF(D331=$B$5,$C$5,IF(D331=$B$6,$C$6,$C$7))</f>
        <v>100</v>
      </c>
      <c r="F331" s="8"/>
    </row>
    <row r="332" spans="2:6">
      <c r="B332" s="19">
        <v>44439</v>
      </c>
      <c r="C332" s="15" t="s">
        <v>164</v>
      </c>
      <c r="D332" s="13" t="s">
        <v>5</v>
      </c>
      <c r="E332" s="20">
        <f t="shared" si="5"/>
        <v>100</v>
      </c>
      <c r="F332" s="8"/>
    </row>
    <row r="333" spans="2:6">
      <c r="B333" s="19">
        <v>44439</v>
      </c>
      <c r="C333" s="15" t="s">
        <v>16</v>
      </c>
      <c r="D333" s="13" t="s">
        <v>5</v>
      </c>
      <c r="E333" s="20">
        <f t="shared" si="5"/>
        <v>100</v>
      </c>
      <c r="F333" s="8"/>
    </row>
    <row r="334" spans="2:6">
      <c r="B334" s="19">
        <v>44439</v>
      </c>
      <c r="C334" s="15" t="s">
        <v>121</v>
      </c>
      <c r="D334" s="13" t="s">
        <v>5</v>
      </c>
      <c r="E334" s="20">
        <f t="shared" si="5"/>
        <v>100</v>
      </c>
      <c r="F334" s="8"/>
    </row>
    <row r="335" spans="2:6">
      <c r="B335" s="19">
        <v>44441</v>
      </c>
      <c r="C335" s="15" t="s">
        <v>48</v>
      </c>
      <c r="D335" s="13" t="s">
        <v>5</v>
      </c>
      <c r="E335" s="20">
        <f t="shared" si="5"/>
        <v>100</v>
      </c>
      <c r="F335" s="8"/>
    </row>
    <row r="336" spans="2:6">
      <c r="B336" s="19">
        <v>44441</v>
      </c>
      <c r="C336" s="15" t="s">
        <v>181</v>
      </c>
      <c r="D336" s="13" t="s">
        <v>5</v>
      </c>
      <c r="E336" s="20">
        <f t="shared" si="5"/>
        <v>100</v>
      </c>
      <c r="F336" s="8"/>
    </row>
    <row r="337" spans="2:6">
      <c r="B337" s="19">
        <v>44442</v>
      </c>
      <c r="C337" s="15" t="s">
        <v>131</v>
      </c>
      <c r="D337" s="13" t="s">
        <v>5</v>
      </c>
      <c r="E337" s="20">
        <f t="shared" si="5"/>
        <v>100</v>
      </c>
      <c r="F337" s="8"/>
    </row>
    <row r="338" spans="2:6">
      <c r="B338" s="19">
        <v>44442</v>
      </c>
      <c r="C338" s="15" t="s">
        <v>52</v>
      </c>
      <c r="D338" s="13" t="s">
        <v>5</v>
      </c>
      <c r="E338" s="20">
        <f t="shared" si="5"/>
        <v>100</v>
      </c>
      <c r="F338" s="8"/>
    </row>
    <row r="339" spans="2:6">
      <c r="B339" s="19">
        <v>44445</v>
      </c>
      <c r="C339" s="15" t="s">
        <v>50</v>
      </c>
      <c r="D339" s="13" t="s">
        <v>5</v>
      </c>
      <c r="E339" s="20">
        <f t="shared" si="5"/>
        <v>100</v>
      </c>
      <c r="F339" s="8"/>
    </row>
    <row r="340" spans="2:6">
      <c r="B340" s="19">
        <v>44446</v>
      </c>
      <c r="C340" s="15" t="s">
        <v>29</v>
      </c>
      <c r="D340" s="13" t="s">
        <v>202</v>
      </c>
      <c r="E340" s="20">
        <f t="shared" si="5"/>
        <v>30</v>
      </c>
      <c r="F340" s="8"/>
    </row>
    <row r="341" spans="2:6">
      <c r="B341" s="19">
        <v>44447</v>
      </c>
      <c r="C341" s="15" t="s">
        <v>164</v>
      </c>
      <c r="D341" s="13" t="s">
        <v>5</v>
      </c>
      <c r="E341" s="20">
        <f t="shared" si="5"/>
        <v>100</v>
      </c>
      <c r="F341" s="8"/>
    </row>
    <row r="342" spans="2:6">
      <c r="B342" s="19">
        <v>44447</v>
      </c>
      <c r="C342" s="15" t="s">
        <v>80</v>
      </c>
      <c r="D342" s="13" t="s">
        <v>201</v>
      </c>
      <c r="E342" s="20">
        <f t="shared" si="5"/>
        <v>50</v>
      </c>
      <c r="F342" s="8"/>
    </row>
    <row r="343" spans="2:6">
      <c r="B343" s="19">
        <v>44449</v>
      </c>
      <c r="C343" s="15" t="s">
        <v>183</v>
      </c>
      <c r="D343" s="13" t="s">
        <v>202</v>
      </c>
      <c r="E343" s="20">
        <f t="shared" si="5"/>
        <v>30</v>
      </c>
      <c r="F343" s="8"/>
    </row>
    <row r="344" spans="2:6">
      <c r="B344" s="19">
        <v>44449</v>
      </c>
      <c r="C344" s="15" t="s">
        <v>90</v>
      </c>
      <c r="D344" s="13" t="s">
        <v>5</v>
      </c>
      <c r="E344" s="20">
        <f t="shared" si="5"/>
        <v>100</v>
      </c>
      <c r="F344" s="8"/>
    </row>
    <row r="345" spans="2:6">
      <c r="B345" s="19">
        <v>44450</v>
      </c>
      <c r="C345" s="15" t="s">
        <v>146</v>
      </c>
      <c r="D345" s="13" t="s">
        <v>5</v>
      </c>
      <c r="E345" s="20">
        <f t="shared" si="5"/>
        <v>100</v>
      </c>
      <c r="F345" s="8"/>
    </row>
    <row r="346" spans="2:6">
      <c r="B346" s="19">
        <v>44450</v>
      </c>
      <c r="C346" s="15" t="s">
        <v>125</v>
      </c>
      <c r="D346" s="13" t="s">
        <v>201</v>
      </c>
      <c r="E346" s="20">
        <f t="shared" si="5"/>
        <v>50</v>
      </c>
      <c r="F346" s="8"/>
    </row>
    <row r="347" spans="2:6">
      <c r="B347" s="19">
        <v>44450</v>
      </c>
      <c r="C347" s="15" t="s">
        <v>15</v>
      </c>
      <c r="D347" s="13" t="s">
        <v>201</v>
      </c>
      <c r="E347" s="20">
        <f t="shared" si="5"/>
        <v>50</v>
      </c>
      <c r="F347" s="8"/>
    </row>
    <row r="348" spans="2:6">
      <c r="B348" s="19">
        <v>44450</v>
      </c>
      <c r="C348" s="15" t="s">
        <v>30</v>
      </c>
      <c r="D348" s="13" t="s">
        <v>5</v>
      </c>
      <c r="E348" s="20">
        <f t="shared" si="5"/>
        <v>100</v>
      </c>
      <c r="F348" s="8"/>
    </row>
    <row r="349" spans="2:6">
      <c r="B349" s="19">
        <v>44450</v>
      </c>
      <c r="C349" s="15" t="s">
        <v>77</v>
      </c>
      <c r="D349" s="13" t="s">
        <v>5</v>
      </c>
      <c r="E349" s="20">
        <f t="shared" si="5"/>
        <v>100</v>
      </c>
      <c r="F349" s="8"/>
    </row>
    <row r="350" spans="2:6">
      <c r="B350" s="19">
        <v>44450</v>
      </c>
      <c r="C350" s="15" t="s">
        <v>29</v>
      </c>
      <c r="D350" s="13" t="s">
        <v>202</v>
      </c>
      <c r="E350" s="20">
        <f t="shared" si="5"/>
        <v>30</v>
      </c>
      <c r="F350" s="8"/>
    </row>
    <row r="351" spans="2:6">
      <c r="B351" s="19">
        <v>44450</v>
      </c>
      <c r="C351" s="15" t="s">
        <v>79</v>
      </c>
      <c r="D351" s="13" t="s">
        <v>5</v>
      </c>
      <c r="E351" s="20">
        <f t="shared" si="5"/>
        <v>100</v>
      </c>
      <c r="F351" s="8"/>
    </row>
    <row r="352" spans="2:6">
      <c r="B352" s="19">
        <v>44451</v>
      </c>
      <c r="C352" s="15" t="s">
        <v>184</v>
      </c>
      <c r="D352" s="13" t="s">
        <v>202</v>
      </c>
      <c r="E352" s="20">
        <f t="shared" si="5"/>
        <v>30</v>
      </c>
      <c r="F352" s="8"/>
    </row>
    <row r="353" spans="2:6">
      <c r="B353" s="19">
        <v>44453</v>
      </c>
      <c r="C353" s="15" t="s">
        <v>141</v>
      </c>
      <c r="D353" s="13" t="s">
        <v>5</v>
      </c>
      <c r="E353" s="20">
        <f t="shared" si="5"/>
        <v>100</v>
      </c>
      <c r="F353" s="8"/>
    </row>
    <row r="354" spans="2:6">
      <c r="B354" s="19">
        <v>44453</v>
      </c>
      <c r="C354" s="15" t="s">
        <v>111</v>
      </c>
      <c r="D354" s="13" t="s">
        <v>5</v>
      </c>
      <c r="E354" s="20">
        <f t="shared" si="5"/>
        <v>100</v>
      </c>
      <c r="F354" s="8"/>
    </row>
    <row r="355" spans="2:6">
      <c r="B355" s="19">
        <v>44454</v>
      </c>
      <c r="C355" s="15" t="s">
        <v>197</v>
      </c>
      <c r="D355" s="13" t="s">
        <v>5</v>
      </c>
      <c r="E355" s="20">
        <f t="shared" si="5"/>
        <v>100</v>
      </c>
      <c r="F355" s="8"/>
    </row>
    <row r="356" spans="2:6">
      <c r="B356" s="19">
        <v>44454</v>
      </c>
      <c r="C356" s="15" t="s">
        <v>147</v>
      </c>
      <c r="D356" s="13" t="s">
        <v>5</v>
      </c>
      <c r="E356" s="20">
        <f t="shared" si="5"/>
        <v>100</v>
      </c>
      <c r="F356" s="8"/>
    </row>
    <row r="357" spans="2:6">
      <c r="B357" s="19">
        <v>44455</v>
      </c>
      <c r="C357" s="15" t="s">
        <v>71</v>
      </c>
      <c r="D357" s="13" t="s">
        <v>5</v>
      </c>
      <c r="E357" s="20">
        <f t="shared" si="5"/>
        <v>100</v>
      </c>
      <c r="F357" s="8"/>
    </row>
    <row r="358" spans="2:6">
      <c r="B358" s="19">
        <v>44459</v>
      </c>
      <c r="C358" s="15" t="s">
        <v>108</v>
      </c>
      <c r="D358" s="13" t="s">
        <v>5</v>
      </c>
      <c r="E358" s="20">
        <f t="shared" si="5"/>
        <v>100</v>
      </c>
      <c r="F358" s="8"/>
    </row>
    <row r="359" spans="2:6">
      <c r="B359" s="19">
        <v>44459</v>
      </c>
      <c r="C359" s="15" t="s">
        <v>120</v>
      </c>
      <c r="D359" s="13" t="s">
        <v>5</v>
      </c>
      <c r="E359" s="20">
        <f t="shared" si="5"/>
        <v>100</v>
      </c>
      <c r="F359" s="8"/>
    </row>
    <row r="360" spans="2:6">
      <c r="B360" s="19">
        <v>44461</v>
      </c>
      <c r="C360" s="15" t="s">
        <v>189</v>
      </c>
      <c r="D360" s="13" t="s">
        <v>202</v>
      </c>
      <c r="E360" s="20">
        <f t="shared" si="5"/>
        <v>30</v>
      </c>
      <c r="F360" s="8"/>
    </row>
    <row r="361" spans="2:6">
      <c r="B361" s="19">
        <v>44461</v>
      </c>
      <c r="C361" s="15" t="s">
        <v>63</v>
      </c>
      <c r="D361" s="13" t="s">
        <v>5</v>
      </c>
      <c r="E361" s="20">
        <f t="shared" si="5"/>
        <v>100</v>
      </c>
      <c r="F361" s="8"/>
    </row>
    <row r="362" spans="2:6">
      <c r="B362" s="19">
        <v>44462</v>
      </c>
      <c r="C362" s="15" t="s">
        <v>36</v>
      </c>
      <c r="D362" s="13" t="s">
        <v>5</v>
      </c>
      <c r="E362" s="20">
        <f t="shared" si="5"/>
        <v>100</v>
      </c>
      <c r="F362" s="8"/>
    </row>
    <row r="363" spans="2:6">
      <c r="B363" s="19">
        <v>44462</v>
      </c>
      <c r="C363" s="15" t="s">
        <v>167</v>
      </c>
      <c r="D363" s="13" t="s">
        <v>5</v>
      </c>
      <c r="E363" s="20">
        <f t="shared" si="5"/>
        <v>100</v>
      </c>
      <c r="F363" s="8"/>
    </row>
    <row r="364" spans="2:6">
      <c r="B364" s="19">
        <v>44464</v>
      </c>
      <c r="C364" s="15" t="s">
        <v>154</v>
      </c>
      <c r="D364" s="13" t="s">
        <v>5</v>
      </c>
      <c r="E364" s="20">
        <f t="shared" si="5"/>
        <v>100</v>
      </c>
      <c r="F364" s="8"/>
    </row>
    <row r="365" spans="2:6">
      <c r="B365" s="19">
        <v>44465</v>
      </c>
      <c r="C365" s="15" t="s">
        <v>178</v>
      </c>
      <c r="D365" s="13" t="s">
        <v>202</v>
      </c>
      <c r="E365" s="20">
        <f t="shared" si="5"/>
        <v>30</v>
      </c>
      <c r="F365" s="8"/>
    </row>
    <row r="366" spans="2:6">
      <c r="B366" s="19">
        <v>44466</v>
      </c>
      <c r="C366" s="15" t="s">
        <v>85</v>
      </c>
      <c r="D366" s="13" t="s">
        <v>5</v>
      </c>
      <c r="E366" s="20">
        <f t="shared" si="5"/>
        <v>100</v>
      </c>
      <c r="F366" s="8"/>
    </row>
    <row r="367" spans="2:6">
      <c r="B367" s="19">
        <v>44468</v>
      </c>
      <c r="C367" s="15" t="s">
        <v>73</v>
      </c>
      <c r="D367" s="13" t="s">
        <v>5</v>
      </c>
      <c r="E367" s="20">
        <f t="shared" si="5"/>
        <v>100</v>
      </c>
      <c r="F367" s="8"/>
    </row>
    <row r="368" spans="2:6">
      <c r="B368" s="19">
        <v>44469</v>
      </c>
      <c r="C368" s="15" t="s">
        <v>11</v>
      </c>
      <c r="D368" s="13" t="s">
        <v>5</v>
      </c>
      <c r="E368" s="20">
        <f t="shared" si="5"/>
        <v>100</v>
      </c>
      <c r="F368" s="8"/>
    </row>
    <row r="369" spans="2:6">
      <c r="B369" s="19">
        <v>44469</v>
      </c>
      <c r="C369" s="15" t="s">
        <v>42</v>
      </c>
      <c r="D369" s="13" t="s">
        <v>5</v>
      </c>
      <c r="E369" s="20">
        <f t="shared" si="5"/>
        <v>100</v>
      </c>
      <c r="F369" s="8"/>
    </row>
    <row r="370" spans="2:6">
      <c r="B370" s="19">
        <v>44470</v>
      </c>
      <c r="C370" s="15" t="s">
        <v>67</v>
      </c>
      <c r="D370" s="13" t="s">
        <v>5</v>
      </c>
      <c r="E370" s="20">
        <f t="shared" si="5"/>
        <v>100</v>
      </c>
      <c r="F370" s="8"/>
    </row>
    <row r="371" spans="2:6">
      <c r="B371" s="19">
        <v>44471</v>
      </c>
      <c r="C371" s="15" t="s">
        <v>59</v>
      </c>
      <c r="D371" s="13" t="s">
        <v>5</v>
      </c>
      <c r="E371" s="20">
        <f t="shared" si="5"/>
        <v>100</v>
      </c>
      <c r="F371" s="8"/>
    </row>
    <row r="372" spans="2:6">
      <c r="B372" s="19">
        <v>44471</v>
      </c>
      <c r="C372" s="15" t="s">
        <v>96</v>
      </c>
      <c r="D372" s="13" t="s">
        <v>5</v>
      </c>
      <c r="E372" s="20">
        <f t="shared" si="5"/>
        <v>100</v>
      </c>
      <c r="F372" s="8"/>
    </row>
    <row r="373" spans="2:6">
      <c r="B373" s="19">
        <v>44471</v>
      </c>
      <c r="C373" s="15" t="s">
        <v>156</v>
      </c>
      <c r="D373" s="13" t="s">
        <v>5</v>
      </c>
      <c r="E373" s="20">
        <f t="shared" si="5"/>
        <v>100</v>
      </c>
      <c r="F373" s="8"/>
    </row>
    <row r="374" spans="2:6">
      <c r="B374" s="19">
        <v>44471</v>
      </c>
      <c r="C374" s="15" t="s">
        <v>19</v>
      </c>
      <c r="D374" s="13" t="s">
        <v>5</v>
      </c>
      <c r="E374" s="20">
        <f t="shared" si="5"/>
        <v>100</v>
      </c>
      <c r="F374" s="8"/>
    </row>
    <row r="375" spans="2:6">
      <c r="B375" s="19">
        <v>44471</v>
      </c>
      <c r="C375" s="15" t="s">
        <v>121</v>
      </c>
      <c r="D375" s="13" t="s">
        <v>5</v>
      </c>
      <c r="E375" s="20">
        <f t="shared" si="5"/>
        <v>100</v>
      </c>
      <c r="F375" s="8"/>
    </row>
    <row r="376" spans="2:6">
      <c r="B376" s="19">
        <v>44471</v>
      </c>
      <c r="C376" s="15" t="s">
        <v>95</v>
      </c>
      <c r="D376" s="13" t="s">
        <v>5</v>
      </c>
      <c r="E376" s="20">
        <f t="shared" si="5"/>
        <v>100</v>
      </c>
      <c r="F376" s="8"/>
    </row>
    <row r="377" spans="2:6">
      <c r="B377" s="19">
        <v>44473</v>
      </c>
      <c r="C377" s="15" t="s">
        <v>80</v>
      </c>
      <c r="D377" s="13" t="s">
        <v>201</v>
      </c>
      <c r="E377" s="20">
        <f t="shared" si="5"/>
        <v>50</v>
      </c>
      <c r="F377" s="8"/>
    </row>
    <row r="378" spans="2:6">
      <c r="B378" s="19">
        <v>44473</v>
      </c>
      <c r="C378" s="15" t="s">
        <v>49</v>
      </c>
      <c r="D378" s="13" t="s">
        <v>5</v>
      </c>
      <c r="E378" s="20">
        <f t="shared" si="5"/>
        <v>100</v>
      </c>
      <c r="F378" s="8"/>
    </row>
    <row r="379" spans="2:6">
      <c r="B379" s="19">
        <v>44474</v>
      </c>
      <c r="C379" s="15" t="s">
        <v>48</v>
      </c>
      <c r="D379" s="13" t="s">
        <v>5</v>
      </c>
      <c r="E379" s="20">
        <f t="shared" si="5"/>
        <v>100</v>
      </c>
      <c r="F379" s="8"/>
    </row>
    <row r="380" spans="2:6">
      <c r="B380" s="19">
        <v>44475</v>
      </c>
      <c r="C380" s="15" t="s">
        <v>97</v>
      </c>
      <c r="D380" s="13" t="s">
        <v>5</v>
      </c>
      <c r="E380" s="20">
        <f t="shared" si="5"/>
        <v>100</v>
      </c>
      <c r="F380" s="8"/>
    </row>
    <row r="381" spans="2:6">
      <c r="B381" s="19">
        <v>44476</v>
      </c>
      <c r="C381" s="15" t="s">
        <v>91</v>
      </c>
      <c r="D381" s="13" t="s">
        <v>5</v>
      </c>
      <c r="E381" s="20">
        <f t="shared" si="5"/>
        <v>100</v>
      </c>
      <c r="F381" s="8"/>
    </row>
    <row r="382" spans="2:6">
      <c r="B382" s="19">
        <v>44478</v>
      </c>
      <c r="C382" s="15" t="s">
        <v>163</v>
      </c>
      <c r="D382" s="13" t="s">
        <v>5</v>
      </c>
      <c r="E382" s="20">
        <f t="shared" si="5"/>
        <v>100</v>
      </c>
      <c r="F382" s="8"/>
    </row>
    <row r="383" spans="2:6">
      <c r="B383" s="19">
        <v>44478</v>
      </c>
      <c r="C383" s="15" t="s">
        <v>160</v>
      </c>
      <c r="D383" s="13" t="s">
        <v>5</v>
      </c>
      <c r="E383" s="20">
        <f t="shared" si="5"/>
        <v>100</v>
      </c>
      <c r="F383" s="8"/>
    </row>
    <row r="384" spans="2:6">
      <c r="B384" s="19">
        <v>44479</v>
      </c>
      <c r="C384" s="15" t="s">
        <v>93</v>
      </c>
      <c r="D384" s="13" t="s">
        <v>5</v>
      </c>
      <c r="E384" s="20">
        <f t="shared" si="5"/>
        <v>100</v>
      </c>
      <c r="F384" s="8"/>
    </row>
    <row r="385" spans="2:6">
      <c r="B385" s="19">
        <v>44479</v>
      </c>
      <c r="C385" s="15" t="s">
        <v>69</v>
      </c>
      <c r="D385" s="13" t="s">
        <v>5</v>
      </c>
      <c r="E385" s="20">
        <f t="shared" si="5"/>
        <v>100</v>
      </c>
      <c r="F385" s="8"/>
    </row>
    <row r="386" spans="2:6">
      <c r="B386" s="19">
        <v>44479</v>
      </c>
      <c r="C386" s="15" t="s">
        <v>93</v>
      </c>
      <c r="D386" s="13" t="s">
        <v>5</v>
      </c>
      <c r="E386" s="20">
        <f t="shared" si="5"/>
        <v>100</v>
      </c>
      <c r="F386" s="8"/>
    </row>
    <row r="387" spans="2:6">
      <c r="B387" s="19">
        <v>44479</v>
      </c>
      <c r="C387" s="15" t="s">
        <v>176</v>
      </c>
      <c r="D387" s="13" t="s">
        <v>201</v>
      </c>
      <c r="E387" s="20">
        <f t="shared" si="5"/>
        <v>50</v>
      </c>
      <c r="F387" s="8"/>
    </row>
    <row r="388" spans="2:6">
      <c r="B388" s="19">
        <v>44480</v>
      </c>
      <c r="C388" s="15" t="s">
        <v>144</v>
      </c>
      <c r="D388" s="13" t="s">
        <v>201</v>
      </c>
      <c r="E388" s="20">
        <f t="shared" si="5"/>
        <v>50</v>
      </c>
      <c r="F388" s="8"/>
    </row>
    <row r="389" spans="2:6">
      <c r="B389" s="19">
        <v>44481</v>
      </c>
      <c r="C389" s="15" t="s">
        <v>187</v>
      </c>
      <c r="D389" s="13" t="s">
        <v>201</v>
      </c>
      <c r="E389" s="20">
        <f t="shared" si="5"/>
        <v>50</v>
      </c>
      <c r="F389" s="8"/>
    </row>
    <row r="390" spans="2:6">
      <c r="B390" s="19">
        <v>44482</v>
      </c>
      <c r="C390" s="15" t="s">
        <v>164</v>
      </c>
      <c r="D390" s="13" t="s">
        <v>5</v>
      </c>
      <c r="E390" s="20">
        <f t="shared" si="5"/>
        <v>100</v>
      </c>
      <c r="F390" s="8"/>
    </row>
    <row r="391" spans="2:6">
      <c r="B391" s="19">
        <v>44483</v>
      </c>
      <c r="C391" s="15" t="s">
        <v>139</v>
      </c>
      <c r="D391" s="13" t="s">
        <v>201</v>
      </c>
      <c r="E391" s="20">
        <f t="shared" si="5"/>
        <v>50</v>
      </c>
      <c r="F391" s="8"/>
    </row>
    <row r="392" spans="2:6">
      <c r="B392" s="19">
        <v>44483</v>
      </c>
      <c r="C392" s="15" t="s">
        <v>68</v>
      </c>
      <c r="D392" s="13" t="s">
        <v>202</v>
      </c>
      <c r="E392" s="20">
        <f t="shared" si="5"/>
        <v>30</v>
      </c>
      <c r="F392" s="8"/>
    </row>
    <row r="393" spans="2:6">
      <c r="B393" s="19">
        <v>44484</v>
      </c>
      <c r="C393" s="15" t="s">
        <v>39</v>
      </c>
      <c r="D393" s="13" t="s">
        <v>5</v>
      </c>
      <c r="E393" s="20">
        <f t="shared" si="5"/>
        <v>100</v>
      </c>
      <c r="F393" s="8"/>
    </row>
    <row r="394" spans="2:6">
      <c r="B394" s="19">
        <v>44484</v>
      </c>
      <c r="C394" s="15" t="s">
        <v>67</v>
      </c>
      <c r="D394" s="13" t="s">
        <v>5</v>
      </c>
      <c r="E394" s="20">
        <f t="shared" si="5"/>
        <v>100</v>
      </c>
      <c r="F394" s="8"/>
    </row>
    <row r="395" spans="2:6">
      <c r="B395" s="19">
        <v>44486</v>
      </c>
      <c r="C395" s="15" t="s">
        <v>73</v>
      </c>
      <c r="D395" s="13" t="s">
        <v>5</v>
      </c>
      <c r="E395" s="20">
        <f t="shared" ref="E395:E458" si="6">IF(D395=$B$5,$C$5,IF(D395=$B$6,$C$6,$C$7))</f>
        <v>100</v>
      </c>
      <c r="F395" s="8"/>
    </row>
    <row r="396" spans="2:6">
      <c r="B396" s="19">
        <v>44486</v>
      </c>
      <c r="C396" s="15" t="s">
        <v>126</v>
      </c>
      <c r="D396" s="13" t="s">
        <v>201</v>
      </c>
      <c r="E396" s="20">
        <f t="shared" si="6"/>
        <v>50</v>
      </c>
      <c r="F396" s="8"/>
    </row>
    <row r="397" spans="2:6">
      <c r="B397" s="19">
        <v>44488</v>
      </c>
      <c r="C397" s="15" t="s">
        <v>9</v>
      </c>
      <c r="D397" s="13" t="s">
        <v>5</v>
      </c>
      <c r="E397" s="20">
        <f t="shared" si="6"/>
        <v>100</v>
      </c>
      <c r="F397" s="8"/>
    </row>
    <row r="398" spans="2:6">
      <c r="B398" s="19">
        <v>44489</v>
      </c>
      <c r="C398" s="15" t="s">
        <v>62</v>
      </c>
      <c r="D398" s="13" t="s">
        <v>201</v>
      </c>
      <c r="E398" s="20">
        <f t="shared" si="6"/>
        <v>50</v>
      </c>
      <c r="F398" s="8"/>
    </row>
    <row r="399" spans="2:6">
      <c r="B399" s="19">
        <v>44489</v>
      </c>
      <c r="C399" s="15" t="s">
        <v>150</v>
      </c>
      <c r="D399" s="13" t="s">
        <v>5</v>
      </c>
      <c r="E399" s="20">
        <f t="shared" si="6"/>
        <v>100</v>
      </c>
      <c r="F399" s="8"/>
    </row>
    <row r="400" spans="2:6">
      <c r="B400" s="19">
        <v>44490</v>
      </c>
      <c r="C400" s="15" t="s">
        <v>129</v>
      </c>
      <c r="D400" s="13" t="s">
        <v>5</v>
      </c>
      <c r="E400" s="20">
        <f t="shared" si="6"/>
        <v>100</v>
      </c>
      <c r="F400" s="8"/>
    </row>
    <row r="401" spans="2:6">
      <c r="B401" s="19">
        <v>44492</v>
      </c>
      <c r="C401" s="15" t="s">
        <v>147</v>
      </c>
      <c r="D401" s="13" t="s">
        <v>5</v>
      </c>
      <c r="E401" s="20">
        <f t="shared" si="6"/>
        <v>100</v>
      </c>
      <c r="F401" s="8"/>
    </row>
    <row r="402" spans="2:6">
      <c r="B402" s="19">
        <v>44493</v>
      </c>
      <c r="C402" s="15" t="s">
        <v>20</v>
      </c>
      <c r="D402" s="13" t="s">
        <v>202</v>
      </c>
      <c r="E402" s="20">
        <f t="shared" si="6"/>
        <v>30</v>
      </c>
      <c r="F402" s="8"/>
    </row>
    <row r="403" spans="2:6">
      <c r="B403" s="19">
        <v>44496</v>
      </c>
      <c r="C403" s="15" t="s">
        <v>161</v>
      </c>
      <c r="D403" s="13" t="s">
        <v>202</v>
      </c>
      <c r="E403" s="20">
        <f t="shared" si="6"/>
        <v>30</v>
      </c>
      <c r="F403" s="8"/>
    </row>
    <row r="404" spans="2:6">
      <c r="B404" s="19">
        <v>44496</v>
      </c>
      <c r="C404" s="15" t="s">
        <v>159</v>
      </c>
      <c r="D404" s="13" t="s">
        <v>5</v>
      </c>
      <c r="E404" s="20">
        <f t="shared" si="6"/>
        <v>100</v>
      </c>
      <c r="F404" s="8"/>
    </row>
    <row r="405" spans="2:6">
      <c r="B405" s="19">
        <v>44497</v>
      </c>
      <c r="C405" s="15" t="s">
        <v>173</v>
      </c>
      <c r="D405" s="13" t="s">
        <v>5</v>
      </c>
      <c r="E405" s="20">
        <f t="shared" si="6"/>
        <v>100</v>
      </c>
      <c r="F405" s="8"/>
    </row>
    <row r="406" spans="2:6">
      <c r="B406" s="19">
        <v>44498</v>
      </c>
      <c r="C406" s="15" t="s">
        <v>94</v>
      </c>
      <c r="D406" s="13" t="s">
        <v>5</v>
      </c>
      <c r="E406" s="20">
        <f t="shared" si="6"/>
        <v>100</v>
      </c>
      <c r="F406" s="8"/>
    </row>
    <row r="407" spans="2:6">
      <c r="B407" s="19">
        <v>44498</v>
      </c>
      <c r="C407" s="15" t="s">
        <v>59</v>
      </c>
      <c r="D407" s="13" t="s">
        <v>5</v>
      </c>
      <c r="E407" s="20">
        <f t="shared" si="6"/>
        <v>100</v>
      </c>
      <c r="F407" s="8"/>
    </row>
    <row r="408" spans="2:6">
      <c r="B408" s="19">
        <v>44500</v>
      </c>
      <c r="C408" s="15" t="s">
        <v>185</v>
      </c>
      <c r="D408" s="13" t="s">
        <v>201</v>
      </c>
      <c r="E408" s="20">
        <f t="shared" si="6"/>
        <v>50</v>
      </c>
      <c r="F408" s="8"/>
    </row>
    <row r="409" spans="2:6">
      <c r="B409" s="19">
        <v>44500</v>
      </c>
      <c r="C409" s="15" t="s">
        <v>125</v>
      </c>
      <c r="D409" s="13" t="s">
        <v>201</v>
      </c>
      <c r="E409" s="20">
        <f t="shared" si="6"/>
        <v>50</v>
      </c>
      <c r="F409" s="8"/>
    </row>
    <row r="410" spans="2:6">
      <c r="B410" s="19">
        <v>44500</v>
      </c>
      <c r="C410" s="15" t="s">
        <v>62</v>
      </c>
      <c r="D410" s="13" t="s">
        <v>201</v>
      </c>
      <c r="E410" s="20">
        <f t="shared" si="6"/>
        <v>50</v>
      </c>
      <c r="F410" s="8"/>
    </row>
    <row r="411" spans="2:6">
      <c r="B411" s="19">
        <v>44501</v>
      </c>
      <c r="C411" s="15" t="s">
        <v>152</v>
      </c>
      <c r="D411" s="13" t="s">
        <v>202</v>
      </c>
      <c r="E411" s="20">
        <f t="shared" si="6"/>
        <v>30</v>
      </c>
      <c r="F411" s="8"/>
    </row>
    <row r="412" spans="2:6">
      <c r="B412" s="19">
        <v>44501</v>
      </c>
      <c r="C412" s="15" t="s">
        <v>143</v>
      </c>
      <c r="D412" s="13" t="s">
        <v>5</v>
      </c>
      <c r="E412" s="20">
        <f t="shared" si="6"/>
        <v>100</v>
      </c>
      <c r="F412" s="8"/>
    </row>
    <row r="413" spans="2:6">
      <c r="B413" s="19">
        <v>44501</v>
      </c>
      <c r="C413" s="15" t="s">
        <v>14</v>
      </c>
      <c r="D413" s="13" t="s">
        <v>5</v>
      </c>
      <c r="E413" s="20">
        <f t="shared" si="6"/>
        <v>100</v>
      </c>
      <c r="F413" s="8"/>
    </row>
    <row r="414" spans="2:6">
      <c r="B414" s="19">
        <v>44501</v>
      </c>
      <c r="C414" s="15" t="s">
        <v>82</v>
      </c>
      <c r="D414" s="13" t="s">
        <v>5</v>
      </c>
      <c r="E414" s="20">
        <f t="shared" si="6"/>
        <v>100</v>
      </c>
      <c r="F414" s="8"/>
    </row>
    <row r="415" spans="2:6">
      <c r="B415" s="19">
        <v>44501</v>
      </c>
      <c r="C415" s="15" t="s">
        <v>144</v>
      </c>
      <c r="D415" s="13" t="s">
        <v>201</v>
      </c>
      <c r="E415" s="20">
        <f t="shared" si="6"/>
        <v>50</v>
      </c>
      <c r="F415" s="8"/>
    </row>
    <row r="416" spans="2:6">
      <c r="B416" s="19">
        <v>44502</v>
      </c>
      <c r="C416" s="15" t="s">
        <v>93</v>
      </c>
      <c r="D416" s="13" t="s">
        <v>5</v>
      </c>
      <c r="E416" s="20">
        <f t="shared" si="6"/>
        <v>100</v>
      </c>
      <c r="F416" s="8"/>
    </row>
    <row r="417" spans="2:6">
      <c r="B417" s="19">
        <v>44503</v>
      </c>
      <c r="C417" s="15" t="s">
        <v>40</v>
      </c>
      <c r="D417" s="13" t="s">
        <v>5</v>
      </c>
      <c r="E417" s="20">
        <f t="shared" si="6"/>
        <v>100</v>
      </c>
      <c r="F417" s="8"/>
    </row>
    <row r="418" spans="2:6">
      <c r="B418" s="19">
        <v>44504</v>
      </c>
      <c r="C418" s="15" t="s">
        <v>158</v>
      </c>
      <c r="D418" s="13" t="s">
        <v>201</v>
      </c>
      <c r="E418" s="20">
        <f t="shared" si="6"/>
        <v>50</v>
      </c>
      <c r="F418" s="8"/>
    </row>
    <row r="419" spans="2:6">
      <c r="B419" s="19">
        <v>44505</v>
      </c>
      <c r="C419" s="15" t="s">
        <v>183</v>
      </c>
      <c r="D419" s="13" t="s">
        <v>202</v>
      </c>
      <c r="E419" s="20">
        <f t="shared" si="6"/>
        <v>30</v>
      </c>
      <c r="F419" s="8"/>
    </row>
    <row r="420" spans="2:6">
      <c r="B420" s="19">
        <v>44508</v>
      </c>
      <c r="C420" s="15" t="s">
        <v>120</v>
      </c>
      <c r="D420" s="13" t="s">
        <v>5</v>
      </c>
      <c r="E420" s="20">
        <f t="shared" si="6"/>
        <v>100</v>
      </c>
      <c r="F420" s="8"/>
    </row>
    <row r="421" spans="2:6">
      <c r="B421" s="19">
        <v>44509</v>
      </c>
      <c r="C421" s="15" t="s">
        <v>40</v>
      </c>
      <c r="D421" s="13" t="s">
        <v>5</v>
      </c>
      <c r="E421" s="20">
        <f t="shared" si="6"/>
        <v>100</v>
      </c>
      <c r="F421" s="8"/>
    </row>
    <row r="422" spans="2:6">
      <c r="B422" s="19">
        <v>44511</v>
      </c>
      <c r="C422" s="15" t="s">
        <v>69</v>
      </c>
      <c r="D422" s="13" t="s">
        <v>5</v>
      </c>
      <c r="E422" s="20">
        <f t="shared" si="6"/>
        <v>100</v>
      </c>
      <c r="F422" s="8"/>
    </row>
    <row r="423" spans="2:6">
      <c r="B423" s="19">
        <v>44511</v>
      </c>
      <c r="C423" s="15" t="s">
        <v>39</v>
      </c>
      <c r="D423" s="13" t="s">
        <v>5</v>
      </c>
      <c r="E423" s="20">
        <f t="shared" si="6"/>
        <v>100</v>
      </c>
      <c r="F423" s="8"/>
    </row>
    <row r="424" spans="2:6">
      <c r="B424" s="19">
        <v>44512</v>
      </c>
      <c r="C424" s="15" t="s">
        <v>150</v>
      </c>
      <c r="D424" s="13" t="s">
        <v>5</v>
      </c>
      <c r="E424" s="20">
        <f t="shared" si="6"/>
        <v>100</v>
      </c>
      <c r="F424" s="8"/>
    </row>
    <row r="425" spans="2:6">
      <c r="B425" s="19">
        <v>44512</v>
      </c>
      <c r="C425" s="15" t="s">
        <v>82</v>
      </c>
      <c r="D425" s="13" t="s">
        <v>5</v>
      </c>
      <c r="E425" s="20">
        <f t="shared" si="6"/>
        <v>100</v>
      </c>
      <c r="F425" s="8"/>
    </row>
    <row r="426" spans="2:6">
      <c r="B426" s="19">
        <v>44514</v>
      </c>
      <c r="C426" s="15" t="s">
        <v>87</v>
      </c>
      <c r="D426" s="13" t="s">
        <v>5</v>
      </c>
      <c r="E426" s="20">
        <f t="shared" si="6"/>
        <v>100</v>
      </c>
      <c r="F426" s="8"/>
    </row>
    <row r="427" spans="2:6">
      <c r="B427" s="19">
        <v>44516</v>
      </c>
      <c r="C427" s="15" t="s">
        <v>148</v>
      </c>
      <c r="D427" s="13" t="s">
        <v>201</v>
      </c>
      <c r="E427" s="20">
        <f t="shared" si="6"/>
        <v>50</v>
      </c>
      <c r="F427" s="8"/>
    </row>
    <row r="428" spans="2:6">
      <c r="B428" s="19">
        <v>44517</v>
      </c>
      <c r="C428" s="15" t="s">
        <v>70</v>
      </c>
      <c r="D428" s="13" t="s">
        <v>5</v>
      </c>
      <c r="E428" s="20">
        <f t="shared" si="6"/>
        <v>100</v>
      </c>
      <c r="F428" s="8"/>
    </row>
    <row r="429" spans="2:6">
      <c r="B429" s="19">
        <v>44517</v>
      </c>
      <c r="C429" s="15" t="s">
        <v>59</v>
      </c>
      <c r="D429" s="13" t="s">
        <v>5</v>
      </c>
      <c r="E429" s="20">
        <f t="shared" si="6"/>
        <v>100</v>
      </c>
      <c r="F429" s="8"/>
    </row>
    <row r="430" spans="2:6">
      <c r="B430" s="19">
        <v>44518</v>
      </c>
      <c r="C430" s="15" t="s">
        <v>119</v>
      </c>
      <c r="D430" s="13" t="s">
        <v>5</v>
      </c>
      <c r="E430" s="20">
        <f t="shared" si="6"/>
        <v>100</v>
      </c>
      <c r="F430" s="8"/>
    </row>
    <row r="431" spans="2:6">
      <c r="B431" s="19">
        <v>44519</v>
      </c>
      <c r="C431" s="15" t="s">
        <v>152</v>
      </c>
      <c r="D431" s="13" t="s">
        <v>202</v>
      </c>
      <c r="E431" s="20">
        <f t="shared" si="6"/>
        <v>30</v>
      </c>
      <c r="F431" s="8"/>
    </row>
    <row r="432" spans="2:6">
      <c r="B432" s="19">
        <v>44519</v>
      </c>
      <c r="C432" s="15" t="s">
        <v>22</v>
      </c>
      <c r="D432" s="13" t="s">
        <v>202</v>
      </c>
      <c r="E432" s="20">
        <f t="shared" si="6"/>
        <v>30</v>
      </c>
      <c r="F432" s="8"/>
    </row>
    <row r="433" spans="2:6">
      <c r="B433" s="19">
        <v>44520</v>
      </c>
      <c r="C433" s="15" t="s">
        <v>108</v>
      </c>
      <c r="D433" s="13" t="s">
        <v>5</v>
      </c>
      <c r="E433" s="20">
        <f t="shared" si="6"/>
        <v>100</v>
      </c>
      <c r="F433" s="8"/>
    </row>
    <row r="434" spans="2:6">
      <c r="B434" s="19">
        <v>44520</v>
      </c>
      <c r="C434" s="15" t="s">
        <v>163</v>
      </c>
      <c r="D434" s="13" t="s">
        <v>5</v>
      </c>
      <c r="E434" s="20">
        <f t="shared" si="6"/>
        <v>100</v>
      </c>
      <c r="F434" s="8"/>
    </row>
    <row r="435" spans="2:6">
      <c r="B435" s="19">
        <v>44521</v>
      </c>
      <c r="C435" s="15" t="s">
        <v>14</v>
      </c>
      <c r="D435" s="13" t="s">
        <v>5</v>
      </c>
      <c r="E435" s="20">
        <f t="shared" si="6"/>
        <v>100</v>
      </c>
      <c r="F435" s="8"/>
    </row>
    <row r="436" spans="2:6">
      <c r="B436" s="19">
        <v>44521</v>
      </c>
      <c r="C436" s="15" t="s">
        <v>47</v>
      </c>
      <c r="D436" s="13" t="s">
        <v>5</v>
      </c>
      <c r="E436" s="20">
        <f t="shared" si="6"/>
        <v>100</v>
      </c>
      <c r="F436" s="8"/>
    </row>
    <row r="437" spans="2:6">
      <c r="B437" s="19">
        <v>44522</v>
      </c>
      <c r="C437" s="15" t="s">
        <v>99</v>
      </c>
      <c r="D437" s="13" t="s">
        <v>201</v>
      </c>
      <c r="E437" s="20">
        <f t="shared" si="6"/>
        <v>50</v>
      </c>
      <c r="F437" s="8"/>
    </row>
    <row r="438" spans="2:6">
      <c r="B438" s="19">
        <v>44522</v>
      </c>
      <c r="C438" s="15" t="s">
        <v>145</v>
      </c>
      <c r="D438" s="13" t="s">
        <v>5</v>
      </c>
      <c r="E438" s="20">
        <f t="shared" si="6"/>
        <v>100</v>
      </c>
      <c r="F438" s="8"/>
    </row>
    <row r="439" spans="2:6">
      <c r="B439" s="19">
        <v>44523</v>
      </c>
      <c r="C439" s="15" t="s">
        <v>41</v>
      </c>
      <c r="D439" s="13" t="s">
        <v>201</v>
      </c>
      <c r="E439" s="20">
        <f t="shared" si="6"/>
        <v>50</v>
      </c>
      <c r="F439" s="8"/>
    </row>
    <row r="440" spans="2:6">
      <c r="B440" s="19">
        <v>44523</v>
      </c>
      <c r="C440" s="15" t="s">
        <v>164</v>
      </c>
      <c r="D440" s="13" t="s">
        <v>5</v>
      </c>
      <c r="E440" s="20">
        <f t="shared" si="6"/>
        <v>100</v>
      </c>
      <c r="F440" s="8"/>
    </row>
    <row r="441" spans="2:6">
      <c r="B441" s="19">
        <v>44523</v>
      </c>
      <c r="C441" s="15" t="s">
        <v>159</v>
      </c>
      <c r="D441" s="13" t="s">
        <v>5</v>
      </c>
      <c r="E441" s="20">
        <f t="shared" si="6"/>
        <v>100</v>
      </c>
      <c r="F441" s="8"/>
    </row>
    <row r="442" spans="2:6">
      <c r="B442" s="19">
        <v>44523</v>
      </c>
      <c r="C442" s="15" t="s">
        <v>15</v>
      </c>
      <c r="D442" s="13" t="s">
        <v>201</v>
      </c>
      <c r="E442" s="20">
        <f t="shared" si="6"/>
        <v>50</v>
      </c>
      <c r="F442" s="8"/>
    </row>
    <row r="443" spans="2:6">
      <c r="B443" s="19">
        <v>44523</v>
      </c>
      <c r="C443" s="15" t="s">
        <v>161</v>
      </c>
      <c r="D443" s="13" t="s">
        <v>202</v>
      </c>
      <c r="E443" s="20">
        <f t="shared" si="6"/>
        <v>30</v>
      </c>
      <c r="F443" s="8"/>
    </row>
    <row r="444" spans="2:6">
      <c r="B444" s="19">
        <v>44524</v>
      </c>
      <c r="C444" s="15" t="s">
        <v>198</v>
      </c>
      <c r="D444" s="13" t="s">
        <v>201</v>
      </c>
      <c r="E444" s="20">
        <f t="shared" si="6"/>
        <v>50</v>
      </c>
      <c r="F444" s="8"/>
    </row>
    <row r="445" spans="2:6">
      <c r="B445" s="19">
        <v>44525</v>
      </c>
      <c r="C445" s="15" t="s">
        <v>34</v>
      </c>
      <c r="D445" s="13" t="s">
        <v>202</v>
      </c>
      <c r="E445" s="20">
        <f t="shared" si="6"/>
        <v>30</v>
      </c>
      <c r="F445" s="8"/>
    </row>
    <row r="446" spans="2:6">
      <c r="B446" s="19">
        <v>44526</v>
      </c>
      <c r="C446" s="15" t="s">
        <v>13</v>
      </c>
      <c r="D446" s="13" t="s">
        <v>201</v>
      </c>
      <c r="E446" s="20">
        <f t="shared" si="6"/>
        <v>50</v>
      </c>
      <c r="F446" s="8"/>
    </row>
    <row r="447" spans="2:6">
      <c r="B447" s="19">
        <v>44526</v>
      </c>
      <c r="C447" s="15" t="s">
        <v>197</v>
      </c>
      <c r="D447" s="13" t="s">
        <v>5</v>
      </c>
      <c r="E447" s="20">
        <f t="shared" si="6"/>
        <v>100</v>
      </c>
      <c r="F447" s="8"/>
    </row>
    <row r="448" spans="2:6">
      <c r="B448" s="19">
        <v>44526</v>
      </c>
      <c r="C448" s="15" t="s">
        <v>150</v>
      </c>
      <c r="D448" s="13" t="s">
        <v>5</v>
      </c>
      <c r="E448" s="20">
        <f t="shared" si="6"/>
        <v>100</v>
      </c>
      <c r="F448" s="8"/>
    </row>
    <row r="449" spans="2:6">
      <c r="B449" s="19">
        <v>44527</v>
      </c>
      <c r="C449" s="15" t="s">
        <v>82</v>
      </c>
      <c r="D449" s="13" t="s">
        <v>5</v>
      </c>
      <c r="E449" s="20">
        <f t="shared" si="6"/>
        <v>100</v>
      </c>
      <c r="F449" s="8"/>
    </row>
    <row r="450" spans="2:6">
      <c r="B450" s="19">
        <v>44528</v>
      </c>
      <c r="C450" s="15" t="s">
        <v>185</v>
      </c>
      <c r="D450" s="13" t="s">
        <v>201</v>
      </c>
      <c r="E450" s="20">
        <f t="shared" si="6"/>
        <v>50</v>
      </c>
      <c r="F450" s="8"/>
    </row>
    <row r="451" spans="2:6">
      <c r="B451" s="19">
        <v>44530</v>
      </c>
      <c r="C451" s="15" t="s">
        <v>135</v>
      </c>
      <c r="D451" s="13" t="s">
        <v>5</v>
      </c>
      <c r="E451" s="20">
        <f t="shared" si="6"/>
        <v>100</v>
      </c>
      <c r="F451" s="8"/>
    </row>
    <row r="452" spans="2:6">
      <c r="B452" s="19">
        <v>44531</v>
      </c>
      <c r="C452" s="15" t="s">
        <v>58</v>
      </c>
      <c r="D452" s="13" t="s">
        <v>5</v>
      </c>
      <c r="E452" s="20">
        <f t="shared" si="6"/>
        <v>100</v>
      </c>
      <c r="F452" s="8"/>
    </row>
    <row r="453" spans="2:6">
      <c r="B453" s="19">
        <v>44531</v>
      </c>
      <c r="C453" s="15" t="s">
        <v>145</v>
      </c>
      <c r="D453" s="13" t="s">
        <v>5</v>
      </c>
      <c r="E453" s="20">
        <f t="shared" si="6"/>
        <v>100</v>
      </c>
      <c r="F453" s="8"/>
    </row>
    <row r="454" spans="2:6">
      <c r="B454" s="19">
        <v>44531</v>
      </c>
      <c r="C454" s="15" t="s">
        <v>169</v>
      </c>
      <c r="D454" s="13" t="s">
        <v>5</v>
      </c>
      <c r="E454" s="20">
        <f t="shared" si="6"/>
        <v>100</v>
      </c>
      <c r="F454" s="8"/>
    </row>
    <row r="455" spans="2:6">
      <c r="B455" s="19">
        <v>44532</v>
      </c>
      <c r="C455" s="15" t="s">
        <v>131</v>
      </c>
      <c r="D455" s="13" t="s">
        <v>5</v>
      </c>
      <c r="E455" s="20">
        <f t="shared" si="6"/>
        <v>100</v>
      </c>
      <c r="F455" s="8"/>
    </row>
    <row r="456" spans="2:6">
      <c r="B456" s="19">
        <v>44532</v>
      </c>
      <c r="C456" s="15" t="s">
        <v>87</v>
      </c>
      <c r="D456" s="13" t="s">
        <v>5</v>
      </c>
      <c r="E456" s="20">
        <f t="shared" si="6"/>
        <v>100</v>
      </c>
      <c r="F456" s="8"/>
    </row>
    <row r="457" spans="2:6">
      <c r="B457" s="19">
        <v>44533</v>
      </c>
      <c r="C457" s="15" t="s">
        <v>133</v>
      </c>
      <c r="D457" s="13" t="s">
        <v>5</v>
      </c>
      <c r="E457" s="20">
        <f t="shared" si="6"/>
        <v>100</v>
      </c>
      <c r="F457" s="8"/>
    </row>
    <row r="458" spans="2:6">
      <c r="B458" s="19">
        <v>44533</v>
      </c>
      <c r="C458" s="15" t="s">
        <v>39</v>
      </c>
      <c r="D458" s="13" t="s">
        <v>5</v>
      </c>
      <c r="E458" s="20">
        <f t="shared" si="6"/>
        <v>100</v>
      </c>
      <c r="F458" s="8"/>
    </row>
    <row r="459" spans="2:6">
      <c r="B459" s="19">
        <v>44534</v>
      </c>
      <c r="C459" s="15" t="s">
        <v>125</v>
      </c>
      <c r="D459" s="13" t="s">
        <v>201</v>
      </c>
      <c r="E459" s="20">
        <f t="shared" ref="E459:E497" si="7">IF(D459=$B$5,$C$5,IF(D459=$B$6,$C$6,$C$7))</f>
        <v>50</v>
      </c>
      <c r="F459" s="8"/>
    </row>
    <row r="460" spans="2:6">
      <c r="B460" s="19">
        <v>44534</v>
      </c>
      <c r="C460" s="15" t="s">
        <v>151</v>
      </c>
      <c r="D460" s="13" t="s">
        <v>5</v>
      </c>
      <c r="E460" s="20">
        <f t="shared" si="7"/>
        <v>100</v>
      </c>
      <c r="F460" s="8"/>
    </row>
    <row r="461" spans="2:6">
      <c r="B461" s="19">
        <v>44534</v>
      </c>
      <c r="C461" s="15" t="s">
        <v>117</v>
      </c>
      <c r="D461" s="13" t="s">
        <v>5</v>
      </c>
      <c r="E461" s="20">
        <f t="shared" si="7"/>
        <v>100</v>
      </c>
      <c r="F461" s="8"/>
    </row>
    <row r="462" spans="2:6">
      <c r="B462" s="19">
        <v>44534</v>
      </c>
      <c r="C462" s="15" t="s">
        <v>60</v>
      </c>
      <c r="D462" s="13" t="s">
        <v>201</v>
      </c>
      <c r="E462" s="20">
        <f t="shared" si="7"/>
        <v>50</v>
      </c>
      <c r="F462" s="8"/>
    </row>
    <row r="463" spans="2:6">
      <c r="B463" s="19">
        <v>44535</v>
      </c>
      <c r="C463" s="15" t="s">
        <v>133</v>
      </c>
      <c r="D463" s="13" t="s">
        <v>5</v>
      </c>
      <c r="E463" s="20">
        <f t="shared" si="7"/>
        <v>100</v>
      </c>
      <c r="F463" s="8"/>
    </row>
    <row r="464" spans="2:6">
      <c r="B464" s="19">
        <v>44536</v>
      </c>
      <c r="C464" s="15" t="s">
        <v>67</v>
      </c>
      <c r="D464" s="13" t="s">
        <v>5</v>
      </c>
      <c r="E464" s="20">
        <f t="shared" si="7"/>
        <v>100</v>
      </c>
      <c r="F464" s="8"/>
    </row>
    <row r="465" spans="2:6">
      <c r="B465" s="19">
        <v>44536</v>
      </c>
      <c r="C465" s="15" t="s">
        <v>113</v>
      </c>
      <c r="D465" s="13" t="s">
        <v>5</v>
      </c>
      <c r="E465" s="20">
        <f t="shared" si="7"/>
        <v>100</v>
      </c>
      <c r="F465" s="8"/>
    </row>
    <row r="466" spans="2:6">
      <c r="B466" s="19">
        <v>44536</v>
      </c>
      <c r="C466" s="15" t="s">
        <v>43</v>
      </c>
      <c r="D466" s="13" t="s">
        <v>5</v>
      </c>
      <c r="E466" s="20">
        <f t="shared" si="7"/>
        <v>100</v>
      </c>
      <c r="F466" s="8"/>
    </row>
    <row r="467" spans="2:6">
      <c r="B467" s="19">
        <v>44537</v>
      </c>
      <c r="C467" s="15" t="s">
        <v>198</v>
      </c>
      <c r="D467" s="13" t="s">
        <v>201</v>
      </c>
      <c r="E467" s="20">
        <f t="shared" si="7"/>
        <v>50</v>
      </c>
      <c r="F467" s="8"/>
    </row>
    <row r="468" spans="2:6">
      <c r="B468" s="19">
        <v>44537</v>
      </c>
      <c r="C468" s="15" t="s">
        <v>76</v>
      </c>
      <c r="D468" s="13" t="s">
        <v>5</v>
      </c>
      <c r="E468" s="20">
        <f t="shared" si="7"/>
        <v>100</v>
      </c>
      <c r="F468" s="8"/>
    </row>
    <row r="469" spans="2:6">
      <c r="B469" s="19">
        <v>44538</v>
      </c>
      <c r="C469" s="15" t="s">
        <v>117</v>
      </c>
      <c r="D469" s="13" t="s">
        <v>5</v>
      </c>
      <c r="E469" s="20">
        <f t="shared" si="7"/>
        <v>100</v>
      </c>
      <c r="F469" s="8"/>
    </row>
    <row r="470" spans="2:6">
      <c r="B470" s="19">
        <v>44539</v>
      </c>
      <c r="C470" s="15" t="s">
        <v>54</v>
      </c>
      <c r="D470" s="13" t="s">
        <v>201</v>
      </c>
      <c r="E470" s="20">
        <f t="shared" si="7"/>
        <v>50</v>
      </c>
      <c r="F470" s="8"/>
    </row>
    <row r="471" spans="2:6">
      <c r="B471" s="19">
        <v>44542</v>
      </c>
      <c r="C471" s="15" t="s">
        <v>25</v>
      </c>
      <c r="D471" s="13" t="s">
        <v>5</v>
      </c>
      <c r="E471" s="20">
        <f t="shared" si="7"/>
        <v>100</v>
      </c>
      <c r="F471" s="8"/>
    </row>
    <row r="472" spans="2:6">
      <c r="B472" s="19">
        <v>44542</v>
      </c>
      <c r="C472" s="15" t="s">
        <v>136</v>
      </c>
      <c r="D472" s="13" t="s">
        <v>201</v>
      </c>
      <c r="E472" s="20">
        <f t="shared" si="7"/>
        <v>50</v>
      </c>
      <c r="F472" s="8"/>
    </row>
    <row r="473" spans="2:6">
      <c r="B473" s="19">
        <v>44542</v>
      </c>
      <c r="C473" s="15" t="s">
        <v>51</v>
      </c>
      <c r="D473" s="13" t="s">
        <v>5</v>
      </c>
      <c r="E473" s="20">
        <f t="shared" si="7"/>
        <v>100</v>
      </c>
      <c r="F473" s="8"/>
    </row>
    <row r="474" spans="2:6">
      <c r="B474" s="19">
        <v>44543</v>
      </c>
      <c r="C474" s="15" t="s">
        <v>172</v>
      </c>
      <c r="D474" s="13" t="s">
        <v>5</v>
      </c>
      <c r="E474" s="20">
        <f t="shared" si="7"/>
        <v>100</v>
      </c>
      <c r="F474" s="8"/>
    </row>
    <row r="475" spans="2:6">
      <c r="B475" s="19">
        <v>44543</v>
      </c>
      <c r="C475" s="15" t="s">
        <v>109</v>
      </c>
      <c r="D475" s="13" t="s">
        <v>202</v>
      </c>
      <c r="E475" s="20">
        <f t="shared" si="7"/>
        <v>30</v>
      </c>
      <c r="F475" s="8"/>
    </row>
    <row r="476" spans="2:6">
      <c r="B476" s="19">
        <v>44549</v>
      </c>
      <c r="C476" s="15" t="s">
        <v>94</v>
      </c>
      <c r="D476" s="13" t="s">
        <v>5</v>
      </c>
      <c r="E476" s="20">
        <f t="shared" si="7"/>
        <v>100</v>
      </c>
      <c r="F476" s="8"/>
    </row>
    <row r="477" spans="2:6">
      <c r="B477" s="19">
        <v>44549</v>
      </c>
      <c r="C477" s="15" t="s">
        <v>142</v>
      </c>
      <c r="D477" s="13" t="s">
        <v>5</v>
      </c>
      <c r="E477" s="20">
        <f t="shared" si="7"/>
        <v>100</v>
      </c>
      <c r="F477" s="8"/>
    </row>
    <row r="478" spans="2:6">
      <c r="B478" s="19">
        <v>44549</v>
      </c>
      <c r="C478" s="15" t="s">
        <v>93</v>
      </c>
      <c r="D478" s="13" t="s">
        <v>5</v>
      </c>
      <c r="E478" s="20">
        <f t="shared" si="7"/>
        <v>100</v>
      </c>
      <c r="F478" s="8"/>
    </row>
    <row r="479" spans="2:6">
      <c r="B479" s="19">
        <v>44551</v>
      </c>
      <c r="C479" s="15" t="s">
        <v>35</v>
      </c>
      <c r="D479" s="13" t="s">
        <v>202</v>
      </c>
      <c r="E479" s="20">
        <f t="shared" si="7"/>
        <v>30</v>
      </c>
      <c r="F479" s="8"/>
    </row>
    <row r="480" spans="2:6">
      <c r="B480" s="19">
        <v>44552</v>
      </c>
      <c r="C480" s="15" t="s">
        <v>185</v>
      </c>
      <c r="D480" s="13" t="s">
        <v>201</v>
      </c>
      <c r="E480" s="20">
        <f t="shared" si="7"/>
        <v>50</v>
      </c>
      <c r="F480" s="8"/>
    </row>
    <row r="481" spans="2:6">
      <c r="B481" s="19">
        <v>44553</v>
      </c>
      <c r="C481" s="15" t="s">
        <v>168</v>
      </c>
      <c r="D481" s="13" t="s">
        <v>201</v>
      </c>
      <c r="E481" s="20">
        <f t="shared" si="7"/>
        <v>50</v>
      </c>
      <c r="F481" s="8"/>
    </row>
    <row r="482" spans="2:6">
      <c r="B482" s="19">
        <v>44553</v>
      </c>
      <c r="C482" s="15" t="s">
        <v>62</v>
      </c>
      <c r="D482" s="13" t="s">
        <v>201</v>
      </c>
      <c r="E482" s="20">
        <f t="shared" si="7"/>
        <v>50</v>
      </c>
      <c r="F482" s="8"/>
    </row>
    <row r="483" spans="2:6">
      <c r="B483" s="19">
        <v>44553</v>
      </c>
      <c r="C483" s="15" t="s">
        <v>70</v>
      </c>
      <c r="D483" s="13" t="s">
        <v>5</v>
      </c>
      <c r="E483" s="20">
        <f t="shared" si="7"/>
        <v>100</v>
      </c>
      <c r="F483" s="8"/>
    </row>
    <row r="484" spans="2:6">
      <c r="B484" s="19">
        <v>44555</v>
      </c>
      <c r="C484" s="15" t="s">
        <v>127</v>
      </c>
      <c r="D484" s="13" t="s">
        <v>5</v>
      </c>
      <c r="E484" s="20">
        <f t="shared" si="7"/>
        <v>100</v>
      </c>
      <c r="F484" s="8"/>
    </row>
    <row r="485" spans="2:6">
      <c r="B485" s="19">
        <v>44555</v>
      </c>
      <c r="C485" s="15" t="s">
        <v>15</v>
      </c>
      <c r="D485" s="13" t="s">
        <v>201</v>
      </c>
      <c r="E485" s="20">
        <f t="shared" si="7"/>
        <v>50</v>
      </c>
      <c r="F485" s="8"/>
    </row>
    <row r="486" spans="2:6">
      <c r="B486" s="19">
        <v>44555</v>
      </c>
      <c r="C486" s="15" t="s">
        <v>115</v>
      </c>
      <c r="D486" s="13" t="s">
        <v>5</v>
      </c>
      <c r="E486" s="20">
        <f t="shared" si="7"/>
        <v>100</v>
      </c>
      <c r="F486" s="8"/>
    </row>
    <row r="487" spans="2:6">
      <c r="B487" s="19">
        <v>44555</v>
      </c>
      <c r="C487" s="15" t="s">
        <v>161</v>
      </c>
      <c r="D487" s="13" t="s">
        <v>202</v>
      </c>
      <c r="E487" s="20">
        <f t="shared" si="7"/>
        <v>30</v>
      </c>
      <c r="F487" s="8"/>
    </row>
    <row r="488" spans="2:6">
      <c r="B488" s="19">
        <v>44556</v>
      </c>
      <c r="C488" s="15" t="s">
        <v>144</v>
      </c>
      <c r="D488" s="13" t="s">
        <v>201</v>
      </c>
      <c r="E488" s="20">
        <f t="shared" si="7"/>
        <v>50</v>
      </c>
      <c r="F488" s="8"/>
    </row>
    <row r="489" spans="2:6">
      <c r="B489" s="19">
        <v>44556</v>
      </c>
      <c r="C489" s="15" t="s">
        <v>67</v>
      </c>
      <c r="D489" s="13" t="s">
        <v>5</v>
      </c>
      <c r="E489" s="20">
        <f t="shared" si="7"/>
        <v>100</v>
      </c>
      <c r="F489" s="8"/>
    </row>
    <row r="490" spans="2:6">
      <c r="B490" s="19">
        <v>44556</v>
      </c>
      <c r="C490" s="15" t="s">
        <v>116</v>
      </c>
      <c r="D490" s="13" t="s">
        <v>5</v>
      </c>
      <c r="E490" s="20">
        <f t="shared" si="7"/>
        <v>100</v>
      </c>
      <c r="F490" s="8"/>
    </row>
    <row r="491" spans="2:6">
      <c r="B491" s="19">
        <v>44556</v>
      </c>
      <c r="C491" s="15" t="s">
        <v>69</v>
      </c>
      <c r="D491" s="13" t="s">
        <v>5</v>
      </c>
      <c r="E491" s="20">
        <f t="shared" si="7"/>
        <v>100</v>
      </c>
      <c r="F491" s="8"/>
    </row>
    <row r="492" spans="2:6">
      <c r="B492" s="19">
        <v>44557</v>
      </c>
      <c r="C492" s="15" t="s">
        <v>14</v>
      </c>
      <c r="D492" s="13" t="s">
        <v>5</v>
      </c>
      <c r="E492" s="20">
        <f t="shared" si="7"/>
        <v>100</v>
      </c>
      <c r="F492" s="8"/>
    </row>
    <row r="493" spans="2:6">
      <c r="B493" s="19">
        <v>44557</v>
      </c>
      <c r="C493" s="15" t="s">
        <v>151</v>
      </c>
      <c r="D493" s="13" t="s">
        <v>5</v>
      </c>
      <c r="E493" s="20">
        <f t="shared" si="7"/>
        <v>100</v>
      </c>
      <c r="F493" s="8"/>
    </row>
    <row r="494" spans="2:6">
      <c r="B494" s="19">
        <v>44557</v>
      </c>
      <c r="C494" s="15" t="s">
        <v>199</v>
      </c>
      <c r="D494" s="13" t="s">
        <v>201</v>
      </c>
      <c r="E494" s="20">
        <f t="shared" si="7"/>
        <v>50</v>
      </c>
      <c r="F494" s="8"/>
    </row>
    <row r="495" spans="2:6">
      <c r="B495" s="19">
        <v>44558</v>
      </c>
      <c r="C495" s="15" t="s">
        <v>137</v>
      </c>
      <c r="D495" s="13" t="s">
        <v>5</v>
      </c>
      <c r="E495" s="20">
        <f t="shared" si="7"/>
        <v>100</v>
      </c>
      <c r="F495" s="8"/>
    </row>
    <row r="496" spans="2:6">
      <c r="B496" s="19">
        <v>44559</v>
      </c>
      <c r="C496" s="15" t="s">
        <v>156</v>
      </c>
      <c r="D496" s="13" t="s">
        <v>5</v>
      </c>
      <c r="E496" s="20">
        <f t="shared" si="7"/>
        <v>100</v>
      </c>
      <c r="F496" s="8"/>
    </row>
    <row r="497" spans="2:6">
      <c r="B497" s="19">
        <v>44559</v>
      </c>
      <c r="C497" s="15" t="s">
        <v>93</v>
      </c>
      <c r="D497" s="13" t="s">
        <v>5</v>
      </c>
      <c r="E497" s="20">
        <f t="shared" si="7"/>
        <v>100</v>
      </c>
      <c r="F49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01"/>
  <sheetViews>
    <sheetView showGridLines="0" workbookViewId="0">
      <selection activeCell="D25" sqref="D25"/>
    </sheetView>
  </sheetViews>
  <sheetFormatPr defaultColWidth="14.109375" defaultRowHeight="14.4"/>
  <cols>
    <col min="1" max="1" width="2.77734375" customWidth="1"/>
    <col min="3" max="3" width="17.109375" bestFit="1" customWidth="1"/>
    <col min="4" max="4" width="32.33203125" style="13" bestFit="1" customWidth="1"/>
    <col min="5" max="5" width="17.109375" style="13" customWidth="1"/>
    <col min="6" max="6" width="15.44140625" bestFit="1" customWidth="1"/>
    <col min="8" max="8" width="11.33203125" bestFit="1" customWidth="1"/>
    <col min="9" max="9" width="17.109375" bestFit="1" customWidth="1"/>
  </cols>
  <sheetData>
    <row r="1" spans="2:9" ht="23.4">
      <c r="B1" s="4" t="s">
        <v>6</v>
      </c>
      <c r="C1" s="5"/>
      <c r="D1" s="11"/>
      <c r="E1" s="11"/>
      <c r="F1" s="5"/>
    </row>
    <row r="2" spans="2:9" ht="23.4">
      <c r="B2" s="3" t="s">
        <v>7</v>
      </c>
      <c r="C2" s="6"/>
      <c r="D2" s="12"/>
      <c r="E2" s="12"/>
      <c r="F2" s="6"/>
    </row>
    <row r="5" spans="2:9">
      <c r="B5" s="9" t="s">
        <v>8</v>
      </c>
      <c r="C5" s="21">
        <v>250</v>
      </c>
    </row>
    <row r="7" spans="2:9">
      <c r="B7" s="28" t="s">
        <v>3</v>
      </c>
      <c r="C7" s="29" t="s">
        <v>2</v>
      </c>
      <c r="D7" s="30" t="s">
        <v>4</v>
      </c>
    </row>
    <row r="8" spans="2:9">
      <c r="B8" s="31" t="s">
        <v>5</v>
      </c>
      <c r="C8" s="32">
        <v>100</v>
      </c>
      <c r="D8" s="33" t="s">
        <v>0</v>
      </c>
      <c r="E8" s="22"/>
    </row>
    <row r="9" spans="2:9">
      <c r="B9" s="31" t="s">
        <v>201</v>
      </c>
      <c r="C9" s="32">
        <v>50</v>
      </c>
      <c r="D9" s="33" t="s">
        <v>1</v>
      </c>
      <c r="E9" s="22"/>
    </row>
    <row r="10" spans="2:9">
      <c r="B10" s="34" t="s">
        <v>202</v>
      </c>
      <c r="C10" s="35">
        <v>30</v>
      </c>
      <c r="D10" s="36" t="s">
        <v>203</v>
      </c>
      <c r="E10" s="22"/>
    </row>
    <row r="11" spans="2:9">
      <c r="H11" s="2" t="s">
        <v>205</v>
      </c>
      <c r="I11" s="23">
        <f>SUM(F13:F501)</f>
        <v>87500</v>
      </c>
    </row>
    <row r="12" spans="2:9">
      <c r="B12" s="9" t="s">
        <v>102</v>
      </c>
      <c r="C12" s="10" t="s">
        <v>105</v>
      </c>
      <c r="D12" s="14" t="s">
        <v>106</v>
      </c>
      <c r="E12" s="14" t="s">
        <v>3</v>
      </c>
      <c r="F12" s="9" t="s">
        <v>200</v>
      </c>
      <c r="H12" s="7"/>
    </row>
    <row r="13" spans="2:9">
      <c r="B13" s="19">
        <v>44198</v>
      </c>
      <c r="C13" t="s">
        <v>19</v>
      </c>
      <c r="D13" s="13" t="s">
        <v>104</v>
      </c>
      <c r="E13" s="13" t="s">
        <v>5</v>
      </c>
      <c r="F13" s="20">
        <f>IF(D13="Y",($C$5+(IF(E13=$B$8,$C$8,IF(E13=$B$9,$C$9,$C$10)))),IF(E13=$B$8,$C$8,IF(E13=$B$9,$C$9,$C$10)))</f>
        <v>350</v>
      </c>
      <c r="G13" s="7"/>
      <c r="I13" s="15"/>
    </row>
    <row r="14" spans="2:9">
      <c r="B14" s="19">
        <v>44199</v>
      </c>
      <c r="C14" t="s">
        <v>137</v>
      </c>
      <c r="D14" s="13" t="s">
        <v>104</v>
      </c>
      <c r="E14" s="13" t="s">
        <v>5</v>
      </c>
      <c r="F14" s="20">
        <f t="shared" ref="F14:F77" si="0">IF(D14="Y",($C$5+(IF(E14=$B$8,$C$8,IF(E14=$B$9,$C$9,$C$10)))),IF(E14=$B$8,$C$8,IF(E14=$B$9,$C$9,$C$10)))</f>
        <v>350</v>
      </c>
      <c r="G14" s="7"/>
      <c r="I14" s="15"/>
    </row>
    <row r="15" spans="2:9">
      <c r="B15" s="19">
        <v>44199</v>
      </c>
      <c r="C15" t="s">
        <v>78</v>
      </c>
      <c r="D15" s="13" t="s">
        <v>104</v>
      </c>
      <c r="E15" s="13" t="s">
        <v>202</v>
      </c>
      <c r="F15" s="20">
        <f t="shared" si="0"/>
        <v>280</v>
      </c>
      <c r="G15" s="7"/>
      <c r="I15" s="15"/>
    </row>
    <row r="16" spans="2:9">
      <c r="B16" s="19">
        <v>44201</v>
      </c>
      <c r="C16" t="s">
        <v>108</v>
      </c>
      <c r="D16" s="13" t="s">
        <v>104</v>
      </c>
      <c r="E16" s="13" t="s">
        <v>5</v>
      </c>
      <c r="F16" s="20">
        <f t="shared" si="0"/>
        <v>350</v>
      </c>
      <c r="G16" s="7"/>
      <c r="I16" s="15"/>
    </row>
    <row r="17" spans="2:9">
      <c r="B17" s="19">
        <v>44201</v>
      </c>
      <c r="C17" t="s">
        <v>55</v>
      </c>
      <c r="D17" s="13" t="s">
        <v>104</v>
      </c>
      <c r="E17" s="13" t="s">
        <v>201</v>
      </c>
      <c r="F17" s="20">
        <f t="shared" si="0"/>
        <v>300</v>
      </c>
      <c r="G17" s="7"/>
      <c r="I17" s="15"/>
    </row>
    <row r="18" spans="2:9">
      <c r="B18" s="19">
        <v>44201</v>
      </c>
      <c r="C18" t="s">
        <v>33</v>
      </c>
      <c r="D18" s="13" t="s">
        <v>104</v>
      </c>
      <c r="E18" s="13" t="s">
        <v>5</v>
      </c>
      <c r="F18" s="20">
        <f t="shared" si="0"/>
        <v>350</v>
      </c>
      <c r="G18" s="7"/>
      <c r="I18" s="15"/>
    </row>
    <row r="19" spans="2:9">
      <c r="B19" s="19">
        <v>44202</v>
      </c>
      <c r="C19" t="s">
        <v>108</v>
      </c>
      <c r="D19" s="13" t="s">
        <v>103</v>
      </c>
      <c r="E19" s="13" t="s">
        <v>5</v>
      </c>
      <c r="F19" s="20">
        <f t="shared" si="0"/>
        <v>100</v>
      </c>
      <c r="G19" s="7"/>
      <c r="I19" s="15"/>
    </row>
    <row r="20" spans="2:9">
      <c r="B20" s="19">
        <v>44203</v>
      </c>
      <c r="C20" t="s">
        <v>79</v>
      </c>
      <c r="D20" s="13" t="s">
        <v>104</v>
      </c>
      <c r="E20" s="13" t="s">
        <v>5</v>
      </c>
      <c r="F20" s="20">
        <f t="shared" si="0"/>
        <v>350</v>
      </c>
      <c r="G20" s="7"/>
      <c r="I20" s="15"/>
    </row>
    <row r="21" spans="2:9">
      <c r="B21" s="19">
        <v>44203</v>
      </c>
      <c r="C21" t="s">
        <v>86</v>
      </c>
      <c r="D21" s="13" t="s">
        <v>104</v>
      </c>
      <c r="E21" s="13" t="s">
        <v>5</v>
      </c>
      <c r="F21" s="20">
        <f t="shared" si="0"/>
        <v>350</v>
      </c>
      <c r="G21" s="7"/>
      <c r="I21" s="15"/>
    </row>
    <row r="22" spans="2:9">
      <c r="B22" s="19">
        <v>44203</v>
      </c>
      <c r="C22" t="s">
        <v>160</v>
      </c>
      <c r="D22" s="13" t="s">
        <v>104</v>
      </c>
      <c r="E22" s="13" t="s">
        <v>5</v>
      </c>
      <c r="F22" s="20">
        <f t="shared" si="0"/>
        <v>350</v>
      </c>
      <c r="G22" s="7"/>
      <c r="I22" s="15"/>
    </row>
    <row r="23" spans="2:9">
      <c r="B23" s="19">
        <v>44203</v>
      </c>
      <c r="C23" t="s">
        <v>32</v>
      </c>
      <c r="D23" s="13" t="s">
        <v>104</v>
      </c>
      <c r="E23" s="13" t="s">
        <v>201</v>
      </c>
      <c r="F23" s="20">
        <f t="shared" si="0"/>
        <v>300</v>
      </c>
      <c r="G23" s="7"/>
      <c r="I23" s="15"/>
    </row>
    <row r="24" spans="2:9">
      <c r="B24" s="19">
        <v>44204</v>
      </c>
      <c r="C24" t="s">
        <v>41</v>
      </c>
      <c r="D24" s="13" t="s">
        <v>104</v>
      </c>
      <c r="E24" s="13" t="s">
        <v>201</v>
      </c>
      <c r="F24" s="20">
        <f t="shared" si="0"/>
        <v>300</v>
      </c>
      <c r="G24" s="7"/>
      <c r="I24" s="15"/>
    </row>
    <row r="25" spans="2:9">
      <c r="B25" s="19">
        <v>44204</v>
      </c>
      <c r="C25" t="s">
        <v>123</v>
      </c>
      <c r="D25" s="13" t="s">
        <v>104</v>
      </c>
      <c r="E25" s="13" t="s">
        <v>5</v>
      </c>
      <c r="F25" s="20">
        <f t="shared" si="0"/>
        <v>350</v>
      </c>
      <c r="G25" s="7"/>
      <c r="I25" s="15"/>
    </row>
    <row r="26" spans="2:9">
      <c r="B26" s="19">
        <v>44204</v>
      </c>
      <c r="C26" t="s">
        <v>125</v>
      </c>
      <c r="D26" s="13" t="s">
        <v>104</v>
      </c>
      <c r="E26" s="13" t="s">
        <v>201</v>
      </c>
      <c r="F26" s="20">
        <f t="shared" si="0"/>
        <v>300</v>
      </c>
      <c r="G26" s="7"/>
      <c r="I26" s="15"/>
    </row>
    <row r="27" spans="2:9">
      <c r="B27" s="19">
        <v>44205</v>
      </c>
      <c r="C27" t="s">
        <v>69</v>
      </c>
      <c r="D27" s="13" t="s">
        <v>104</v>
      </c>
      <c r="E27" s="13" t="s">
        <v>5</v>
      </c>
      <c r="F27" s="20">
        <f t="shared" si="0"/>
        <v>350</v>
      </c>
      <c r="G27" s="7"/>
      <c r="I27" s="15"/>
    </row>
    <row r="28" spans="2:9">
      <c r="B28" s="19">
        <v>44205</v>
      </c>
      <c r="C28" t="s">
        <v>44</v>
      </c>
      <c r="D28" s="13" t="s">
        <v>104</v>
      </c>
      <c r="E28" s="13" t="s">
        <v>5</v>
      </c>
      <c r="F28" s="20">
        <f t="shared" si="0"/>
        <v>350</v>
      </c>
      <c r="G28" s="7"/>
      <c r="I28" s="15"/>
    </row>
    <row r="29" spans="2:9">
      <c r="B29" s="19">
        <v>44206</v>
      </c>
      <c r="C29" t="s">
        <v>181</v>
      </c>
      <c r="D29" s="13" t="s">
        <v>104</v>
      </c>
      <c r="E29" s="13" t="s">
        <v>5</v>
      </c>
      <c r="F29" s="20">
        <f t="shared" si="0"/>
        <v>350</v>
      </c>
      <c r="G29" s="7"/>
      <c r="I29" s="15"/>
    </row>
    <row r="30" spans="2:9">
      <c r="B30" s="19">
        <v>44206</v>
      </c>
      <c r="C30" t="s">
        <v>13</v>
      </c>
      <c r="D30" s="13" t="s">
        <v>104</v>
      </c>
      <c r="E30" s="13" t="s">
        <v>201</v>
      </c>
      <c r="F30" s="20">
        <f t="shared" si="0"/>
        <v>300</v>
      </c>
      <c r="G30" s="7"/>
      <c r="I30" s="15"/>
    </row>
    <row r="31" spans="2:9">
      <c r="B31" s="19">
        <v>44209</v>
      </c>
      <c r="C31" t="s">
        <v>170</v>
      </c>
      <c r="D31" s="13" t="s">
        <v>104</v>
      </c>
      <c r="E31" s="13" t="s">
        <v>5</v>
      </c>
      <c r="F31" s="20">
        <f t="shared" si="0"/>
        <v>350</v>
      </c>
      <c r="G31" s="7"/>
      <c r="I31" s="15"/>
    </row>
    <row r="32" spans="2:9">
      <c r="B32" s="19">
        <v>44209</v>
      </c>
      <c r="C32" t="s">
        <v>29</v>
      </c>
      <c r="D32" s="13" t="s">
        <v>104</v>
      </c>
      <c r="E32" s="13" t="s">
        <v>202</v>
      </c>
      <c r="F32" s="20">
        <f t="shared" si="0"/>
        <v>280</v>
      </c>
      <c r="G32" s="7"/>
      <c r="I32" s="15"/>
    </row>
    <row r="33" spans="2:9">
      <c r="B33" s="19">
        <v>44210</v>
      </c>
      <c r="C33" t="s">
        <v>39</v>
      </c>
      <c r="D33" s="13" t="s">
        <v>104</v>
      </c>
      <c r="E33" s="13" t="s">
        <v>5</v>
      </c>
      <c r="F33" s="20">
        <f t="shared" si="0"/>
        <v>350</v>
      </c>
      <c r="G33" s="7"/>
      <c r="I33" s="15"/>
    </row>
    <row r="34" spans="2:9">
      <c r="B34" s="19">
        <v>44210</v>
      </c>
      <c r="C34" t="s">
        <v>186</v>
      </c>
      <c r="D34" s="13" t="s">
        <v>104</v>
      </c>
      <c r="E34" s="13" t="s">
        <v>5</v>
      </c>
      <c r="F34" s="20">
        <f t="shared" si="0"/>
        <v>350</v>
      </c>
      <c r="G34" s="7"/>
      <c r="I34" s="15"/>
    </row>
    <row r="35" spans="2:9">
      <c r="B35" s="19">
        <v>44211</v>
      </c>
      <c r="C35" t="s">
        <v>133</v>
      </c>
      <c r="D35" s="13" t="s">
        <v>104</v>
      </c>
      <c r="E35" s="13" t="s">
        <v>5</v>
      </c>
      <c r="F35" s="20">
        <f t="shared" si="0"/>
        <v>350</v>
      </c>
      <c r="G35" s="7"/>
      <c r="I35" s="15"/>
    </row>
    <row r="36" spans="2:9">
      <c r="B36" s="19">
        <v>44211</v>
      </c>
      <c r="C36" t="s">
        <v>186</v>
      </c>
      <c r="D36" s="13" t="s">
        <v>103</v>
      </c>
      <c r="E36" s="13" t="s">
        <v>5</v>
      </c>
      <c r="F36" s="20">
        <f t="shared" si="0"/>
        <v>100</v>
      </c>
      <c r="G36" s="7"/>
      <c r="I36" s="15"/>
    </row>
    <row r="37" spans="2:9">
      <c r="B37" s="19">
        <v>44211</v>
      </c>
      <c r="C37" t="s">
        <v>118</v>
      </c>
      <c r="D37" s="13" t="s">
        <v>104</v>
      </c>
      <c r="E37" s="13" t="s">
        <v>5</v>
      </c>
      <c r="F37" s="20">
        <f t="shared" si="0"/>
        <v>350</v>
      </c>
      <c r="G37" s="7"/>
      <c r="I37" s="15"/>
    </row>
    <row r="38" spans="2:9">
      <c r="B38" s="19">
        <v>44212</v>
      </c>
      <c r="C38" t="s">
        <v>80</v>
      </c>
      <c r="D38" s="13" t="s">
        <v>104</v>
      </c>
      <c r="E38" s="13" t="s">
        <v>201</v>
      </c>
      <c r="F38" s="20">
        <f t="shared" si="0"/>
        <v>300</v>
      </c>
      <c r="G38" s="7"/>
      <c r="I38" s="15"/>
    </row>
    <row r="39" spans="2:9">
      <c r="B39" s="19">
        <v>44214</v>
      </c>
      <c r="C39" t="s">
        <v>19</v>
      </c>
      <c r="D39" s="13" t="s">
        <v>103</v>
      </c>
      <c r="E39" s="13" t="s">
        <v>5</v>
      </c>
      <c r="F39" s="20">
        <f t="shared" si="0"/>
        <v>100</v>
      </c>
      <c r="G39" s="7"/>
      <c r="I39" s="15"/>
    </row>
    <row r="40" spans="2:9">
      <c r="B40" s="19">
        <v>44214</v>
      </c>
      <c r="C40" t="s">
        <v>128</v>
      </c>
      <c r="D40" s="13" t="s">
        <v>104</v>
      </c>
      <c r="E40" s="13" t="s">
        <v>201</v>
      </c>
      <c r="F40" s="20">
        <f t="shared" si="0"/>
        <v>300</v>
      </c>
      <c r="G40" s="7"/>
      <c r="I40" s="15"/>
    </row>
    <row r="41" spans="2:9">
      <c r="B41" s="19">
        <v>44215</v>
      </c>
      <c r="C41" t="s">
        <v>69</v>
      </c>
      <c r="D41" s="13" t="s">
        <v>103</v>
      </c>
      <c r="E41" s="13" t="s">
        <v>5</v>
      </c>
      <c r="F41" s="20">
        <f t="shared" si="0"/>
        <v>100</v>
      </c>
      <c r="G41" s="7"/>
      <c r="I41" s="15"/>
    </row>
    <row r="42" spans="2:9">
      <c r="B42" s="19">
        <v>44215</v>
      </c>
      <c r="C42" t="s">
        <v>90</v>
      </c>
      <c r="D42" s="13" t="s">
        <v>104</v>
      </c>
      <c r="E42" s="13" t="s">
        <v>5</v>
      </c>
      <c r="F42" s="20">
        <f t="shared" si="0"/>
        <v>350</v>
      </c>
      <c r="G42" s="7"/>
      <c r="I42" s="15"/>
    </row>
    <row r="43" spans="2:9">
      <c r="B43" s="19">
        <v>44215</v>
      </c>
      <c r="C43" t="s">
        <v>190</v>
      </c>
      <c r="D43" s="13" t="s">
        <v>104</v>
      </c>
      <c r="E43" s="13" t="s">
        <v>5</v>
      </c>
      <c r="F43" s="20">
        <f t="shared" si="0"/>
        <v>350</v>
      </c>
      <c r="G43" s="7"/>
      <c r="I43" s="15"/>
    </row>
    <row r="44" spans="2:9">
      <c r="B44" s="19">
        <v>44215</v>
      </c>
      <c r="C44" t="s">
        <v>158</v>
      </c>
      <c r="D44" s="13" t="s">
        <v>104</v>
      </c>
      <c r="E44" s="13" t="s">
        <v>201</v>
      </c>
      <c r="F44" s="20">
        <f t="shared" si="0"/>
        <v>300</v>
      </c>
      <c r="G44" s="7"/>
      <c r="I44" s="15"/>
    </row>
    <row r="45" spans="2:9">
      <c r="B45" s="19">
        <v>44216</v>
      </c>
      <c r="C45" t="s">
        <v>158</v>
      </c>
      <c r="D45" s="13" t="s">
        <v>103</v>
      </c>
      <c r="E45" s="13" t="s">
        <v>201</v>
      </c>
      <c r="F45" s="20">
        <f t="shared" si="0"/>
        <v>50</v>
      </c>
      <c r="G45" s="7"/>
      <c r="I45" s="15"/>
    </row>
    <row r="46" spans="2:9">
      <c r="B46" s="19">
        <v>44216</v>
      </c>
      <c r="C46" t="s">
        <v>134</v>
      </c>
      <c r="D46" s="13" t="s">
        <v>104</v>
      </c>
      <c r="E46" s="13" t="s">
        <v>5</v>
      </c>
      <c r="F46" s="20">
        <f t="shared" si="0"/>
        <v>350</v>
      </c>
      <c r="G46" s="7"/>
      <c r="I46" s="15"/>
    </row>
    <row r="47" spans="2:9">
      <c r="B47" s="19">
        <v>44216</v>
      </c>
      <c r="C47" t="s">
        <v>191</v>
      </c>
      <c r="D47" s="13" t="s">
        <v>104</v>
      </c>
      <c r="E47" s="13" t="s">
        <v>5</v>
      </c>
      <c r="F47" s="20">
        <f t="shared" si="0"/>
        <v>350</v>
      </c>
      <c r="G47" s="7"/>
      <c r="I47" s="15"/>
    </row>
    <row r="48" spans="2:9">
      <c r="B48" s="19">
        <v>44217</v>
      </c>
      <c r="C48" t="s">
        <v>23</v>
      </c>
      <c r="D48" s="13" t="s">
        <v>104</v>
      </c>
      <c r="E48" s="13" t="s">
        <v>201</v>
      </c>
      <c r="F48" s="20">
        <f t="shared" si="0"/>
        <v>300</v>
      </c>
      <c r="G48" s="7"/>
      <c r="I48" s="15"/>
    </row>
    <row r="49" spans="2:9">
      <c r="B49" s="19">
        <v>44219</v>
      </c>
      <c r="C49" t="s">
        <v>59</v>
      </c>
      <c r="D49" s="13" t="s">
        <v>104</v>
      </c>
      <c r="E49" s="13" t="s">
        <v>5</v>
      </c>
      <c r="F49" s="20">
        <f t="shared" si="0"/>
        <v>350</v>
      </c>
      <c r="G49" s="7"/>
      <c r="I49" s="15"/>
    </row>
    <row r="50" spans="2:9">
      <c r="B50" s="19">
        <v>44220</v>
      </c>
      <c r="C50" t="s">
        <v>39</v>
      </c>
      <c r="D50" s="13" t="s">
        <v>103</v>
      </c>
      <c r="E50" s="13" t="s">
        <v>5</v>
      </c>
      <c r="F50" s="20">
        <f t="shared" si="0"/>
        <v>100</v>
      </c>
      <c r="G50" s="7"/>
      <c r="I50" s="15"/>
    </row>
    <row r="51" spans="2:9">
      <c r="B51" s="19">
        <v>44220</v>
      </c>
      <c r="C51" t="s">
        <v>90</v>
      </c>
      <c r="D51" s="13" t="s">
        <v>103</v>
      </c>
      <c r="E51" s="13" t="s">
        <v>5</v>
      </c>
      <c r="F51" s="20">
        <f t="shared" si="0"/>
        <v>100</v>
      </c>
      <c r="G51" s="7"/>
      <c r="I51" s="15"/>
    </row>
    <row r="52" spans="2:9">
      <c r="B52" s="19">
        <v>44221</v>
      </c>
      <c r="C52" t="s">
        <v>185</v>
      </c>
      <c r="D52" s="13" t="s">
        <v>104</v>
      </c>
      <c r="E52" s="13" t="s">
        <v>201</v>
      </c>
      <c r="F52" s="20">
        <f t="shared" si="0"/>
        <v>300</v>
      </c>
      <c r="G52" s="7"/>
      <c r="I52" s="15"/>
    </row>
    <row r="53" spans="2:9">
      <c r="B53" s="19">
        <v>44221</v>
      </c>
      <c r="C53" t="s">
        <v>92</v>
      </c>
      <c r="D53" s="13" t="s">
        <v>104</v>
      </c>
      <c r="E53" s="13" t="s">
        <v>5</v>
      </c>
      <c r="F53" s="20">
        <f t="shared" si="0"/>
        <v>350</v>
      </c>
      <c r="G53" s="7"/>
      <c r="I53" s="15"/>
    </row>
    <row r="54" spans="2:9">
      <c r="B54" s="19">
        <v>44222</v>
      </c>
      <c r="C54" t="s">
        <v>65</v>
      </c>
      <c r="D54" s="13" t="s">
        <v>104</v>
      </c>
      <c r="E54" s="13" t="s">
        <v>5</v>
      </c>
      <c r="F54" s="20">
        <f t="shared" si="0"/>
        <v>350</v>
      </c>
      <c r="G54" s="7"/>
      <c r="I54" s="15"/>
    </row>
    <row r="55" spans="2:9">
      <c r="B55" s="19">
        <v>44222</v>
      </c>
      <c r="C55" t="s">
        <v>19</v>
      </c>
      <c r="D55" s="13" t="s">
        <v>103</v>
      </c>
      <c r="E55" s="13" t="s">
        <v>5</v>
      </c>
      <c r="F55" s="20">
        <f t="shared" si="0"/>
        <v>100</v>
      </c>
      <c r="G55" s="7"/>
      <c r="I55" s="15"/>
    </row>
    <row r="56" spans="2:9">
      <c r="B56" s="19">
        <v>44223</v>
      </c>
      <c r="C56" t="s">
        <v>70</v>
      </c>
      <c r="D56" s="13" t="s">
        <v>104</v>
      </c>
      <c r="E56" s="13" t="s">
        <v>5</v>
      </c>
      <c r="F56" s="20">
        <f t="shared" si="0"/>
        <v>350</v>
      </c>
      <c r="G56" s="7"/>
      <c r="I56" s="15"/>
    </row>
    <row r="57" spans="2:9">
      <c r="B57" s="19">
        <v>44225</v>
      </c>
      <c r="C57" t="s">
        <v>66</v>
      </c>
      <c r="D57" s="13" t="s">
        <v>104</v>
      </c>
      <c r="E57" s="13" t="s">
        <v>5</v>
      </c>
      <c r="F57" s="20">
        <f t="shared" si="0"/>
        <v>350</v>
      </c>
      <c r="G57" s="7"/>
      <c r="I57" s="15"/>
    </row>
    <row r="58" spans="2:9">
      <c r="B58" s="19">
        <v>44225</v>
      </c>
      <c r="C58" t="s">
        <v>149</v>
      </c>
      <c r="D58" s="13" t="s">
        <v>104</v>
      </c>
      <c r="E58" s="13" t="s">
        <v>5</v>
      </c>
      <c r="F58" s="20">
        <f t="shared" si="0"/>
        <v>350</v>
      </c>
      <c r="G58" s="7"/>
      <c r="I58" s="15"/>
    </row>
    <row r="59" spans="2:9">
      <c r="B59" s="19">
        <v>44230</v>
      </c>
      <c r="C59" t="s">
        <v>140</v>
      </c>
      <c r="D59" s="13" t="s">
        <v>104</v>
      </c>
      <c r="E59" s="13" t="s">
        <v>5</v>
      </c>
      <c r="F59" s="20">
        <f t="shared" si="0"/>
        <v>350</v>
      </c>
      <c r="G59" s="7"/>
      <c r="I59" s="15"/>
    </row>
    <row r="60" spans="2:9">
      <c r="B60" s="19">
        <v>44231</v>
      </c>
      <c r="C60" t="s">
        <v>89</v>
      </c>
      <c r="D60" s="13" t="s">
        <v>104</v>
      </c>
      <c r="E60" s="13" t="s">
        <v>5</v>
      </c>
      <c r="F60" s="20">
        <f t="shared" si="0"/>
        <v>350</v>
      </c>
      <c r="G60" s="7"/>
      <c r="I60" s="15"/>
    </row>
    <row r="61" spans="2:9">
      <c r="B61" s="19">
        <v>44232</v>
      </c>
      <c r="C61" t="s">
        <v>25</v>
      </c>
      <c r="D61" s="13" t="s">
        <v>104</v>
      </c>
      <c r="E61" s="13" t="s">
        <v>5</v>
      </c>
      <c r="F61" s="20">
        <f t="shared" si="0"/>
        <v>350</v>
      </c>
      <c r="G61" s="7"/>
      <c r="I61" s="15"/>
    </row>
    <row r="62" spans="2:9">
      <c r="B62" s="19">
        <v>44232</v>
      </c>
      <c r="C62" t="s">
        <v>132</v>
      </c>
      <c r="D62" s="13" t="s">
        <v>104</v>
      </c>
      <c r="E62" s="13" t="s">
        <v>201</v>
      </c>
      <c r="F62" s="20">
        <f t="shared" si="0"/>
        <v>300</v>
      </c>
      <c r="G62" s="7"/>
      <c r="I62" s="15"/>
    </row>
    <row r="63" spans="2:9">
      <c r="B63" s="19">
        <v>44233</v>
      </c>
      <c r="C63" t="s">
        <v>15</v>
      </c>
      <c r="D63" s="13" t="s">
        <v>104</v>
      </c>
      <c r="E63" s="13" t="s">
        <v>201</v>
      </c>
      <c r="F63" s="20">
        <f t="shared" si="0"/>
        <v>300</v>
      </c>
      <c r="G63" s="7"/>
      <c r="I63" s="15"/>
    </row>
    <row r="64" spans="2:9">
      <c r="B64" s="19">
        <v>44233</v>
      </c>
      <c r="C64" t="s">
        <v>82</v>
      </c>
      <c r="D64" s="13" t="s">
        <v>104</v>
      </c>
      <c r="E64" s="13" t="s">
        <v>5</v>
      </c>
      <c r="F64" s="20">
        <f t="shared" si="0"/>
        <v>350</v>
      </c>
      <c r="G64" s="7"/>
      <c r="I64" s="15"/>
    </row>
    <row r="65" spans="2:9">
      <c r="B65" s="19">
        <v>44233</v>
      </c>
      <c r="C65" t="s">
        <v>39</v>
      </c>
      <c r="D65" s="13" t="s">
        <v>103</v>
      </c>
      <c r="E65" s="13" t="s">
        <v>5</v>
      </c>
      <c r="F65" s="20">
        <f t="shared" si="0"/>
        <v>100</v>
      </c>
      <c r="G65" s="7"/>
      <c r="I65" s="15"/>
    </row>
    <row r="66" spans="2:9">
      <c r="B66" s="19">
        <v>44234</v>
      </c>
      <c r="C66" t="s">
        <v>42</v>
      </c>
      <c r="D66" s="13" t="s">
        <v>104</v>
      </c>
      <c r="E66" s="13" t="s">
        <v>5</v>
      </c>
      <c r="F66" s="20">
        <f t="shared" si="0"/>
        <v>350</v>
      </c>
      <c r="G66" s="7"/>
      <c r="I66" s="15"/>
    </row>
    <row r="67" spans="2:9">
      <c r="B67" s="19">
        <v>44235</v>
      </c>
      <c r="C67" t="s">
        <v>39</v>
      </c>
      <c r="D67" s="13" t="s">
        <v>103</v>
      </c>
      <c r="E67" s="13" t="s">
        <v>5</v>
      </c>
      <c r="F67" s="20">
        <f t="shared" si="0"/>
        <v>100</v>
      </c>
      <c r="G67" s="7"/>
      <c r="I67" s="15"/>
    </row>
    <row r="68" spans="2:9">
      <c r="B68" s="19">
        <v>44235</v>
      </c>
      <c r="C68" t="s">
        <v>181</v>
      </c>
      <c r="D68" s="13" t="s">
        <v>103</v>
      </c>
      <c r="E68" s="13" t="s">
        <v>5</v>
      </c>
      <c r="F68" s="20">
        <f t="shared" si="0"/>
        <v>100</v>
      </c>
      <c r="G68" s="7"/>
      <c r="I68" s="15"/>
    </row>
    <row r="69" spans="2:9">
      <c r="B69" s="19">
        <v>44235</v>
      </c>
      <c r="C69" t="s">
        <v>168</v>
      </c>
      <c r="D69" s="13" t="s">
        <v>104</v>
      </c>
      <c r="E69" s="13" t="s">
        <v>201</v>
      </c>
      <c r="F69" s="20">
        <f t="shared" si="0"/>
        <v>300</v>
      </c>
      <c r="G69" s="7"/>
      <c r="I69" s="15"/>
    </row>
    <row r="70" spans="2:9">
      <c r="B70" s="19">
        <v>44235</v>
      </c>
      <c r="C70" t="s">
        <v>23</v>
      </c>
      <c r="D70" s="13" t="s">
        <v>103</v>
      </c>
      <c r="E70" s="13" t="s">
        <v>201</v>
      </c>
      <c r="F70" s="20">
        <f t="shared" si="0"/>
        <v>50</v>
      </c>
      <c r="G70" s="7"/>
      <c r="I70" s="15"/>
    </row>
    <row r="71" spans="2:9">
      <c r="B71" s="19">
        <v>44238</v>
      </c>
      <c r="C71" t="s">
        <v>36</v>
      </c>
      <c r="D71" s="13" t="s">
        <v>104</v>
      </c>
      <c r="E71" s="13" t="s">
        <v>5</v>
      </c>
      <c r="F71" s="20">
        <f t="shared" si="0"/>
        <v>350</v>
      </c>
      <c r="G71" s="7"/>
      <c r="I71" s="15"/>
    </row>
    <row r="72" spans="2:9">
      <c r="B72" s="19">
        <v>44238</v>
      </c>
      <c r="C72" t="s">
        <v>148</v>
      </c>
      <c r="D72" s="13" t="s">
        <v>104</v>
      </c>
      <c r="E72" s="13" t="s">
        <v>201</v>
      </c>
      <c r="F72" s="20">
        <f t="shared" si="0"/>
        <v>300</v>
      </c>
      <c r="G72" s="7"/>
      <c r="I72" s="15"/>
    </row>
    <row r="73" spans="2:9">
      <c r="B73" s="19">
        <v>44239</v>
      </c>
      <c r="C73" t="s">
        <v>174</v>
      </c>
      <c r="D73" s="13" t="s">
        <v>104</v>
      </c>
      <c r="E73" s="13" t="s">
        <v>5</v>
      </c>
      <c r="F73" s="20">
        <f t="shared" si="0"/>
        <v>350</v>
      </c>
      <c r="G73" s="7"/>
      <c r="I73" s="15"/>
    </row>
    <row r="74" spans="2:9">
      <c r="B74" s="19">
        <v>44239</v>
      </c>
      <c r="C74" t="s">
        <v>170</v>
      </c>
      <c r="D74" s="13" t="s">
        <v>103</v>
      </c>
      <c r="E74" s="13" t="s">
        <v>5</v>
      </c>
      <c r="F74" s="20">
        <f t="shared" si="0"/>
        <v>100</v>
      </c>
      <c r="G74" s="7"/>
      <c r="I74" s="15"/>
    </row>
    <row r="75" spans="2:9">
      <c r="B75" s="19">
        <v>44241</v>
      </c>
      <c r="C75" t="s">
        <v>19</v>
      </c>
      <c r="D75" s="13" t="s">
        <v>103</v>
      </c>
      <c r="E75" s="13" t="s">
        <v>5</v>
      </c>
      <c r="F75" s="20">
        <f t="shared" si="0"/>
        <v>100</v>
      </c>
      <c r="G75" s="7"/>
      <c r="I75" s="15"/>
    </row>
    <row r="76" spans="2:9">
      <c r="B76" s="19">
        <v>44241</v>
      </c>
      <c r="C76" t="s">
        <v>24</v>
      </c>
      <c r="D76" s="13" t="s">
        <v>104</v>
      </c>
      <c r="E76" s="13" t="s">
        <v>5</v>
      </c>
      <c r="F76" s="20">
        <f t="shared" si="0"/>
        <v>350</v>
      </c>
      <c r="G76" s="7"/>
      <c r="I76" s="15"/>
    </row>
    <row r="77" spans="2:9">
      <c r="B77" s="19">
        <v>44241</v>
      </c>
      <c r="C77" t="s">
        <v>144</v>
      </c>
      <c r="D77" s="13" t="s">
        <v>104</v>
      </c>
      <c r="E77" s="13" t="s">
        <v>201</v>
      </c>
      <c r="F77" s="20">
        <f t="shared" si="0"/>
        <v>300</v>
      </c>
      <c r="G77" s="7"/>
      <c r="I77" s="15"/>
    </row>
    <row r="78" spans="2:9">
      <c r="B78" s="19">
        <v>44242</v>
      </c>
      <c r="C78" t="s">
        <v>76</v>
      </c>
      <c r="D78" s="13" t="s">
        <v>104</v>
      </c>
      <c r="E78" s="13" t="s">
        <v>5</v>
      </c>
      <c r="F78" s="20">
        <f t="shared" ref="F78:F141" si="1">IF(D78="Y",($C$5+(IF(E78=$B$8,$C$8,IF(E78=$B$9,$C$9,$C$10)))),IF(E78=$B$8,$C$8,IF(E78=$B$9,$C$9,$C$10)))</f>
        <v>350</v>
      </c>
      <c r="G78" s="7"/>
      <c r="I78" s="15"/>
    </row>
    <row r="79" spans="2:9">
      <c r="B79" s="19">
        <v>44243</v>
      </c>
      <c r="C79" t="s">
        <v>175</v>
      </c>
      <c r="D79" s="13" t="s">
        <v>104</v>
      </c>
      <c r="E79" s="13" t="s">
        <v>201</v>
      </c>
      <c r="F79" s="20">
        <f t="shared" si="1"/>
        <v>300</v>
      </c>
      <c r="G79" s="7"/>
      <c r="I79" s="15"/>
    </row>
    <row r="80" spans="2:9">
      <c r="B80" s="19">
        <v>44244</v>
      </c>
      <c r="C80" t="s">
        <v>120</v>
      </c>
      <c r="D80" s="13" t="s">
        <v>104</v>
      </c>
      <c r="E80" s="13" t="s">
        <v>5</v>
      </c>
      <c r="F80" s="20">
        <f t="shared" si="1"/>
        <v>350</v>
      </c>
      <c r="G80" s="7"/>
      <c r="I80" s="15"/>
    </row>
    <row r="81" spans="2:9">
      <c r="B81" s="19">
        <v>44245</v>
      </c>
      <c r="C81" t="s">
        <v>40</v>
      </c>
      <c r="D81" s="13" t="s">
        <v>104</v>
      </c>
      <c r="E81" s="13" t="s">
        <v>5</v>
      </c>
      <c r="F81" s="20">
        <f t="shared" si="1"/>
        <v>350</v>
      </c>
      <c r="G81" s="7"/>
      <c r="I81" s="15"/>
    </row>
    <row r="82" spans="2:9">
      <c r="B82" s="19">
        <v>44245</v>
      </c>
      <c r="C82" t="s">
        <v>110</v>
      </c>
      <c r="D82" s="13" t="s">
        <v>104</v>
      </c>
      <c r="E82" s="13" t="s">
        <v>5</v>
      </c>
      <c r="F82" s="20">
        <f t="shared" si="1"/>
        <v>350</v>
      </c>
      <c r="G82" s="7"/>
      <c r="I82" s="15"/>
    </row>
    <row r="83" spans="2:9">
      <c r="B83" s="19">
        <v>44249</v>
      </c>
      <c r="C83" t="s">
        <v>112</v>
      </c>
      <c r="D83" s="13" t="s">
        <v>104</v>
      </c>
      <c r="E83" s="13" t="s">
        <v>5</v>
      </c>
      <c r="F83" s="20">
        <f t="shared" si="1"/>
        <v>350</v>
      </c>
      <c r="G83" s="7"/>
      <c r="I83" s="15"/>
    </row>
    <row r="84" spans="2:9">
      <c r="B84" s="19">
        <v>44251</v>
      </c>
      <c r="C84" t="s">
        <v>86</v>
      </c>
      <c r="D84" s="13" t="s">
        <v>103</v>
      </c>
      <c r="E84" s="13" t="s">
        <v>5</v>
      </c>
      <c r="F84" s="20">
        <f t="shared" si="1"/>
        <v>100</v>
      </c>
      <c r="G84" s="7"/>
      <c r="I84" s="15"/>
    </row>
    <row r="85" spans="2:9">
      <c r="B85" s="19">
        <v>44251</v>
      </c>
      <c r="C85" t="s">
        <v>90</v>
      </c>
      <c r="D85" s="13" t="s">
        <v>103</v>
      </c>
      <c r="E85" s="13" t="s">
        <v>5</v>
      </c>
      <c r="F85" s="20">
        <f t="shared" si="1"/>
        <v>100</v>
      </c>
      <c r="G85" s="7"/>
      <c r="I85" s="15"/>
    </row>
    <row r="86" spans="2:9">
      <c r="B86" s="19">
        <v>44252</v>
      </c>
      <c r="C86" t="s">
        <v>36</v>
      </c>
      <c r="D86" s="13" t="s">
        <v>103</v>
      </c>
      <c r="E86" s="13" t="s">
        <v>5</v>
      </c>
      <c r="F86" s="20">
        <f t="shared" si="1"/>
        <v>100</v>
      </c>
      <c r="G86" s="7"/>
      <c r="I86" s="15"/>
    </row>
    <row r="87" spans="2:9">
      <c r="B87" s="19">
        <v>44252</v>
      </c>
      <c r="C87" t="s">
        <v>27</v>
      </c>
      <c r="D87" s="13" t="s">
        <v>104</v>
      </c>
      <c r="E87" s="13" t="s">
        <v>201</v>
      </c>
      <c r="F87" s="20">
        <f t="shared" si="1"/>
        <v>300</v>
      </c>
      <c r="G87" s="7"/>
      <c r="I87" s="15"/>
    </row>
    <row r="88" spans="2:9">
      <c r="B88" s="19">
        <v>44254</v>
      </c>
      <c r="C88" t="s">
        <v>97</v>
      </c>
      <c r="D88" s="13" t="s">
        <v>104</v>
      </c>
      <c r="E88" s="13" t="s">
        <v>5</v>
      </c>
      <c r="F88" s="20">
        <f t="shared" si="1"/>
        <v>350</v>
      </c>
      <c r="G88" s="7"/>
      <c r="I88" s="15"/>
    </row>
    <row r="89" spans="2:9">
      <c r="B89" s="19">
        <v>44255</v>
      </c>
      <c r="C89" t="s">
        <v>70</v>
      </c>
      <c r="D89" s="13" t="s">
        <v>103</v>
      </c>
      <c r="E89" s="13" t="s">
        <v>5</v>
      </c>
      <c r="F89" s="20">
        <f t="shared" si="1"/>
        <v>100</v>
      </c>
      <c r="G89" s="7"/>
      <c r="I89" s="15"/>
    </row>
    <row r="90" spans="2:9">
      <c r="B90" s="19">
        <v>44256</v>
      </c>
      <c r="C90" t="s">
        <v>41</v>
      </c>
      <c r="D90" s="13" t="s">
        <v>103</v>
      </c>
      <c r="E90" s="13" t="s">
        <v>201</v>
      </c>
      <c r="F90" s="20">
        <f t="shared" si="1"/>
        <v>50</v>
      </c>
      <c r="G90" s="7"/>
      <c r="I90" s="15"/>
    </row>
    <row r="91" spans="2:9">
      <c r="B91" s="19">
        <v>44256</v>
      </c>
      <c r="C91" t="s">
        <v>134</v>
      </c>
      <c r="D91" s="13" t="s">
        <v>103</v>
      </c>
      <c r="E91" s="13" t="s">
        <v>5</v>
      </c>
      <c r="F91" s="20">
        <f t="shared" si="1"/>
        <v>100</v>
      </c>
      <c r="G91" s="7"/>
      <c r="I91" s="15"/>
    </row>
    <row r="92" spans="2:9">
      <c r="B92" s="19">
        <v>44256</v>
      </c>
      <c r="C92" t="s">
        <v>52</v>
      </c>
      <c r="D92" s="13" t="s">
        <v>104</v>
      </c>
      <c r="E92" s="13" t="s">
        <v>5</v>
      </c>
      <c r="F92" s="20">
        <f t="shared" si="1"/>
        <v>350</v>
      </c>
      <c r="G92" s="7"/>
      <c r="I92" s="15"/>
    </row>
    <row r="93" spans="2:9">
      <c r="B93" s="19">
        <v>44256</v>
      </c>
      <c r="C93" t="s">
        <v>15</v>
      </c>
      <c r="D93" s="13" t="s">
        <v>103</v>
      </c>
      <c r="E93" s="13" t="s">
        <v>201</v>
      </c>
      <c r="F93" s="20">
        <f t="shared" si="1"/>
        <v>50</v>
      </c>
      <c r="G93" s="7"/>
      <c r="I93" s="15"/>
    </row>
    <row r="94" spans="2:9">
      <c r="B94" s="19">
        <v>44256</v>
      </c>
      <c r="C94" t="s">
        <v>111</v>
      </c>
      <c r="D94" s="13" t="s">
        <v>104</v>
      </c>
      <c r="E94" s="13" t="s">
        <v>5</v>
      </c>
      <c r="F94" s="20">
        <f t="shared" si="1"/>
        <v>350</v>
      </c>
      <c r="G94" s="7"/>
      <c r="I94" s="15"/>
    </row>
    <row r="95" spans="2:9">
      <c r="B95" s="19">
        <v>44256</v>
      </c>
      <c r="C95" t="s">
        <v>84</v>
      </c>
      <c r="D95" s="13" t="s">
        <v>104</v>
      </c>
      <c r="E95" s="13" t="s">
        <v>5</v>
      </c>
      <c r="F95" s="20">
        <f t="shared" si="1"/>
        <v>350</v>
      </c>
      <c r="G95" s="7"/>
      <c r="I95" s="15"/>
    </row>
    <row r="96" spans="2:9">
      <c r="B96" s="19">
        <v>44257</v>
      </c>
      <c r="C96" t="s">
        <v>49</v>
      </c>
      <c r="D96" s="13" t="s">
        <v>104</v>
      </c>
      <c r="E96" s="13" t="s">
        <v>5</v>
      </c>
      <c r="F96" s="20">
        <f t="shared" si="1"/>
        <v>350</v>
      </c>
      <c r="G96" s="7"/>
      <c r="I96" s="15"/>
    </row>
    <row r="97" spans="2:9">
      <c r="B97" s="19">
        <v>44257</v>
      </c>
      <c r="C97" t="s">
        <v>74</v>
      </c>
      <c r="D97" s="13" t="s">
        <v>104</v>
      </c>
      <c r="E97" s="13" t="s">
        <v>5</v>
      </c>
      <c r="F97" s="20">
        <f t="shared" si="1"/>
        <v>350</v>
      </c>
      <c r="G97" s="7"/>
      <c r="I97" s="15"/>
    </row>
    <row r="98" spans="2:9">
      <c r="B98" s="19">
        <v>44258</v>
      </c>
      <c r="C98" t="s">
        <v>143</v>
      </c>
      <c r="D98" s="13" t="s">
        <v>104</v>
      </c>
      <c r="E98" s="13" t="s">
        <v>5</v>
      </c>
      <c r="F98" s="20">
        <f t="shared" si="1"/>
        <v>350</v>
      </c>
      <c r="G98" s="7"/>
      <c r="I98" s="15"/>
    </row>
    <row r="99" spans="2:9">
      <c r="B99" s="19">
        <v>44258</v>
      </c>
      <c r="C99" t="s">
        <v>111</v>
      </c>
      <c r="D99" s="13" t="s">
        <v>103</v>
      </c>
      <c r="E99" s="13" t="s">
        <v>5</v>
      </c>
      <c r="F99" s="20">
        <f t="shared" si="1"/>
        <v>100</v>
      </c>
      <c r="G99" s="7"/>
      <c r="I99" s="15"/>
    </row>
    <row r="100" spans="2:9">
      <c r="B100" s="19">
        <v>44259</v>
      </c>
      <c r="C100" t="s">
        <v>18</v>
      </c>
      <c r="D100" s="13" t="s">
        <v>104</v>
      </c>
      <c r="E100" s="13" t="s">
        <v>5</v>
      </c>
      <c r="F100" s="20">
        <f t="shared" si="1"/>
        <v>350</v>
      </c>
      <c r="G100" s="7"/>
      <c r="I100" s="15"/>
    </row>
    <row r="101" spans="2:9">
      <c r="B101" s="19">
        <v>44259</v>
      </c>
      <c r="C101" t="s">
        <v>28</v>
      </c>
      <c r="D101" s="13" t="s">
        <v>104</v>
      </c>
      <c r="E101" s="13" t="s">
        <v>201</v>
      </c>
      <c r="F101" s="20">
        <f t="shared" si="1"/>
        <v>300</v>
      </c>
      <c r="G101" s="7"/>
      <c r="I101" s="15"/>
    </row>
    <row r="102" spans="2:9">
      <c r="B102" s="19">
        <v>44260</v>
      </c>
      <c r="C102" t="s">
        <v>98</v>
      </c>
      <c r="D102" s="13" t="s">
        <v>104</v>
      </c>
      <c r="E102" s="13" t="s">
        <v>5</v>
      </c>
      <c r="F102" s="20">
        <f t="shared" si="1"/>
        <v>350</v>
      </c>
      <c r="G102" s="7"/>
      <c r="I102" s="15"/>
    </row>
    <row r="103" spans="2:9">
      <c r="B103" s="19">
        <v>44262</v>
      </c>
      <c r="C103" t="s">
        <v>167</v>
      </c>
      <c r="D103" s="13" t="s">
        <v>104</v>
      </c>
      <c r="E103" s="13" t="s">
        <v>5</v>
      </c>
      <c r="F103" s="20">
        <f t="shared" si="1"/>
        <v>350</v>
      </c>
      <c r="G103" s="7"/>
      <c r="I103" s="15"/>
    </row>
    <row r="104" spans="2:9">
      <c r="B104" s="19">
        <v>44263</v>
      </c>
      <c r="C104" t="s">
        <v>131</v>
      </c>
      <c r="D104" s="13" t="s">
        <v>104</v>
      </c>
      <c r="E104" s="13" t="s">
        <v>5</v>
      </c>
      <c r="F104" s="20">
        <f t="shared" si="1"/>
        <v>350</v>
      </c>
      <c r="G104" s="7"/>
      <c r="I104" s="15"/>
    </row>
    <row r="105" spans="2:9">
      <c r="B105" s="19">
        <v>44263</v>
      </c>
      <c r="C105" t="s">
        <v>151</v>
      </c>
      <c r="D105" s="13" t="s">
        <v>104</v>
      </c>
      <c r="E105" s="13" t="s">
        <v>5</v>
      </c>
      <c r="F105" s="20">
        <f t="shared" si="1"/>
        <v>350</v>
      </c>
      <c r="G105" s="7"/>
      <c r="I105" s="15"/>
    </row>
    <row r="106" spans="2:9">
      <c r="B106" s="19">
        <v>44263</v>
      </c>
      <c r="C106" t="s">
        <v>71</v>
      </c>
      <c r="D106" s="13" t="s">
        <v>104</v>
      </c>
      <c r="E106" s="13" t="s">
        <v>5</v>
      </c>
      <c r="F106" s="20">
        <f t="shared" si="1"/>
        <v>350</v>
      </c>
      <c r="G106" s="7"/>
      <c r="I106" s="15"/>
    </row>
    <row r="107" spans="2:9">
      <c r="B107" s="19">
        <v>44264</v>
      </c>
      <c r="C107" t="s">
        <v>38</v>
      </c>
      <c r="D107" s="13" t="s">
        <v>104</v>
      </c>
      <c r="E107" s="13" t="s">
        <v>5</v>
      </c>
      <c r="F107" s="20">
        <f t="shared" si="1"/>
        <v>350</v>
      </c>
      <c r="G107" s="7"/>
      <c r="I107" s="15"/>
    </row>
    <row r="108" spans="2:9">
      <c r="B108" s="19">
        <v>44266</v>
      </c>
      <c r="C108" t="s">
        <v>157</v>
      </c>
      <c r="D108" s="13" t="s">
        <v>104</v>
      </c>
      <c r="E108" s="13" t="s">
        <v>5</v>
      </c>
      <c r="F108" s="20">
        <f t="shared" si="1"/>
        <v>350</v>
      </c>
      <c r="G108" s="7"/>
      <c r="I108" s="15"/>
    </row>
    <row r="109" spans="2:9">
      <c r="B109" s="19">
        <v>44267</v>
      </c>
      <c r="C109" t="s">
        <v>192</v>
      </c>
      <c r="D109" s="13" t="s">
        <v>104</v>
      </c>
      <c r="E109" s="13" t="s">
        <v>5</v>
      </c>
      <c r="F109" s="20">
        <f t="shared" si="1"/>
        <v>350</v>
      </c>
      <c r="G109" s="7"/>
      <c r="I109" s="15"/>
    </row>
    <row r="110" spans="2:9">
      <c r="B110" s="19">
        <v>44268</v>
      </c>
      <c r="C110" t="s">
        <v>77</v>
      </c>
      <c r="D110" s="13" t="s">
        <v>104</v>
      </c>
      <c r="E110" s="13" t="s">
        <v>5</v>
      </c>
      <c r="F110" s="20">
        <f t="shared" si="1"/>
        <v>350</v>
      </c>
      <c r="G110" s="7"/>
      <c r="I110" s="15"/>
    </row>
    <row r="111" spans="2:9">
      <c r="B111" s="19">
        <v>44268</v>
      </c>
      <c r="C111" t="s">
        <v>190</v>
      </c>
      <c r="D111" s="13" t="s">
        <v>103</v>
      </c>
      <c r="E111" s="13" t="s">
        <v>5</v>
      </c>
      <c r="F111" s="20">
        <f t="shared" si="1"/>
        <v>100</v>
      </c>
      <c r="G111" s="7"/>
      <c r="I111" s="15"/>
    </row>
    <row r="112" spans="2:9">
      <c r="B112" s="19">
        <v>44269</v>
      </c>
      <c r="C112" t="s">
        <v>24</v>
      </c>
      <c r="D112" s="13" t="s">
        <v>103</v>
      </c>
      <c r="E112" s="13" t="s">
        <v>5</v>
      </c>
      <c r="F112" s="20">
        <f t="shared" si="1"/>
        <v>100</v>
      </c>
      <c r="G112" s="7"/>
      <c r="I112" s="15"/>
    </row>
    <row r="113" spans="2:9">
      <c r="B113" s="19">
        <v>44269</v>
      </c>
      <c r="C113" t="s">
        <v>114</v>
      </c>
      <c r="D113" s="13" t="s">
        <v>104</v>
      </c>
      <c r="E113" s="13" t="s">
        <v>5</v>
      </c>
      <c r="F113" s="20">
        <f t="shared" si="1"/>
        <v>350</v>
      </c>
      <c r="G113" s="7"/>
      <c r="I113" s="15"/>
    </row>
    <row r="114" spans="2:9">
      <c r="B114" s="19">
        <v>44270</v>
      </c>
      <c r="C114" t="s">
        <v>43</v>
      </c>
      <c r="D114" s="13" t="s">
        <v>104</v>
      </c>
      <c r="E114" s="13" t="s">
        <v>5</v>
      </c>
      <c r="F114" s="20">
        <f t="shared" si="1"/>
        <v>350</v>
      </c>
      <c r="G114" s="7"/>
      <c r="I114" s="15"/>
    </row>
    <row r="115" spans="2:9">
      <c r="B115" s="19">
        <v>44272</v>
      </c>
      <c r="C115" t="s">
        <v>101</v>
      </c>
      <c r="D115" s="13" t="s">
        <v>104</v>
      </c>
      <c r="E115" s="13" t="s">
        <v>5</v>
      </c>
      <c r="F115" s="20">
        <f t="shared" si="1"/>
        <v>350</v>
      </c>
      <c r="G115" s="7"/>
      <c r="I115" s="15"/>
    </row>
    <row r="116" spans="2:9">
      <c r="B116" s="19">
        <v>44272</v>
      </c>
      <c r="C116" t="s">
        <v>40</v>
      </c>
      <c r="D116" s="13" t="s">
        <v>103</v>
      </c>
      <c r="E116" s="13" t="s">
        <v>5</v>
      </c>
      <c r="F116" s="20">
        <f t="shared" si="1"/>
        <v>100</v>
      </c>
      <c r="G116" s="7"/>
      <c r="I116" s="15"/>
    </row>
    <row r="117" spans="2:9">
      <c r="B117" s="19">
        <v>44273</v>
      </c>
      <c r="C117" t="s">
        <v>54</v>
      </c>
      <c r="D117" s="13" t="s">
        <v>104</v>
      </c>
      <c r="E117" s="13" t="s">
        <v>201</v>
      </c>
      <c r="F117" s="20">
        <f t="shared" si="1"/>
        <v>300</v>
      </c>
      <c r="G117" s="7"/>
      <c r="I117" s="15"/>
    </row>
    <row r="118" spans="2:9">
      <c r="B118" s="19">
        <v>44273</v>
      </c>
      <c r="C118" t="s">
        <v>19</v>
      </c>
      <c r="D118" s="13" t="s">
        <v>103</v>
      </c>
      <c r="E118" s="13" t="s">
        <v>5</v>
      </c>
      <c r="F118" s="20">
        <f t="shared" si="1"/>
        <v>100</v>
      </c>
      <c r="G118" s="7"/>
      <c r="I118" s="15"/>
    </row>
    <row r="119" spans="2:9">
      <c r="B119" s="19">
        <v>44273</v>
      </c>
      <c r="C119" t="s">
        <v>154</v>
      </c>
      <c r="D119" s="13" t="s">
        <v>104</v>
      </c>
      <c r="E119" s="13" t="s">
        <v>5</v>
      </c>
      <c r="F119" s="20">
        <f t="shared" si="1"/>
        <v>350</v>
      </c>
      <c r="G119" s="7"/>
      <c r="I119" s="15"/>
    </row>
    <row r="120" spans="2:9">
      <c r="B120" s="19">
        <v>44274</v>
      </c>
      <c r="C120" t="s">
        <v>93</v>
      </c>
      <c r="D120" s="13" t="s">
        <v>104</v>
      </c>
      <c r="E120" s="13" t="s">
        <v>5</v>
      </c>
      <c r="F120" s="20">
        <f t="shared" si="1"/>
        <v>350</v>
      </c>
      <c r="G120" s="7"/>
      <c r="I120" s="15"/>
    </row>
    <row r="121" spans="2:9">
      <c r="B121" s="19">
        <v>44275</v>
      </c>
      <c r="C121" t="s">
        <v>140</v>
      </c>
      <c r="D121" s="13" t="s">
        <v>103</v>
      </c>
      <c r="E121" s="13" t="s">
        <v>5</v>
      </c>
      <c r="F121" s="20">
        <f t="shared" si="1"/>
        <v>100</v>
      </c>
      <c r="G121" s="7"/>
      <c r="I121" s="15"/>
    </row>
    <row r="122" spans="2:9">
      <c r="B122" s="19">
        <v>44276</v>
      </c>
      <c r="C122" t="s">
        <v>114</v>
      </c>
      <c r="D122" s="13" t="s">
        <v>103</v>
      </c>
      <c r="E122" s="13" t="s">
        <v>5</v>
      </c>
      <c r="F122" s="20">
        <f t="shared" si="1"/>
        <v>100</v>
      </c>
      <c r="G122" s="7"/>
      <c r="I122" s="15"/>
    </row>
    <row r="123" spans="2:9">
      <c r="B123" s="19">
        <v>44276</v>
      </c>
      <c r="C123" t="s">
        <v>124</v>
      </c>
      <c r="D123" s="13" t="s">
        <v>104</v>
      </c>
      <c r="E123" s="13" t="s">
        <v>201</v>
      </c>
      <c r="F123" s="20">
        <f t="shared" si="1"/>
        <v>300</v>
      </c>
      <c r="G123" s="7"/>
      <c r="I123" s="15"/>
    </row>
    <row r="124" spans="2:9">
      <c r="B124" s="19">
        <v>44276</v>
      </c>
      <c r="C124" t="s">
        <v>101</v>
      </c>
      <c r="D124" s="13" t="s">
        <v>103</v>
      </c>
      <c r="E124" s="13" t="s">
        <v>5</v>
      </c>
      <c r="F124" s="20">
        <f t="shared" si="1"/>
        <v>100</v>
      </c>
      <c r="G124" s="7"/>
      <c r="I124" s="15"/>
    </row>
    <row r="125" spans="2:9">
      <c r="B125" s="19">
        <v>44277</v>
      </c>
      <c r="C125" t="s">
        <v>130</v>
      </c>
      <c r="D125" s="13" t="s">
        <v>104</v>
      </c>
      <c r="E125" s="13" t="s">
        <v>5</v>
      </c>
      <c r="F125" s="20">
        <f t="shared" si="1"/>
        <v>350</v>
      </c>
      <c r="G125" s="7"/>
      <c r="I125" s="15"/>
    </row>
    <row r="126" spans="2:9">
      <c r="B126" s="19">
        <v>44278</v>
      </c>
      <c r="C126" t="s">
        <v>126</v>
      </c>
      <c r="D126" s="13" t="s">
        <v>104</v>
      </c>
      <c r="E126" s="13" t="s">
        <v>201</v>
      </c>
      <c r="F126" s="20">
        <f t="shared" si="1"/>
        <v>300</v>
      </c>
      <c r="G126" s="7"/>
      <c r="I126" s="15"/>
    </row>
    <row r="127" spans="2:9">
      <c r="B127" s="19">
        <v>44278</v>
      </c>
      <c r="C127" t="s">
        <v>180</v>
      </c>
      <c r="D127" s="13" t="s">
        <v>104</v>
      </c>
      <c r="E127" s="13" t="s">
        <v>202</v>
      </c>
      <c r="F127" s="20">
        <f t="shared" si="1"/>
        <v>280</v>
      </c>
      <c r="G127" s="7"/>
      <c r="I127" s="15"/>
    </row>
    <row r="128" spans="2:9">
      <c r="B128" s="19">
        <v>44278</v>
      </c>
      <c r="C128" t="s">
        <v>177</v>
      </c>
      <c r="D128" s="13" t="s">
        <v>104</v>
      </c>
      <c r="E128" s="13" t="s">
        <v>201</v>
      </c>
      <c r="F128" s="20">
        <f t="shared" si="1"/>
        <v>300</v>
      </c>
      <c r="G128" s="7"/>
      <c r="I128" s="15"/>
    </row>
    <row r="129" spans="2:9">
      <c r="B129" s="19">
        <v>44279</v>
      </c>
      <c r="C129" t="s">
        <v>69</v>
      </c>
      <c r="D129" s="13" t="s">
        <v>103</v>
      </c>
      <c r="E129" s="13" t="s">
        <v>5</v>
      </c>
      <c r="F129" s="20">
        <f t="shared" si="1"/>
        <v>100</v>
      </c>
      <c r="G129" s="7"/>
      <c r="I129" s="15"/>
    </row>
    <row r="130" spans="2:9">
      <c r="B130" s="19">
        <v>44280</v>
      </c>
      <c r="C130" t="s">
        <v>28</v>
      </c>
      <c r="D130" s="13" t="s">
        <v>103</v>
      </c>
      <c r="E130" s="13" t="s">
        <v>201</v>
      </c>
      <c r="F130" s="20">
        <f t="shared" si="1"/>
        <v>50</v>
      </c>
      <c r="G130" s="7"/>
      <c r="I130" s="15"/>
    </row>
    <row r="131" spans="2:9">
      <c r="B131" s="19">
        <v>44280</v>
      </c>
      <c r="C131" t="s">
        <v>60</v>
      </c>
      <c r="D131" s="13" t="s">
        <v>104</v>
      </c>
      <c r="E131" s="13" t="s">
        <v>201</v>
      </c>
      <c r="F131" s="20">
        <f t="shared" si="1"/>
        <v>300</v>
      </c>
      <c r="G131" s="7"/>
      <c r="I131" s="15"/>
    </row>
    <row r="132" spans="2:9">
      <c r="B132" s="19">
        <v>44281</v>
      </c>
      <c r="C132" t="s">
        <v>51</v>
      </c>
      <c r="D132" s="13" t="s">
        <v>104</v>
      </c>
      <c r="E132" s="13" t="s">
        <v>5</v>
      </c>
      <c r="F132" s="20">
        <f t="shared" si="1"/>
        <v>350</v>
      </c>
      <c r="G132" s="7"/>
      <c r="I132" s="15"/>
    </row>
    <row r="133" spans="2:9">
      <c r="B133" s="19">
        <v>44282</v>
      </c>
      <c r="C133" t="s">
        <v>32</v>
      </c>
      <c r="D133" s="13" t="s">
        <v>103</v>
      </c>
      <c r="E133" s="13" t="s">
        <v>201</v>
      </c>
      <c r="F133" s="20">
        <f t="shared" si="1"/>
        <v>50</v>
      </c>
      <c r="G133" s="7"/>
      <c r="I133" s="15"/>
    </row>
    <row r="134" spans="2:9">
      <c r="B134" s="19">
        <v>44282</v>
      </c>
      <c r="C134" t="s">
        <v>53</v>
      </c>
      <c r="D134" s="13" t="s">
        <v>104</v>
      </c>
      <c r="E134" s="13" t="s">
        <v>201</v>
      </c>
      <c r="F134" s="20">
        <f t="shared" si="1"/>
        <v>300</v>
      </c>
      <c r="G134" s="7"/>
      <c r="I134" s="15"/>
    </row>
    <row r="135" spans="2:9">
      <c r="B135" s="19">
        <v>44283</v>
      </c>
      <c r="C135" t="s">
        <v>9</v>
      </c>
      <c r="D135" s="13" t="s">
        <v>104</v>
      </c>
      <c r="E135" s="13" t="s">
        <v>5</v>
      </c>
      <c r="F135" s="20">
        <f t="shared" si="1"/>
        <v>350</v>
      </c>
      <c r="G135" s="7"/>
      <c r="I135" s="15"/>
    </row>
    <row r="136" spans="2:9">
      <c r="B136" s="19">
        <v>44283</v>
      </c>
      <c r="C136" t="s">
        <v>41</v>
      </c>
      <c r="D136" s="13" t="s">
        <v>103</v>
      </c>
      <c r="E136" s="13" t="s">
        <v>201</v>
      </c>
      <c r="F136" s="20">
        <f t="shared" si="1"/>
        <v>50</v>
      </c>
      <c r="G136" s="7"/>
      <c r="I136" s="15"/>
    </row>
    <row r="137" spans="2:9">
      <c r="B137" s="19">
        <v>44283</v>
      </c>
      <c r="C137" t="s">
        <v>98</v>
      </c>
      <c r="D137" s="13" t="s">
        <v>103</v>
      </c>
      <c r="E137" s="13" t="s">
        <v>5</v>
      </c>
      <c r="F137" s="20">
        <f t="shared" si="1"/>
        <v>100</v>
      </c>
      <c r="G137" s="7"/>
      <c r="I137" s="15"/>
    </row>
    <row r="138" spans="2:9">
      <c r="B138" s="19">
        <v>44283</v>
      </c>
      <c r="C138" t="s">
        <v>171</v>
      </c>
      <c r="D138" s="13" t="s">
        <v>104</v>
      </c>
      <c r="E138" s="13" t="s">
        <v>5</v>
      </c>
      <c r="F138" s="20">
        <f t="shared" si="1"/>
        <v>350</v>
      </c>
      <c r="G138" s="7"/>
      <c r="I138" s="15"/>
    </row>
    <row r="139" spans="2:9">
      <c r="B139" s="19">
        <v>44284</v>
      </c>
      <c r="C139" t="s">
        <v>135</v>
      </c>
      <c r="D139" s="13" t="s">
        <v>104</v>
      </c>
      <c r="E139" s="13" t="s">
        <v>5</v>
      </c>
      <c r="F139" s="20">
        <f t="shared" si="1"/>
        <v>350</v>
      </c>
      <c r="G139" s="7"/>
      <c r="I139" s="15"/>
    </row>
    <row r="140" spans="2:9">
      <c r="B140" s="19">
        <v>44286</v>
      </c>
      <c r="C140" t="s">
        <v>116</v>
      </c>
      <c r="D140" s="13" t="s">
        <v>104</v>
      </c>
      <c r="E140" s="13" t="s">
        <v>5</v>
      </c>
      <c r="F140" s="20">
        <f t="shared" si="1"/>
        <v>350</v>
      </c>
      <c r="G140" s="7"/>
      <c r="I140" s="15"/>
    </row>
    <row r="141" spans="2:9">
      <c r="B141" s="19">
        <v>44286</v>
      </c>
      <c r="C141" t="s">
        <v>44</v>
      </c>
      <c r="D141" s="13" t="s">
        <v>103</v>
      </c>
      <c r="E141" s="13" t="s">
        <v>5</v>
      </c>
      <c r="F141" s="20">
        <f t="shared" si="1"/>
        <v>100</v>
      </c>
      <c r="G141" s="7"/>
      <c r="I141" s="15"/>
    </row>
    <row r="142" spans="2:9">
      <c r="B142" s="19">
        <v>44286</v>
      </c>
      <c r="C142" t="s">
        <v>75</v>
      </c>
      <c r="D142" s="13" t="s">
        <v>104</v>
      </c>
      <c r="E142" s="13" t="s">
        <v>5</v>
      </c>
      <c r="F142" s="20">
        <f t="shared" ref="F142:F205" si="2">IF(D142="Y",($C$5+(IF(E142=$B$8,$C$8,IF(E142=$B$9,$C$9,$C$10)))),IF(E142=$B$8,$C$8,IF(E142=$B$9,$C$9,$C$10)))</f>
        <v>350</v>
      </c>
      <c r="G142" s="7"/>
      <c r="I142" s="15"/>
    </row>
    <row r="143" spans="2:9">
      <c r="B143" s="19">
        <v>44288</v>
      </c>
      <c r="C143" t="s">
        <v>73</v>
      </c>
      <c r="D143" s="13" t="s">
        <v>104</v>
      </c>
      <c r="E143" s="13" t="s">
        <v>5</v>
      </c>
      <c r="F143" s="20">
        <f t="shared" si="2"/>
        <v>350</v>
      </c>
      <c r="G143" s="7"/>
      <c r="I143" s="15"/>
    </row>
    <row r="144" spans="2:9">
      <c r="B144" s="19">
        <v>44288</v>
      </c>
      <c r="C144" t="s">
        <v>125</v>
      </c>
      <c r="D144" s="13" t="s">
        <v>103</v>
      </c>
      <c r="E144" s="13" t="s">
        <v>201</v>
      </c>
      <c r="F144" s="20">
        <f t="shared" si="2"/>
        <v>50</v>
      </c>
      <c r="G144" s="7"/>
      <c r="I144" s="15"/>
    </row>
    <row r="145" spans="2:9">
      <c r="B145" s="19">
        <v>44291</v>
      </c>
      <c r="C145" t="s">
        <v>161</v>
      </c>
      <c r="D145" s="13" t="s">
        <v>104</v>
      </c>
      <c r="E145" s="13" t="s">
        <v>202</v>
      </c>
      <c r="F145" s="20">
        <f t="shared" si="2"/>
        <v>280</v>
      </c>
      <c r="G145" s="7"/>
      <c r="I145" s="15"/>
    </row>
    <row r="146" spans="2:9">
      <c r="B146" s="19">
        <v>44291</v>
      </c>
      <c r="C146" t="s">
        <v>70</v>
      </c>
      <c r="D146" s="13" t="s">
        <v>103</v>
      </c>
      <c r="E146" s="13" t="s">
        <v>5</v>
      </c>
      <c r="F146" s="20">
        <f t="shared" si="2"/>
        <v>100</v>
      </c>
      <c r="G146" s="7"/>
      <c r="I146" s="15"/>
    </row>
    <row r="147" spans="2:9">
      <c r="B147" s="19">
        <v>44292</v>
      </c>
      <c r="C147" t="s">
        <v>24</v>
      </c>
      <c r="D147" s="13" t="s">
        <v>103</v>
      </c>
      <c r="E147" s="13" t="s">
        <v>5</v>
      </c>
      <c r="F147" s="20">
        <f t="shared" si="2"/>
        <v>100</v>
      </c>
      <c r="G147" s="7"/>
      <c r="I147" s="15"/>
    </row>
    <row r="148" spans="2:9">
      <c r="B148" s="19">
        <v>44292</v>
      </c>
      <c r="C148" t="s">
        <v>88</v>
      </c>
      <c r="D148" s="13" t="s">
        <v>104</v>
      </c>
      <c r="E148" s="13" t="s">
        <v>5</v>
      </c>
      <c r="F148" s="20">
        <f t="shared" si="2"/>
        <v>350</v>
      </c>
      <c r="G148" s="7"/>
      <c r="I148" s="15"/>
    </row>
    <row r="149" spans="2:9">
      <c r="B149" s="19">
        <v>44294</v>
      </c>
      <c r="C149" t="s">
        <v>142</v>
      </c>
      <c r="D149" s="13" t="s">
        <v>104</v>
      </c>
      <c r="E149" s="13" t="s">
        <v>5</v>
      </c>
      <c r="F149" s="20">
        <f t="shared" si="2"/>
        <v>350</v>
      </c>
      <c r="G149" s="7"/>
      <c r="I149" s="15"/>
    </row>
    <row r="150" spans="2:9">
      <c r="B150" s="19">
        <v>44294</v>
      </c>
      <c r="C150" t="s">
        <v>48</v>
      </c>
      <c r="D150" s="13" t="s">
        <v>104</v>
      </c>
      <c r="E150" s="13" t="s">
        <v>5</v>
      </c>
      <c r="F150" s="20">
        <f t="shared" si="2"/>
        <v>350</v>
      </c>
      <c r="G150" s="7"/>
      <c r="I150" s="15"/>
    </row>
    <row r="151" spans="2:9">
      <c r="B151" s="19">
        <v>44294</v>
      </c>
      <c r="C151" t="s">
        <v>49</v>
      </c>
      <c r="D151" s="13" t="s">
        <v>103</v>
      </c>
      <c r="E151" s="13" t="s">
        <v>5</v>
      </c>
      <c r="F151" s="20">
        <f t="shared" si="2"/>
        <v>100</v>
      </c>
      <c r="G151" s="7"/>
      <c r="I151" s="15"/>
    </row>
    <row r="152" spans="2:9">
      <c r="B152" s="19">
        <v>44295</v>
      </c>
      <c r="C152" t="s">
        <v>61</v>
      </c>
      <c r="D152" s="13" t="s">
        <v>104</v>
      </c>
      <c r="E152" s="13" t="s">
        <v>5</v>
      </c>
      <c r="F152" s="20">
        <f t="shared" si="2"/>
        <v>350</v>
      </c>
      <c r="G152" s="7"/>
      <c r="I152" s="15"/>
    </row>
    <row r="153" spans="2:9">
      <c r="B153" s="19">
        <v>44296</v>
      </c>
      <c r="C153" t="s">
        <v>97</v>
      </c>
      <c r="D153" s="13" t="s">
        <v>103</v>
      </c>
      <c r="E153" s="13" t="s">
        <v>5</v>
      </c>
      <c r="F153" s="20">
        <f t="shared" si="2"/>
        <v>100</v>
      </c>
      <c r="G153" s="7"/>
      <c r="I153" s="15"/>
    </row>
    <row r="154" spans="2:9">
      <c r="B154" s="19">
        <v>44297</v>
      </c>
      <c r="C154" t="s">
        <v>194</v>
      </c>
      <c r="D154" s="13" t="s">
        <v>104</v>
      </c>
      <c r="E154" s="13" t="s">
        <v>5</v>
      </c>
      <c r="F154" s="20">
        <f t="shared" si="2"/>
        <v>350</v>
      </c>
      <c r="G154" s="7"/>
      <c r="I154" s="15"/>
    </row>
    <row r="155" spans="2:9">
      <c r="B155" s="19">
        <v>44297</v>
      </c>
      <c r="C155" t="s">
        <v>122</v>
      </c>
      <c r="D155" s="13" t="s">
        <v>104</v>
      </c>
      <c r="E155" s="13" t="s">
        <v>5</v>
      </c>
      <c r="F155" s="20">
        <f t="shared" si="2"/>
        <v>350</v>
      </c>
      <c r="G155" s="7"/>
      <c r="I155" s="15"/>
    </row>
    <row r="156" spans="2:9">
      <c r="B156" s="19">
        <v>44298</v>
      </c>
      <c r="C156" t="s">
        <v>114</v>
      </c>
      <c r="D156" s="13" t="s">
        <v>103</v>
      </c>
      <c r="E156" s="13" t="s">
        <v>5</v>
      </c>
      <c r="F156" s="20">
        <f t="shared" si="2"/>
        <v>100</v>
      </c>
      <c r="G156" s="7"/>
      <c r="I156" s="15"/>
    </row>
    <row r="157" spans="2:9">
      <c r="B157" s="19">
        <v>44298</v>
      </c>
      <c r="C157" t="s">
        <v>156</v>
      </c>
      <c r="D157" s="13" t="s">
        <v>104</v>
      </c>
      <c r="E157" s="13" t="s">
        <v>5</v>
      </c>
      <c r="F157" s="20">
        <f t="shared" si="2"/>
        <v>350</v>
      </c>
      <c r="G157" s="7"/>
      <c r="I157" s="15"/>
    </row>
    <row r="158" spans="2:9">
      <c r="B158" s="19">
        <v>44299</v>
      </c>
      <c r="C158" t="s">
        <v>110</v>
      </c>
      <c r="D158" s="13" t="s">
        <v>103</v>
      </c>
      <c r="E158" s="13" t="s">
        <v>5</v>
      </c>
      <c r="F158" s="20">
        <f t="shared" si="2"/>
        <v>100</v>
      </c>
      <c r="G158" s="7"/>
      <c r="I158" s="15"/>
    </row>
    <row r="159" spans="2:9">
      <c r="B159" s="19">
        <v>44299</v>
      </c>
      <c r="C159" t="s">
        <v>52</v>
      </c>
      <c r="D159" s="13" t="s">
        <v>103</v>
      </c>
      <c r="E159" s="13" t="s">
        <v>5</v>
      </c>
      <c r="F159" s="20">
        <f t="shared" si="2"/>
        <v>100</v>
      </c>
      <c r="G159" s="7"/>
      <c r="I159" s="15"/>
    </row>
    <row r="160" spans="2:9">
      <c r="B160" s="19">
        <v>44301</v>
      </c>
      <c r="C160" t="s">
        <v>77</v>
      </c>
      <c r="D160" s="13" t="s">
        <v>103</v>
      </c>
      <c r="E160" s="13" t="s">
        <v>5</v>
      </c>
      <c r="F160" s="20">
        <f t="shared" si="2"/>
        <v>100</v>
      </c>
      <c r="G160" s="7"/>
      <c r="I160" s="15"/>
    </row>
    <row r="161" spans="2:9">
      <c r="B161" s="19">
        <v>44301</v>
      </c>
      <c r="C161" t="s">
        <v>165</v>
      </c>
      <c r="D161" s="13" t="s">
        <v>104</v>
      </c>
      <c r="E161" s="13" t="s">
        <v>5</v>
      </c>
      <c r="F161" s="20">
        <f t="shared" si="2"/>
        <v>350</v>
      </c>
      <c r="G161" s="7"/>
      <c r="I161" s="15"/>
    </row>
    <row r="162" spans="2:9">
      <c r="B162" s="19">
        <v>44301</v>
      </c>
      <c r="C162" t="s">
        <v>17</v>
      </c>
      <c r="D162" s="13" t="s">
        <v>104</v>
      </c>
      <c r="E162" s="13" t="s">
        <v>201</v>
      </c>
      <c r="F162" s="20">
        <f t="shared" si="2"/>
        <v>300</v>
      </c>
      <c r="G162" s="7"/>
      <c r="I162" s="15"/>
    </row>
    <row r="163" spans="2:9">
      <c r="B163" s="19">
        <v>44301</v>
      </c>
      <c r="C163" t="s">
        <v>101</v>
      </c>
      <c r="D163" s="13" t="s">
        <v>103</v>
      </c>
      <c r="E163" s="13" t="s">
        <v>5</v>
      </c>
      <c r="F163" s="20">
        <f t="shared" si="2"/>
        <v>100</v>
      </c>
      <c r="G163" s="7"/>
      <c r="I163" s="15"/>
    </row>
    <row r="164" spans="2:9">
      <c r="B164" s="19">
        <v>44303</v>
      </c>
      <c r="C164" t="s">
        <v>70</v>
      </c>
      <c r="D164" s="13" t="s">
        <v>103</v>
      </c>
      <c r="E164" s="13" t="s">
        <v>5</v>
      </c>
      <c r="F164" s="20">
        <f t="shared" si="2"/>
        <v>100</v>
      </c>
      <c r="G164" s="7"/>
      <c r="I164" s="15"/>
    </row>
    <row r="165" spans="2:9">
      <c r="B165" s="19">
        <v>44304</v>
      </c>
      <c r="C165" t="s">
        <v>28</v>
      </c>
      <c r="D165" s="13" t="s">
        <v>103</v>
      </c>
      <c r="E165" s="13" t="s">
        <v>201</v>
      </c>
      <c r="F165" s="20">
        <f t="shared" si="2"/>
        <v>50</v>
      </c>
      <c r="G165" s="7"/>
      <c r="I165" s="15"/>
    </row>
    <row r="166" spans="2:9">
      <c r="B166" s="19">
        <v>44305</v>
      </c>
      <c r="C166" t="s">
        <v>99</v>
      </c>
      <c r="D166" s="13" t="s">
        <v>104</v>
      </c>
      <c r="E166" s="13" t="s">
        <v>201</v>
      </c>
      <c r="F166" s="20">
        <f t="shared" si="2"/>
        <v>300</v>
      </c>
      <c r="G166" s="7"/>
      <c r="I166" s="15"/>
    </row>
    <row r="167" spans="2:9">
      <c r="B167" s="19">
        <v>44306</v>
      </c>
      <c r="C167" t="s">
        <v>50</v>
      </c>
      <c r="D167" s="13" t="s">
        <v>104</v>
      </c>
      <c r="E167" s="13" t="s">
        <v>5</v>
      </c>
      <c r="F167" s="20">
        <f t="shared" si="2"/>
        <v>350</v>
      </c>
      <c r="G167" s="7"/>
      <c r="I167" s="15"/>
    </row>
    <row r="168" spans="2:9">
      <c r="B168" s="19">
        <v>44307</v>
      </c>
      <c r="C168" t="s">
        <v>198</v>
      </c>
      <c r="D168" s="13" t="s">
        <v>104</v>
      </c>
      <c r="E168" s="13" t="s">
        <v>201</v>
      </c>
      <c r="F168" s="20">
        <f t="shared" si="2"/>
        <v>300</v>
      </c>
      <c r="G168" s="7"/>
      <c r="I168" s="15"/>
    </row>
    <row r="169" spans="2:9">
      <c r="B169" s="19">
        <v>44307</v>
      </c>
      <c r="C169" t="s">
        <v>142</v>
      </c>
      <c r="D169" s="13" t="s">
        <v>103</v>
      </c>
      <c r="E169" s="13" t="s">
        <v>5</v>
      </c>
      <c r="F169" s="20">
        <f t="shared" si="2"/>
        <v>100</v>
      </c>
      <c r="G169" s="7"/>
      <c r="I169" s="15"/>
    </row>
    <row r="170" spans="2:9">
      <c r="B170" s="19">
        <v>44307</v>
      </c>
      <c r="C170" t="s">
        <v>182</v>
      </c>
      <c r="D170" s="13" t="s">
        <v>104</v>
      </c>
      <c r="E170" s="13" t="s">
        <v>202</v>
      </c>
      <c r="F170" s="20">
        <f t="shared" si="2"/>
        <v>280</v>
      </c>
      <c r="G170" s="7"/>
      <c r="I170" s="15"/>
    </row>
    <row r="171" spans="2:9">
      <c r="B171" s="19">
        <v>44307</v>
      </c>
      <c r="C171" t="s">
        <v>169</v>
      </c>
      <c r="D171" s="13" t="s">
        <v>104</v>
      </c>
      <c r="E171" s="13" t="s">
        <v>5</v>
      </c>
      <c r="F171" s="20">
        <f t="shared" si="2"/>
        <v>350</v>
      </c>
      <c r="G171" s="7"/>
      <c r="I171" s="15"/>
    </row>
    <row r="172" spans="2:9">
      <c r="B172" s="19">
        <v>44308</v>
      </c>
      <c r="C172" t="s">
        <v>28</v>
      </c>
      <c r="D172" s="13" t="s">
        <v>103</v>
      </c>
      <c r="E172" s="13" t="s">
        <v>201</v>
      </c>
      <c r="F172" s="20">
        <f t="shared" si="2"/>
        <v>50</v>
      </c>
      <c r="G172" s="7"/>
      <c r="I172" s="15"/>
    </row>
    <row r="173" spans="2:9">
      <c r="B173" s="19">
        <v>44308</v>
      </c>
      <c r="C173" t="s">
        <v>85</v>
      </c>
      <c r="D173" s="13" t="s">
        <v>104</v>
      </c>
      <c r="E173" s="13" t="s">
        <v>5</v>
      </c>
      <c r="F173" s="20">
        <f t="shared" si="2"/>
        <v>350</v>
      </c>
      <c r="G173" s="7"/>
      <c r="I173" s="15"/>
    </row>
    <row r="174" spans="2:9">
      <c r="B174" s="19">
        <v>44309</v>
      </c>
      <c r="C174" t="s">
        <v>62</v>
      </c>
      <c r="D174" s="13" t="s">
        <v>104</v>
      </c>
      <c r="E174" s="13" t="s">
        <v>201</v>
      </c>
      <c r="F174" s="20">
        <f t="shared" si="2"/>
        <v>300</v>
      </c>
      <c r="G174" s="7"/>
      <c r="I174" s="15"/>
    </row>
    <row r="175" spans="2:9">
      <c r="B175" s="19">
        <v>44309</v>
      </c>
      <c r="C175" t="s">
        <v>166</v>
      </c>
      <c r="D175" s="13" t="s">
        <v>104</v>
      </c>
      <c r="E175" s="13" t="s">
        <v>5</v>
      </c>
      <c r="F175" s="20">
        <f t="shared" si="2"/>
        <v>350</v>
      </c>
      <c r="G175" s="7"/>
      <c r="I175" s="15"/>
    </row>
    <row r="176" spans="2:9">
      <c r="B176" s="19">
        <v>44310</v>
      </c>
      <c r="C176" t="s">
        <v>70</v>
      </c>
      <c r="D176" s="13" t="s">
        <v>103</v>
      </c>
      <c r="E176" s="13" t="s">
        <v>5</v>
      </c>
      <c r="F176" s="20">
        <f t="shared" si="2"/>
        <v>100</v>
      </c>
      <c r="G176" s="7"/>
      <c r="I176" s="15"/>
    </row>
    <row r="177" spans="2:9">
      <c r="B177" s="19">
        <v>44312</v>
      </c>
      <c r="C177" t="s">
        <v>49</v>
      </c>
      <c r="D177" s="13" t="s">
        <v>103</v>
      </c>
      <c r="E177" s="13" t="s">
        <v>5</v>
      </c>
      <c r="F177" s="20">
        <f t="shared" si="2"/>
        <v>100</v>
      </c>
      <c r="G177" s="7"/>
      <c r="I177" s="15"/>
    </row>
    <row r="178" spans="2:9">
      <c r="B178" s="19">
        <v>44312</v>
      </c>
      <c r="C178" t="s">
        <v>25</v>
      </c>
      <c r="D178" s="13" t="s">
        <v>103</v>
      </c>
      <c r="E178" s="13" t="s">
        <v>5</v>
      </c>
      <c r="F178" s="20">
        <f t="shared" si="2"/>
        <v>100</v>
      </c>
      <c r="G178" s="7"/>
      <c r="I178" s="15"/>
    </row>
    <row r="179" spans="2:9">
      <c r="B179" s="19">
        <v>44313</v>
      </c>
      <c r="C179" t="s">
        <v>72</v>
      </c>
      <c r="D179" s="13" t="s">
        <v>104</v>
      </c>
      <c r="E179" s="13" t="s">
        <v>5</v>
      </c>
      <c r="F179" s="20">
        <f t="shared" si="2"/>
        <v>350</v>
      </c>
      <c r="G179" s="7"/>
      <c r="I179" s="15"/>
    </row>
    <row r="180" spans="2:9">
      <c r="B180" s="19">
        <v>44313</v>
      </c>
      <c r="C180" t="s">
        <v>139</v>
      </c>
      <c r="D180" s="13" t="s">
        <v>104</v>
      </c>
      <c r="E180" s="13" t="s">
        <v>201</v>
      </c>
      <c r="F180" s="20">
        <f t="shared" si="2"/>
        <v>300</v>
      </c>
      <c r="G180" s="7"/>
      <c r="I180" s="15"/>
    </row>
    <row r="181" spans="2:9">
      <c r="B181" s="19">
        <v>44315</v>
      </c>
      <c r="C181" t="s">
        <v>182</v>
      </c>
      <c r="D181" s="13" t="s">
        <v>103</v>
      </c>
      <c r="E181" s="13" t="s">
        <v>202</v>
      </c>
      <c r="F181" s="20">
        <f t="shared" si="2"/>
        <v>30</v>
      </c>
      <c r="G181" s="7"/>
      <c r="I181" s="15"/>
    </row>
    <row r="182" spans="2:9">
      <c r="B182" s="19">
        <v>44315</v>
      </c>
      <c r="C182" t="s">
        <v>76</v>
      </c>
      <c r="D182" s="13" t="s">
        <v>103</v>
      </c>
      <c r="E182" s="13" t="s">
        <v>5</v>
      </c>
      <c r="F182" s="20">
        <f t="shared" si="2"/>
        <v>100</v>
      </c>
      <c r="G182" s="7"/>
      <c r="I182" s="15"/>
    </row>
    <row r="183" spans="2:9">
      <c r="B183" s="19">
        <v>44315</v>
      </c>
      <c r="C183" t="s">
        <v>57</v>
      </c>
      <c r="D183" s="13" t="s">
        <v>104</v>
      </c>
      <c r="E183" s="13" t="s">
        <v>5</v>
      </c>
      <c r="F183" s="20">
        <f t="shared" si="2"/>
        <v>350</v>
      </c>
      <c r="G183" s="7"/>
      <c r="I183" s="15"/>
    </row>
    <row r="184" spans="2:9">
      <c r="B184" s="19">
        <v>44316</v>
      </c>
      <c r="C184" t="s">
        <v>14</v>
      </c>
      <c r="D184" s="13" t="s">
        <v>104</v>
      </c>
      <c r="E184" s="13" t="s">
        <v>5</v>
      </c>
      <c r="F184" s="20">
        <f t="shared" si="2"/>
        <v>350</v>
      </c>
      <c r="G184" s="7"/>
      <c r="I184" s="15"/>
    </row>
    <row r="185" spans="2:9">
      <c r="B185" s="19">
        <v>44316</v>
      </c>
      <c r="C185" t="s">
        <v>128</v>
      </c>
      <c r="D185" s="13" t="s">
        <v>103</v>
      </c>
      <c r="E185" s="13" t="s">
        <v>201</v>
      </c>
      <c r="F185" s="20">
        <f t="shared" si="2"/>
        <v>50</v>
      </c>
      <c r="G185" s="7"/>
      <c r="I185" s="15"/>
    </row>
    <row r="186" spans="2:9">
      <c r="B186" s="19">
        <v>44316</v>
      </c>
      <c r="C186" t="s">
        <v>126</v>
      </c>
      <c r="D186" s="13" t="s">
        <v>103</v>
      </c>
      <c r="E186" s="13" t="s">
        <v>201</v>
      </c>
      <c r="F186" s="20">
        <f t="shared" si="2"/>
        <v>50</v>
      </c>
      <c r="G186" s="7"/>
      <c r="I186" s="15"/>
    </row>
    <row r="187" spans="2:9">
      <c r="B187" s="19">
        <v>44318</v>
      </c>
      <c r="C187" t="s">
        <v>171</v>
      </c>
      <c r="D187" s="13" t="s">
        <v>103</v>
      </c>
      <c r="E187" s="13" t="s">
        <v>5</v>
      </c>
      <c r="F187" s="20">
        <f t="shared" si="2"/>
        <v>100</v>
      </c>
      <c r="G187" s="7"/>
      <c r="I187" s="15"/>
    </row>
    <row r="188" spans="2:9">
      <c r="B188" s="19">
        <v>44318</v>
      </c>
      <c r="C188" t="s">
        <v>28</v>
      </c>
      <c r="D188" s="13" t="s">
        <v>103</v>
      </c>
      <c r="E188" s="13" t="s">
        <v>201</v>
      </c>
      <c r="F188" s="20">
        <f t="shared" si="2"/>
        <v>50</v>
      </c>
      <c r="G188" s="7"/>
      <c r="I188" s="15"/>
    </row>
    <row r="189" spans="2:9">
      <c r="B189" s="19">
        <v>44320</v>
      </c>
      <c r="C189" t="s">
        <v>170</v>
      </c>
      <c r="D189" s="13" t="s">
        <v>103</v>
      </c>
      <c r="E189" s="13" t="s">
        <v>5</v>
      </c>
      <c r="F189" s="20">
        <f t="shared" si="2"/>
        <v>100</v>
      </c>
      <c r="G189" s="7"/>
      <c r="I189" s="15"/>
    </row>
    <row r="190" spans="2:9">
      <c r="B190" s="19">
        <v>44320</v>
      </c>
      <c r="C190" t="s">
        <v>190</v>
      </c>
      <c r="D190" s="13" t="s">
        <v>103</v>
      </c>
      <c r="E190" s="13" t="s">
        <v>5</v>
      </c>
      <c r="F190" s="20">
        <f t="shared" si="2"/>
        <v>100</v>
      </c>
      <c r="G190" s="7"/>
      <c r="I190" s="15"/>
    </row>
    <row r="191" spans="2:9">
      <c r="B191" s="19">
        <v>44323</v>
      </c>
      <c r="C191" t="s">
        <v>37</v>
      </c>
      <c r="D191" s="13" t="s">
        <v>104</v>
      </c>
      <c r="E191" s="13" t="s">
        <v>5</v>
      </c>
      <c r="F191" s="20">
        <f t="shared" si="2"/>
        <v>350</v>
      </c>
      <c r="G191" s="7"/>
      <c r="I191" s="15"/>
    </row>
    <row r="192" spans="2:9">
      <c r="B192" s="19">
        <v>44324</v>
      </c>
      <c r="C192" t="s">
        <v>120</v>
      </c>
      <c r="D192" s="13" t="s">
        <v>103</v>
      </c>
      <c r="E192" s="13" t="s">
        <v>5</v>
      </c>
      <c r="F192" s="20">
        <f t="shared" si="2"/>
        <v>100</v>
      </c>
      <c r="G192" s="7"/>
      <c r="I192" s="15"/>
    </row>
    <row r="193" spans="2:9">
      <c r="B193" s="19">
        <v>44324</v>
      </c>
      <c r="C193" t="s">
        <v>167</v>
      </c>
      <c r="D193" s="13" t="s">
        <v>103</v>
      </c>
      <c r="E193" s="13" t="s">
        <v>5</v>
      </c>
      <c r="F193" s="20">
        <f t="shared" si="2"/>
        <v>100</v>
      </c>
      <c r="G193" s="7"/>
      <c r="I193" s="15"/>
    </row>
    <row r="194" spans="2:9">
      <c r="B194" s="19">
        <v>44324</v>
      </c>
      <c r="C194" t="s">
        <v>13</v>
      </c>
      <c r="D194" s="13" t="s">
        <v>103</v>
      </c>
      <c r="E194" s="13" t="s">
        <v>201</v>
      </c>
      <c r="F194" s="20">
        <f t="shared" si="2"/>
        <v>50</v>
      </c>
      <c r="G194" s="7"/>
      <c r="I194" s="15"/>
    </row>
    <row r="195" spans="2:9">
      <c r="B195" s="19">
        <v>44324</v>
      </c>
      <c r="C195" t="s">
        <v>186</v>
      </c>
      <c r="D195" s="13" t="s">
        <v>103</v>
      </c>
      <c r="E195" s="13" t="s">
        <v>5</v>
      </c>
      <c r="F195" s="20">
        <f t="shared" si="2"/>
        <v>100</v>
      </c>
      <c r="G195" s="7"/>
      <c r="I195" s="15"/>
    </row>
    <row r="196" spans="2:9">
      <c r="B196" s="19">
        <v>44324</v>
      </c>
      <c r="C196" t="s">
        <v>179</v>
      </c>
      <c r="D196" s="13" t="s">
        <v>104</v>
      </c>
      <c r="E196" s="13" t="s">
        <v>201</v>
      </c>
      <c r="F196" s="20">
        <f t="shared" si="2"/>
        <v>300</v>
      </c>
      <c r="G196" s="7"/>
      <c r="I196" s="15"/>
    </row>
    <row r="197" spans="2:9">
      <c r="B197" s="19">
        <v>44325</v>
      </c>
      <c r="C197" t="s">
        <v>107</v>
      </c>
      <c r="D197" s="13" t="s">
        <v>104</v>
      </c>
      <c r="E197" s="13" t="s">
        <v>201</v>
      </c>
      <c r="F197" s="20">
        <f t="shared" si="2"/>
        <v>300</v>
      </c>
      <c r="G197" s="7"/>
      <c r="I197" s="15"/>
    </row>
    <row r="198" spans="2:9">
      <c r="B198" s="19">
        <v>44326</v>
      </c>
      <c r="C198" t="s">
        <v>143</v>
      </c>
      <c r="D198" s="13" t="s">
        <v>103</v>
      </c>
      <c r="E198" s="13" t="s">
        <v>5</v>
      </c>
      <c r="F198" s="20">
        <f t="shared" si="2"/>
        <v>100</v>
      </c>
      <c r="G198" s="7"/>
      <c r="I198" s="15"/>
    </row>
    <row r="199" spans="2:9">
      <c r="B199" s="19">
        <v>44327</v>
      </c>
      <c r="C199" t="s">
        <v>41</v>
      </c>
      <c r="D199" s="13" t="s">
        <v>103</v>
      </c>
      <c r="E199" s="13" t="s">
        <v>201</v>
      </c>
      <c r="F199" s="20">
        <f t="shared" si="2"/>
        <v>50</v>
      </c>
      <c r="G199" s="7"/>
      <c r="I199" s="15"/>
    </row>
    <row r="200" spans="2:9">
      <c r="B200" s="19">
        <v>44327</v>
      </c>
      <c r="C200" t="s">
        <v>29</v>
      </c>
      <c r="D200" s="13" t="s">
        <v>103</v>
      </c>
      <c r="E200" s="13" t="s">
        <v>202</v>
      </c>
      <c r="F200" s="20">
        <f t="shared" si="2"/>
        <v>30</v>
      </c>
      <c r="G200" s="7"/>
    </row>
    <row r="201" spans="2:9">
      <c r="B201" s="19">
        <v>44327</v>
      </c>
      <c r="C201" t="s">
        <v>156</v>
      </c>
      <c r="D201" s="13" t="s">
        <v>103</v>
      </c>
      <c r="E201" s="13" t="s">
        <v>5</v>
      </c>
      <c r="F201" s="20">
        <f t="shared" si="2"/>
        <v>100</v>
      </c>
      <c r="G201" s="7"/>
    </row>
    <row r="202" spans="2:9">
      <c r="B202" s="19">
        <v>44329</v>
      </c>
      <c r="C202" t="s">
        <v>128</v>
      </c>
      <c r="D202" s="13" t="s">
        <v>103</v>
      </c>
      <c r="E202" s="13" t="s">
        <v>201</v>
      </c>
      <c r="F202" s="20">
        <f t="shared" si="2"/>
        <v>50</v>
      </c>
      <c r="G202" s="7"/>
    </row>
    <row r="203" spans="2:9">
      <c r="B203" s="19">
        <v>44329</v>
      </c>
      <c r="C203" t="s">
        <v>171</v>
      </c>
      <c r="D203" s="13" t="s">
        <v>103</v>
      </c>
      <c r="E203" s="13" t="s">
        <v>5</v>
      </c>
      <c r="F203" s="20">
        <f t="shared" si="2"/>
        <v>100</v>
      </c>
      <c r="G203" s="7"/>
    </row>
    <row r="204" spans="2:9">
      <c r="B204" s="19">
        <v>44330</v>
      </c>
      <c r="C204" t="s">
        <v>107</v>
      </c>
      <c r="D204" s="13" t="s">
        <v>103</v>
      </c>
      <c r="E204" s="13" t="s">
        <v>201</v>
      </c>
      <c r="F204" s="20">
        <f t="shared" si="2"/>
        <v>50</v>
      </c>
      <c r="G204" s="7"/>
    </row>
    <row r="205" spans="2:9">
      <c r="B205" s="19">
        <v>44330</v>
      </c>
      <c r="C205" t="s">
        <v>128</v>
      </c>
      <c r="D205" s="13" t="s">
        <v>103</v>
      </c>
      <c r="E205" s="13" t="s">
        <v>201</v>
      </c>
      <c r="F205" s="20">
        <f t="shared" si="2"/>
        <v>50</v>
      </c>
      <c r="G205" s="7"/>
    </row>
    <row r="206" spans="2:9">
      <c r="B206" s="19">
        <v>44331</v>
      </c>
      <c r="C206" t="s">
        <v>28</v>
      </c>
      <c r="D206" s="13" t="s">
        <v>103</v>
      </c>
      <c r="E206" s="13" t="s">
        <v>201</v>
      </c>
      <c r="F206" s="20">
        <f t="shared" ref="F206:F269" si="3">IF(D206="Y",($C$5+(IF(E206=$B$8,$C$8,IF(E206=$B$9,$C$9,$C$10)))),IF(E206=$B$8,$C$8,IF(E206=$B$9,$C$9,$C$10)))</f>
        <v>50</v>
      </c>
      <c r="G206" s="7"/>
    </row>
    <row r="207" spans="2:9">
      <c r="B207" s="19">
        <v>44332</v>
      </c>
      <c r="C207" t="s">
        <v>193</v>
      </c>
      <c r="D207" s="13" t="s">
        <v>104</v>
      </c>
      <c r="E207" s="13" t="s">
        <v>5</v>
      </c>
      <c r="F207" s="20">
        <f t="shared" si="3"/>
        <v>350</v>
      </c>
      <c r="G207" s="7"/>
    </row>
    <row r="208" spans="2:9">
      <c r="B208" s="19">
        <v>44333</v>
      </c>
      <c r="C208" t="s">
        <v>128</v>
      </c>
      <c r="D208" s="13" t="s">
        <v>103</v>
      </c>
      <c r="E208" s="13" t="s">
        <v>201</v>
      </c>
      <c r="F208" s="20">
        <f t="shared" si="3"/>
        <v>50</v>
      </c>
      <c r="G208" s="7"/>
    </row>
    <row r="209" spans="2:7">
      <c r="B209" s="19">
        <v>44333</v>
      </c>
      <c r="C209" t="s">
        <v>145</v>
      </c>
      <c r="D209" s="13" t="s">
        <v>104</v>
      </c>
      <c r="E209" s="13" t="s">
        <v>5</v>
      </c>
      <c r="F209" s="20">
        <f t="shared" si="3"/>
        <v>350</v>
      </c>
      <c r="G209" s="7"/>
    </row>
    <row r="210" spans="2:7">
      <c r="B210" s="19">
        <v>44334</v>
      </c>
      <c r="C210" t="s">
        <v>144</v>
      </c>
      <c r="D210" s="13" t="s">
        <v>103</v>
      </c>
      <c r="E210" s="13" t="s">
        <v>201</v>
      </c>
      <c r="F210" s="20">
        <f t="shared" si="3"/>
        <v>50</v>
      </c>
      <c r="G210" s="7"/>
    </row>
    <row r="211" spans="2:7">
      <c r="B211" s="19">
        <v>44335</v>
      </c>
      <c r="C211" t="s">
        <v>95</v>
      </c>
      <c r="D211" s="13" t="s">
        <v>104</v>
      </c>
      <c r="E211" s="13" t="s">
        <v>5</v>
      </c>
      <c r="F211" s="20">
        <f t="shared" si="3"/>
        <v>350</v>
      </c>
      <c r="G211" s="7"/>
    </row>
    <row r="212" spans="2:7">
      <c r="B212" s="19">
        <v>44338</v>
      </c>
      <c r="C212" t="s">
        <v>170</v>
      </c>
      <c r="D212" s="13" t="s">
        <v>103</v>
      </c>
      <c r="E212" s="13" t="s">
        <v>5</v>
      </c>
      <c r="F212" s="20">
        <f t="shared" si="3"/>
        <v>100</v>
      </c>
      <c r="G212" s="7"/>
    </row>
    <row r="213" spans="2:7">
      <c r="B213" s="19">
        <v>44339</v>
      </c>
      <c r="C213" t="s">
        <v>154</v>
      </c>
      <c r="D213" s="13" t="s">
        <v>103</v>
      </c>
      <c r="E213" s="13" t="s">
        <v>5</v>
      </c>
      <c r="F213" s="20">
        <f t="shared" si="3"/>
        <v>100</v>
      </c>
    </row>
    <row r="214" spans="2:7">
      <c r="B214" s="19">
        <v>44340</v>
      </c>
      <c r="C214" t="s">
        <v>56</v>
      </c>
      <c r="D214" s="13" t="s">
        <v>104</v>
      </c>
      <c r="E214" s="13" t="s">
        <v>5</v>
      </c>
      <c r="F214" s="20">
        <f t="shared" si="3"/>
        <v>350</v>
      </c>
    </row>
    <row r="215" spans="2:7">
      <c r="B215" s="19">
        <v>44340</v>
      </c>
      <c r="C215" t="s">
        <v>111</v>
      </c>
      <c r="D215" s="13" t="s">
        <v>103</v>
      </c>
      <c r="E215" s="13" t="s">
        <v>5</v>
      </c>
      <c r="F215" s="20">
        <f t="shared" si="3"/>
        <v>100</v>
      </c>
    </row>
    <row r="216" spans="2:7">
      <c r="B216" s="19">
        <v>44343</v>
      </c>
      <c r="C216" t="s">
        <v>53</v>
      </c>
      <c r="D216" s="13" t="s">
        <v>103</v>
      </c>
      <c r="E216" s="13" t="s">
        <v>201</v>
      </c>
      <c r="F216" s="20">
        <f t="shared" si="3"/>
        <v>50</v>
      </c>
    </row>
    <row r="217" spans="2:7">
      <c r="B217" s="19">
        <v>44343</v>
      </c>
      <c r="C217" t="s">
        <v>153</v>
      </c>
      <c r="D217" s="13" t="s">
        <v>104</v>
      </c>
      <c r="E217" s="13" t="s">
        <v>201</v>
      </c>
      <c r="F217" s="20">
        <f t="shared" si="3"/>
        <v>300</v>
      </c>
    </row>
    <row r="218" spans="2:7">
      <c r="B218" s="19">
        <v>44344</v>
      </c>
      <c r="C218" t="s">
        <v>69</v>
      </c>
      <c r="D218" s="13" t="s">
        <v>103</v>
      </c>
      <c r="E218" s="13" t="s">
        <v>5</v>
      </c>
      <c r="F218" s="20">
        <f t="shared" si="3"/>
        <v>100</v>
      </c>
    </row>
    <row r="219" spans="2:7">
      <c r="B219" s="19">
        <v>44345</v>
      </c>
      <c r="C219" t="s">
        <v>154</v>
      </c>
      <c r="D219" s="13" t="s">
        <v>103</v>
      </c>
      <c r="E219" s="13" t="s">
        <v>5</v>
      </c>
      <c r="F219" s="20">
        <f t="shared" si="3"/>
        <v>100</v>
      </c>
    </row>
    <row r="220" spans="2:7">
      <c r="B220" s="19">
        <v>44345</v>
      </c>
      <c r="C220" t="s">
        <v>100</v>
      </c>
      <c r="D220" s="13" t="s">
        <v>104</v>
      </c>
      <c r="E220" s="13" t="s">
        <v>5</v>
      </c>
      <c r="F220" s="20">
        <f t="shared" si="3"/>
        <v>350</v>
      </c>
    </row>
    <row r="221" spans="2:7">
      <c r="B221" s="19">
        <v>44347</v>
      </c>
      <c r="C221" t="s">
        <v>91</v>
      </c>
      <c r="D221" s="13" t="s">
        <v>104</v>
      </c>
      <c r="E221" s="13" t="s">
        <v>5</v>
      </c>
      <c r="F221" s="20">
        <f t="shared" si="3"/>
        <v>350</v>
      </c>
    </row>
    <row r="222" spans="2:7">
      <c r="B222" s="19">
        <v>44349</v>
      </c>
      <c r="C222" t="s">
        <v>138</v>
      </c>
      <c r="D222" s="13" t="s">
        <v>104</v>
      </c>
      <c r="E222" s="13" t="s">
        <v>201</v>
      </c>
      <c r="F222" s="20">
        <f t="shared" si="3"/>
        <v>300</v>
      </c>
    </row>
    <row r="223" spans="2:7">
      <c r="B223" s="19">
        <v>44351</v>
      </c>
      <c r="C223" t="s">
        <v>77</v>
      </c>
      <c r="D223" s="13" t="s">
        <v>103</v>
      </c>
      <c r="E223" s="13" t="s">
        <v>5</v>
      </c>
      <c r="F223" s="20">
        <f t="shared" si="3"/>
        <v>100</v>
      </c>
    </row>
    <row r="224" spans="2:7">
      <c r="B224" s="19">
        <v>44353</v>
      </c>
      <c r="C224" t="s">
        <v>47</v>
      </c>
      <c r="D224" s="13" t="s">
        <v>104</v>
      </c>
      <c r="E224" s="13" t="s">
        <v>5</v>
      </c>
      <c r="F224" s="20">
        <f t="shared" si="3"/>
        <v>350</v>
      </c>
    </row>
    <row r="225" spans="2:6">
      <c r="B225" s="19">
        <v>44355</v>
      </c>
      <c r="C225" t="s">
        <v>113</v>
      </c>
      <c r="D225" s="13" t="s">
        <v>104</v>
      </c>
      <c r="E225" s="13" t="s">
        <v>5</v>
      </c>
      <c r="F225" s="20">
        <f t="shared" si="3"/>
        <v>350</v>
      </c>
    </row>
    <row r="226" spans="2:6">
      <c r="B226" s="19">
        <v>44356</v>
      </c>
      <c r="C226" t="s">
        <v>190</v>
      </c>
      <c r="D226" s="13" t="s">
        <v>103</v>
      </c>
      <c r="E226" s="13" t="s">
        <v>5</v>
      </c>
      <c r="F226" s="20">
        <f t="shared" si="3"/>
        <v>100</v>
      </c>
    </row>
    <row r="227" spans="2:6">
      <c r="B227" s="19">
        <v>44357</v>
      </c>
      <c r="C227" t="s">
        <v>141</v>
      </c>
      <c r="D227" s="13" t="s">
        <v>104</v>
      </c>
      <c r="E227" s="13" t="s">
        <v>5</v>
      </c>
      <c r="F227" s="20">
        <f t="shared" si="3"/>
        <v>350</v>
      </c>
    </row>
    <row r="228" spans="2:6">
      <c r="B228" s="19">
        <v>44357</v>
      </c>
      <c r="C228" t="s">
        <v>83</v>
      </c>
      <c r="D228" s="13" t="s">
        <v>104</v>
      </c>
      <c r="E228" s="13" t="s">
        <v>5</v>
      </c>
      <c r="F228" s="20">
        <f t="shared" si="3"/>
        <v>350</v>
      </c>
    </row>
    <row r="229" spans="2:6">
      <c r="B229" s="19">
        <v>44359</v>
      </c>
      <c r="C229" t="s">
        <v>148</v>
      </c>
      <c r="D229" s="13" t="s">
        <v>103</v>
      </c>
      <c r="E229" s="13" t="s">
        <v>201</v>
      </c>
      <c r="F229" s="20">
        <f t="shared" si="3"/>
        <v>50</v>
      </c>
    </row>
    <row r="230" spans="2:6">
      <c r="B230" s="19">
        <v>44359</v>
      </c>
      <c r="C230" t="s">
        <v>164</v>
      </c>
      <c r="D230" s="13" t="s">
        <v>104</v>
      </c>
      <c r="E230" s="13" t="s">
        <v>5</v>
      </c>
      <c r="F230" s="20">
        <f t="shared" si="3"/>
        <v>350</v>
      </c>
    </row>
    <row r="231" spans="2:6">
      <c r="B231" s="19">
        <v>44359</v>
      </c>
      <c r="C231" t="s">
        <v>145</v>
      </c>
      <c r="D231" s="13" t="s">
        <v>103</v>
      </c>
      <c r="E231" s="13" t="s">
        <v>5</v>
      </c>
      <c r="F231" s="20">
        <f t="shared" si="3"/>
        <v>100</v>
      </c>
    </row>
    <row r="232" spans="2:6">
      <c r="B232" s="19">
        <v>44360</v>
      </c>
      <c r="C232" t="s">
        <v>135</v>
      </c>
      <c r="D232" s="13" t="s">
        <v>103</v>
      </c>
      <c r="E232" s="13" t="s">
        <v>5</v>
      </c>
      <c r="F232" s="20">
        <f t="shared" si="3"/>
        <v>100</v>
      </c>
    </row>
    <row r="233" spans="2:6">
      <c r="B233" s="19">
        <v>44361</v>
      </c>
      <c r="C233" t="s">
        <v>98</v>
      </c>
      <c r="D233" s="13" t="s">
        <v>103</v>
      </c>
      <c r="E233" s="13" t="s">
        <v>5</v>
      </c>
      <c r="F233" s="20">
        <f t="shared" si="3"/>
        <v>100</v>
      </c>
    </row>
    <row r="234" spans="2:6">
      <c r="B234" s="19">
        <v>44363</v>
      </c>
      <c r="C234" t="s">
        <v>132</v>
      </c>
      <c r="D234" s="13" t="s">
        <v>103</v>
      </c>
      <c r="E234" s="13" t="s">
        <v>201</v>
      </c>
      <c r="F234" s="20">
        <f t="shared" si="3"/>
        <v>50</v>
      </c>
    </row>
    <row r="235" spans="2:6">
      <c r="B235" s="19">
        <v>44363</v>
      </c>
      <c r="C235" t="s">
        <v>107</v>
      </c>
      <c r="D235" s="13" t="s">
        <v>103</v>
      </c>
      <c r="E235" s="13" t="s">
        <v>201</v>
      </c>
      <c r="F235" s="20">
        <f t="shared" si="3"/>
        <v>50</v>
      </c>
    </row>
    <row r="236" spans="2:6">
      <c r="B236" s="19">
        <v>44364</v>
      </c>
      <c r="C236" t="s">
        <v>154</v>
      </c>
      <c r="D236" s="13" t="s">
        <v>103</v>
      </c>
      <c r="E236" s="13" t="s">
        <v>5</v>
      </c>
      <c r="F236" s="20">
        <f t="shared" si="3"/>
        <v>100</v>
      </c>
    </row>
    <row r="237" spans="2:6">
      <c r="B237" s="19">
        <v>44367</v>
      </c>
      <c r="C237" t="s">
        <v>196</v>
      </c>
      <c r="D237" s="13" t="s">
        <v>104</v>
      </c>
      <c r="E237" s="13" t="s">
        <v>5</v>
      </c>
      <c r="F237" s="20">
        <f t="shared" si="3"/>
        <v>350</v>
      </c>
    </row>
    <row r="238" spans="2:6">
      <c r="B238" s="19">
        <v>44367</v>
      </c>
      <c r="C238" t="s">
        <v>72</v>
      </c>
      <c r="D238" s="13" t="s">
        <v>103</v>
      </c>
      <c r="E238" s="13" t="s">
        <v>5</v>
      </c>
      <c r="F238" s="20">
        <f t="shared" si="3"/>
        <v>100</v>
      </c>
    </row>
    <row r="239" spans="2:6">
      <c r="B239" s="19">
        <v>44368</v>
      </c>
      <c r="C239" t="s">
        <v>184</v>
      </c>
      <c r="D239" s="13" t="s">
        <v>104</v>
      </c>
      <c r="E239" s="13" t="s">
        <v>202</v>
      </c>
      <c r="F239" s="20">
        <f t="shared" si="3"/>
        <v>280</v>
      </c>
    </row>
    <row r="240" spans="2:6">
      <c r="B240" s="19">
        <v>44370</v>
      </c>
      <c r="C240" t="s">
        <v>179</v>
      </c>
      <c r="D240" s="13" t="s">
        <v>103</v>
      </c>
      <c r="E240" s="13" t="s">
        <v>201</v>
      </c>
      <c r="F240" s="20">
        <f t="shared" si="3"/>
        <v>50</v>
      </c>
    </row>
    <row r="241" spans="2:6">
      <c r="B241" s="19">
        <v>44370</v>
      </c>
      <c r="C241" t="s">
        <v>158</v>
      </c>
      <c r="D241" s="13" t="s">
        <v>103</v>
      </c>
      <c r="E241" s="13" t="s">
        <v>201</v>
      </c>
      <c r="F241" s="20">
        <f t="shared" si="3"/>
        <v>50</v>
      </c>
    </row>
    <row r="242" spans="2:6">
      <c r="B242" s="19">
        <v>44370</v>
      </c>
      <c r="C242" t="s">
        <v>12</v>
      </c>
      <c r="D242" s="13" t="s">
        <v>104</v>
      </c>
      <c r="E242" s="13" t="s">
        <v>5</v>
      </c>
      <c r="F242" s="20">
        <f t="shared" si="3"/>
        <v>350</v>
      </c>
    </row>
    <row r="243" spans="2:6">
      <c r="B243" s="19">
        <v>44371</v>
      </c>
      <c r="C243" t="s">
        <v>158</v>
      </c>
      <c r="D243" s="13" t="s">
        <v>103</v>
      </c>
      <c r="E243" s="13" t="s">
        <v>201</v>
      </c>
      <c r="F243" s="20">
        <f t="shared" si="3"/>
        <v>50</v>
      </c>
    </row>
    <row r="244" spans="2:6">
      <c r="B244" s="19">
        <v>44371</v>
      </c>
      <c r="C244" t="s">
        <v>32</v>
      </c>
      <c r="D244" s="13" t="s">
        <v>103</v>
      </c>
      <c r="E244" s="13" t="s">
        <v>201</v>
      </c>
      <c r="F244" s="20">
        <f t="shared" si="3"/>
        <v>50</v>
      </c>
    </row>
    <row r="245" spans="2:6">
      <c r="B245" s="19">
        <v>44371</v>
      </c>
      <c r="C245" t="s">
        <v>173</v>
      </c>
      <c r="D245" s="13" t="s">
        <v>104</v>
      </c>
      <c r="E245" s="13" t="s">
        <v>5</v>
      </c>
      <c r="F245" s="20">
        <f t="shared" si="3"/>
        <v>350</v>
      </c>
    </row>
    <row r="246" spans="2:6">
      <c r="B246" s="19">
        <v>44372</v>
      </c>
      <c r="C246" t="s">
        <v>162</v>
      </c>
      <c r="D246" s="13" t="s">
        <v>104</v>
      </c>
      <c r="E246" s="13" t="s">
        <v>5</v>
      </c>
      <c r="F246" s="20">
        <f t="shared" si="3"/>
        <v>350</v>
      </c>
    </row>
    <row r="247" spans="2:6">
      <c r="B247" s="19">
        <v>44373</v>
      </c>
      <c r="C247" t="s">
        <v>47</v>
      </c>
      <c r="D247" s="13" t="s">
        <v>103</v>
      </c>
      <c r="E247" s="13" t="s">
        <v>5</v>
      </c>
      <c r="F247" s="20">
        <f t="shared" si="3"/>
        <v>100</v>
      </c>
    </row>
    <row r="248" spans="2:6">
      <c r="B248" s="19">
        <v>44373</v>
      </c>
      <c r="C248" t="s">
        <v>163</v>
      </c>
      <c r="D248" s="13" t="s">
        <v>104</v>
      </c>
      <c r="E248" s="13" t="s">
        <v>5</v>
      </c>
      <c r="F248" s="20">
        <f t="shared" si="3"/>
        <v>350</v>
      </c>
    </row>
    <row r="249" spans="2:6">
      <c r="B249" s="19">
        <v>44374</v>
      </c>
      <c r="C249" t="s">
        <v>10</v>
      </c>
      <c r="D249" s="13" t="s">
        <v>104</v>
      </c>
      <c r="E249" s="13" t="s">
        <v>5</v>
      </c>
      <c r="F249" s="20">
        <f t="shared" si="3"/>
        <v>350</v>
      </c>
    </row>
    <row r="250" spans="2:6">
      <c r="B250" s="19">
        <v>44375</v>
      </c>
      <c r="C250" t="s">
        <v>40</v>
      </c>
      <c r="D250" s="13" t="s">
        <v>103</v>
      </c>
      <c r="E250" s="13" t="s">
        <v>5</v>
      </c>
      <c r="F250" s="20">
        <f t="shared" si="3"/>
        <v>100</v>
      </c>
    </row>
    <row r="251" spans="2:6">
      <c r="B251" s="19">
        <v>44376</v>
      </c>
      <c r="C251" t="s">
        <v>135</v>
      </c>
      <c r="D251" s="13" t="s">
        <v>103</v>
      </c>
      <c r="E251" s="13" t="s">
        <v>5</v>
      </c>
      <c r="F251" s="20">
        <f t="shared" si="3"/>
        <v>100</v>
      </c>
    </row>
    <row r="252" spans="2:6">
      <c r="B252" s="19">
        <v>44376</v>
      </c>
      <c r="C252" t="s">
        <v>60</v>
      </c>
      <c r="D252" s="13" t="s">
        <v>103</v>
      </c>
      <c r="E252" s="13" t="s">
        <v>201</v>
      </c>
      <c r="F252" s="20">
        <f t="shared" si="3"/>
        <v>50</v>
      </c>
    </row>
    <row r="253" spans="2:6">
      <c r="B253" s="19">
        <v>44376</v>
      </c>
      <c r="C253" t="s">
        <v>50</v>
      </c>
      <c r="D253" s="13" t="s">
        <v>103</v>
      </c>
      <c r="E253" s="13" t="s">
        <v>5</v>
      </c>
      <c r="F253" s="20">
        <f t="shared" si="3"/>
        <v>100</v>
      </c>
    </row>
    <row r="254" spans="2:6">
      <c r="B254" s="19">
        <v>44377</v>
      </c>
      <c r="C254" t="s">
        <v>178</v>
      </c>
      <c r="D254" s="13" t="s">
        <v>104</v>
      </c>
      <c r="E254" s="13" t="s">
        <v>202</v>
      </c>
      <c r="F254" s="20">
        <f t="shared" si="3"/>
        <v>280</v>
      </c>
    </row>
    <row r="255" spans="2:6">
      <c r="B255" s="19">
        <v>44378</v>
      </c>
      <c r="C255" t="s">
        <v>53</v>
      </c>
      <c r="D255" s="13" t="s">
        <v>103</v>
      </c>
      <c r="E255" s="13" t="s">
        <v>201</v>
      </c>
      <c r="F255" s="20">
        <f t="shared" si="3"/>
        <v>50</v>
      </c>
    </row>
    <row r="256" spans="2:6">
      <c r="B256" s="19">
        <v>44380</v>
      </c>
      <c r="C256" t="s">
        <v>123</v>
      </c>
      <c r="D256" s="13" t="s">
        <v>103</v>
      </c>
      <c r="E256" s="13" t="s">
        <v>5</v>
      </c>
      <c r="F256" s="20">
        <f t="shared" si="3"/>
        <v>100</v>
      </c>
    </row>
    <row r="257" spans="2:6">
      <c r="B257" s="19">
        <v>44383</v>
      </c>
      <c r="C257" t="s">
        <v>40</v>
      </c>
      <c r="D257" s="13" t="s">
        <v>103</v>
      </c>
      <c r="E257" s="13" t="s">
        <v>5</v>
      </c>
      <c r="F257" s="20">
        <f t="shared" si="3"/>
        <v>100</v>
      </c>
    </row>
    <row r="258" spans="2:6">
      <c r="B258" s="19">
        <v>44383</v>
      </c>
      <c r="C258" t="s">
        <v>140</v>
      </c>
      <c r="D258" s="13" t="s">
        <v>103</v>
      </c>
      <c r="E258" s="13" t="s">
        <v>5</v>
      </c>
      <c r="F258" s="20">
        <f t="shared" si="3"/>
        <v>100</v>
      </c>
    </row>
    <row r="259" spans="2:6">
      <c r="B259" s="19">
        <v>44384</v>
      </c>
      <c r="C259" t="s">
        <v>144</v>
      </c>
      <c r="D259" s="13" t="s">
        <v>103</v>
      </c>
      <c r="E259" s="13" t="s">
        <v>201</v>
      </c>
      <c r="F259" s="20">
        <f t="shared" si="3"/>
        <v>50</v>
      </c>
    </row>
    <row r="260" spans="2:6">
      <c r="B260" s="19">
        <v>44384</v>
      </c>
      <c r="C260" t="s">
        <v>129</v>
      </c>
      <c r="D260" s="13" t="s">
        <v>104</v>
      </c>
      <c r="E260" s="13" t="s">
        <v>5</v>
      </c>
      <c r="F260" s="20">
        <f t="shared" si="3"/>
        <v>350</v>
      </c>
    </row>
    <row r="261" spans="2:6">
      <c r="B261" s="19">
        <v>44386</v>
      </c>
      <c r="C261" t="s">
        <v>46</v>
      </c>
      <c r="D261" s="13" t="s">
        <v>104</v>
      </c>
      <c r="E261" s="13" t="s">
        <v>5</v>
      </c>
      <c r="F261" s="20">
        <f t="shared" si="3"/>
        <v>350</v>
      </c>
    </row>
    <row r="262" spans="2:6">
      <c r="B262" s="19">
        <v>44386</v>
      </c>
      <c r="C262" t="s">
        <v>27</v>
      </c>
      <c r="D262" s="13" t="s">
        <v>103</v>
      </c>
      <c r="E262" s="13" t="s">
        <v>201</v>
      </c>
      <c r="F262" s="20">
        <f t="shared" si="3"/>
        <v>50</v>
      </c>
    </row>
    <row r="263" spans="2:6">
      <c r="B263" s="19">
        <v>44387</v>
      </c>
      <c r="C263" t="s">
        <v>155</v>
      </c>
      <c r="D263" s="13" t="s">
        <v>104</v>
      </c>
      <c r="E263" s="13" t="s">
        <v>5</v>
      </c>
      <c r="F263" s="20">
        <f t="shared" si="3"/>
        <v>350</v>
      </c>
    </row>
    <row r="264" spans="2:6">
      <c r="B264" s="19">
        <v>44388</v>
      </c>
      <c r="C264" t="s">
        <v>23</v>
      </c>
      <c r="D264" s="13" t="s">
        <v>103</v>
      </c>
      <c r="E264" s="13" t="s">
        <v>201</v>
      </c>
      <c r="F264" s="20">
        <f t="shared" si="3"/>
        <v>50</v>
      </c>
    </row>
    <row r="265" spans="2:6">
      <c r="B265" s="19">
        <v>44388</v>
      </c>
      <c r="C265" t="s">
        <v>172</v>
      </c>
      <c r="D265" s="13" t="s">
        <v>104</v>
      </c>
      <c r="E265" s="13" t="s">
        <v>5</v>
      </c>
      <c r="F265" s="20">
        <f t="shared" si="3"/>
        <v>350</v>
      </c>
    </row>
    <row r="266" spans="2:6">
      <c r="B266" s="19">
        <v>44389</v>
      </c>
      <c r="C266" t="s">
        <v>81</v>
      </c>
      <c r="D266" s="13" t="s">
        <v>104</v>
      </c>
      <c r="E266" s="13" t="s">
        <v>202</v>
      </c>
      <c r="F266" s="20">
        <f t="shared" si="3"/>
        <v>280</v>
      </c>
    </row>
    <row r="267" spans="2:6">
      <c r="B267" s="19">
        <v>44390</v>
      </c>
      <c r="C267" t="s">
        <v>10</v>
      </c>
      <c r="D267" s="13" t="s">
        <v>103</v>
      </c>
      <c r="E267" s="13" t="s">
        <v>5</v>
      </c>
      <c r="F267" s="20">
        <f t="shared" si="3"/>
        <v>100</v>
      </c>
    </row>
    <row r="268" spans="2:6">
      <c r="B268" s="19">
        <v>44391</v>
      </c>
      <c r="C268" t="s">
        <v>86</v>
      </c>
      <c r="D268" s="13" t="s">
        <v>103</v>
      </c>
      <c r="E268" s="13" t="s">
        <v>5</v>
      </c>
      <c r="F268" s="20">
        <f t="shared" si="3"/>
        <v>100</v>
      </c>
    </row>
    <row r="269" spans="2:6">
      <c r="B269" s="19">
        <v>44392</v>
      </c>
      <c r="C269" t="s">
        <v>57</v>
      </c>
      <c r="D269" s="13" t="s">
        <v>103</v>
      </c>
      <c r="E269" s="13" t="s">
        <v>5</v>
      </c>
      <c r="F269" s="20">
        <f t="shared" si="3"/>
        <v>100</v>
      </c>
    </row>
    <row r="270" spans="2:6">
      <c r="B270" s="19">
        <v>44392</v>
      </c>
      <c r="C270" t="s">
        <v>93</v>
      </c>
      <c r="D270" s="13" t="s">
        <v>103</v>
      </c>
      <c r="E270" s="13" t="s">
        <v>5</v>
      </c>
      <c r="F270" s="20">
        <f t="shared" ref="F270:F333" si="4">IF(D270="Y",($C$5+(IF(E270=$B$8,$C$8,IF(E270=$B$9,$C$9,$C$10)))),IF(E270=$B$8,$C$8,IF(E270=$B$9,$C$9,$C$10)))</f>
        <v>100</v>
      </c>
    </row>
    <row r="271" spans="2:6">
      <c r="B271" s="19">
        <v>44393</v>
      </c>
      <c r="C271" t="s">
        <v>31</v>
      </c>
      <c r="D271" s="13" t="s">
        <v>104</v>
      </c>
      <c r="E271" s="13" t="s">
        <v>5</v>
      </c>
      <c r="F271" s="20">
        <f t="shared" si="4"/>
        <v>350</v>
      </c>
    </row>
    <row r="272" spans="2:6">
      <c r="B272" s="19">
        <v>44393</v>
      </c>
      <c r="C272" t="s">
        <v>21</v>
      </c>
      <c r="D272" s="13" t="s">
        <v>104</v>
      </c>
      <c r="E272" s="13" t="s">
        <v>5</v>
      </c>
      <c r="F272" s="20">
        <f t="shared" si="4"/>
        <v>350</v>
      </c>
    </row>
    <row r="273" spans="2:6">
      <c r="B273" s="19">
        <v>44394</v>
      </c>
      <c r="C273" t="s">
        <v>64</v>
      </c>
      <c r="D273" s="13" t="s">
        <v>104</v>
      </c>
      <c r="E273" s="13" t="s">
        <v>201</v>
      </c>
      <c r="F273" s="20">
        <f t="shared" si="4"/>
        <v>300</v>
      </c>
    </row>
    <row r="274" spans="2:6">
      <c r="B274" s="19">
        <v>44395</v>
      </c>
      <c r="C274" t="s">
        <v>107</v>
      </c>
      <c r="D274" s="13" t="s">
        <v>103</v>
      </c>
      <c r="E274" s="13" t="s">
        <v>201</v>
      </c>
      <c r="F274" s="20">
        <f t="shared" si="4"/>
        <v>50</v>
      </c>
    </row>
    <row r="275" spans="2:6">
      <c r="B275" s="19">
        <v>44395</v>
      </c>
      <c r="C275" t="s">
        <v>145</v>
      </c>
      <c r="D275" s="13" t="s">
        <v>103</v>
      </c>
      <c r="E275" s="13" t="s">
        <v>5</v>
      </c>
      <c r="F275" s="20">
        <f t="shared" si="4"/>
        <v>100</v>
      </c>
    </row>
    <row r="276" spans="2:6">
      <c r="B276" s="19">
        <v>44396</v>
      </c>
      <c r="C276" t="s">
        <v>126</v>
      </c>
      <c r="D276" s="13" t="s">
        <v>103</v>
      </c>
      <c r="E276" s="13" t="s">
        <v>201</v>
      </c>
      <c r="F276" s="20">
        <f t="shared" si="4"/>
        <v>50</v>
      </c>
    </row>
    <row r="277" spans="2:6">
      <c r="B277" s="19">
        <v>44397</v>
      </c>
      <c r="C277" t="s">
        <v>41</v>
      </c>
      <c r="D277" s="13" t="s">
        <v>103</v>
      </c>
      <c r="E277" s="13" t="s">
        <v>201</v>
      </c>
      <c r="F277" s="20">
        <f t="shared" si="4"/>
        <v>50</v>
      </c>
    </row>
    <row r="278" spans="2:6">
      <c r="B278" s="19">
        <v>44397</v>
      </c>
      <c r="C278" t="s">
        <v>98</v>
      </c>
      <c r="D278" s="13" t="s">
        <v>103</v>
      </c>
      <c r="E278" s="13" t="s">
        <v>5</v>
      </c>
      <c r="F278" s="20">
        <f t="shared" si="4"/>
        <v>100</v>
      </c>
    </row>
    <row r="279" spans="2:6">
      <c r="B279" s="19">
        <v>44398</v>
      </c>
      <c r="C279" t="s">
        <v>163</v>
      </c>
      <c r="D279" s="13" t="s">
        <v>103</v>
      </c>
      <c r="E279" s="13" t="s">
        <v>5</v>
      </c>
      <c r="F279" s="20">
        <f t="shared" si="4"/>
        <v>100</v>
      </c>
    </row>
    <row r="280" spans="2:6">
      <c r="B280" s="19">
        <v>44398</v>
      </c>
      <c r="C280" t="s">
        <v>121</v>
      </c>
      <c r="D280" s="13" t="s">
        <v>104</v>
      </c>
      <c r="E280" s="13" t="s">
        <v>5</v>
      </c>
      <c r="F280" s="20">
        <f t="shared" si="4"/>
        <v>350</v>
      </c>
    </row>
    <row r="281" spans="2:6">
      <c r="B281" s="19">
        <v>44400</v>
      </c>
      <c r="C281" t="s">
        <v>20</v>
      </c>
      <c r="D281" s="13" t="s">
        <v>104</v>
      </c>
      <c r="E281" s="13" t="s">
        <v>202</v>
      </c>
      <c r="F281" s="20">
        <f t="shared" si="4"/>
        <v>280</v>
      </c>
    </row>
    <row r="282" spans="2:6">
      <c r="B282" s="19">
        <v>44400</v>
      </c>
      <c r="C282" t="s">
        <v>150</v>
      </c>
      <c r="D282" s="13" t="s">
        <v>104</v>
      </c>
      <c r="E282" s="13" t="s">
        <v>5</v>
      </c>
      <c r="F282" s="20">
        <f t="shared" si="4"/>
        <v>350</v>
      </c>
    </row>
    <row r="283" spans="2:6">
      <c r="B283" s="19">
        <v>44401</v>
      </c>
      <c r="C283" t="s">
        <v>26</v>
      </c>
      <c r="D283" s="13" t="s">
        <v>104</v>
      </c>
      <c r="E283" s="13" t="s">
        <v>201</v>
      </c>
      <c r="F283" s="20">
        <f t="shared" si="4"/>
        <v>300</v>
      </c>
    </row>
    <row r="284" spans="2:6">
      <c r="B284" s="19">
        <v>44402</v>
      </c>
      <c r="C284" t="s">
        <v>120</v>
      </c>
      <c r="D284" s="13" t="s">
        <v>103</v>
      </c>
      <c r="E284" s="13" t="s">
        <v>5</v>
      </c>
      <c r="F284" s="20">
        <f t="shared" si="4"/>
        <v>100</v>
      </c>
    </row>
    <row r="285" spans="2:6">
      <c r="B285" s="19">
        <v>44403</v>
      </c>
      <c r="C285" t="s">
        <v>62</v>
      </c>
      <c r="D285" s="13" t="s">
        <v>103</v>
      </c>
      <c r="E285" s="13" t="s">
        <v>201</v>
      </c>
      <c r="F285" s="20">
        <f t="shared" si="4"/>
        <v>50</v>
      </c>
    </row>
    <row r="286" spans="2:6">
      <c r="B286" s="19">
        <v>44404</v>
      </c>
      <c r="C286" t="s">
        <v>160</v>
      </c>
      <c r="D286" s="13" t="s">
        <v>103</v>
      </c>
      <c r="E286" s="13" t="s">
        <v>5</v>
      </c>
      <c r="F286" s="20">
        <f t="shared" si="4"/>
        <v>100</v>
      </c>
    </row>
    <row r="287" spans="2:6">
      <c r="B287" s="19">
        <v>44405</v>
      </c>
      <c r="C287" t="s">
        <v>127</v>
      </c>
      <c r="D287" s="13" t="s">
        <v>104</v>
      </c>
      <c r="E287" s="13" t="s">
        <v>5</v>
      </c>
      <c r="F287" s="20">
        <f t="shared" si="4"/>
        <v>350</v>
      </c>
    </row>
    <row r="288" spans="2:6">
      <c r="B288" s="19">
        <v>44405</v>
      </c>
      <c r="C288" t="s">
        <v>188</v>
      </c>
      <c r="D288" s="13" t="s">
        <v>104</v>
      </c>
      <c r="E288" s="13" t="s">
        <v>5</v>
      </c>
      <c r="F288" s="20">
        <f t="shared" si="4"/>
        <v>350</v>
      </c>
    </row>
    <row r="289" spans="2:6">
      <c r="B289" s="19">
        <v>44405</v>
      </c>
      <c r="C289" t="s">
        <v>94</v>
      </c>
      <c r="D289" s="13" t="s">
        <v>104</v>
      </c>
      <c r="E289" s="13" t="s">
        <v>5</v>
      </c>
      <c r="F289" s="20">
        <f t="shared" si="4"/>
        <v>350</v>
      </c>
    </row>
    <row r="290" spans="2:6">
      <c r="B290" s="19">
        <v>44406</v>
      </c>
      <c r="C290" t="s">
        <v>49</v>
      </c>
      <c r="D290" s="13" t="s">
        <v>103</v>
      </c>
      <c r="E290" s="13" t="s">
        <v>5</v>
      </c>
      <c r="F290" s="20">
        <f t="shared" si="4"/>
        <v>100</v>
      </c>
    </row>
    <row r="291" spans="2:6">
      <c r="B291" s="19">
        <v>44408</v>
      </c>
      <c r="C291" t="s">
        <v>88</v>
      </c>
      <c r="D291" s="13" t="s">
        <v>103</v>
      </c>
      <c r="E291" s="13" t="s">
        <v>5</v>
      </c>
      <c r="F291" s="20">
        <f t="shared" si="4"/>
        <v>100</v>
      </c>
    </row>
    <row r="292" spans="2:6">
      <c r="B292" s="19">
        <v>44408</v>
      </c>
      <c r="C292" t="s">
        <v>142</v>
      </c>
      <c r="D292" s="13" t="s">
        <v>103</v>
      </c>
      <c r="E292" s="13" t="s">
        <v>5</v>
      </c>
      <c r="F292" s="20">
        <f t="shared" si="4"/>
        <v>100</v>
      </c>
    </row>
    <row r="293" spans="2:6">
      <c r="B293" s="19">
        <v>44410</v>
      </c>
      <c r="C293" t="s">
        <v>37</v>
      </c>
      <c r="D293" s="13" t="s">
        <v>103</v>
      </c>
      <c r="E293" s="13" t="s">
        <v>5</v>
      </c>
      <c r="F293" s="20">
        <f t="shared" si="4"/>
        <v>100</v>
      </c>
    </row>
    <row r="294" spans="2:6">
      <c r="B294" s="19">
        <v>44411</v>
      </c>
      <c r="C294" t="s">
        <v>88</v>
      </c>
      <c r="D294" s="13" t="s">
        <v>103</v>
      </c>
      <c r="E294" s="13" t="s">
        <v>5</v>
      </c>
      <c r="F294" s="20">
        <f t="shared" si="4"/>
        <v>100</v>
      </c>
    </row>
    <row r="295" spans="2:6">
      <c r="B295" s="19">
        <v>44411</v>
      </c>
      <c r="C295" t="s">
        <v>66</v>
      </c>
      <c r="D295" s="13" t="s">
        <v>103</v>
      </c>
      <c r="E295" s="13" t="s">
        <v>5</v>
      </c>
      <c r="F295" s="20">
        <f t="shared" si="4"/>
        <v>100</v>
      </c>
    </row>
    <row r="296" spans="2:6">
      <c r="B296" s="19">
        <v>44411</v>
      </c>
      <c r="C296" t="s">
        <v>90</v>
      </c>
      <c r="D296" s="13" t="s">
        <v>103</v>
      </c>
      <c r="E296" s="13" t="s">
        <v>5</v>
      </c>
      <c r="F296" s="20">
        <f t="shared" si="4"/>
        <v>100</v>
      </c>
    </row>
    <row r="297" spans="2:6">
      <c r="B297" s="19">
        <v>44412</v>
      </c>
      <c r="C297" t="s">
        <v>194</v>
      </c>
      <c r="D297" s="13" t="s">
        <v>103</v>
      </c>
      <c r="E297" s="13" t="s">
        <v>5</v>
      </c>
      <c r="F297" s="20">
        <f t="shared" si="4"/>
        <v>100</v>
      </c>
    </row>
    <row r="298" spans="2:6">
      <c r="B298" s="19">
        <v>44413</v>
      </c>
      <c r="C298" t="s">
        <v>80</v>
      </c>
      <c r="D298" s="13" t="s">
        <v>103</v>
      </c>
      <c r="E298" s="13" t="s">
        <v>201</v>
      </c>
      <c r="F298" s="20">
        <f t="shared" si="4"/>
        <v>50</v>
      </c>
    </row>
    <row r="299" spans="2:6">
      <c r="B299" s="19">
        <v>44414</v>
      </c>
      <c r="C299" t="s">
        <v>10</v>
      </c>
      <c r="D299" s="13" t="s">
        <v>103</v>
      </c>
      <c r="E299" s="13" t="s">
        <v>5</v>
      </c>
      <c r="F299" s="20">
        <f t="shared" si="4"/>
        <v>100</v>
      </c>
    </row>
    <row r="300" spans="2:6">
      <c r="B300" s="19">
        <v>44414</v>
      </c>
      <c r="C300" t="s">
        <v>138</v>
      </c>
      <c r="D300" s="13" t="s">
        <v>103</v>
      </c>
      <c r="E300" s="13" t="s">
        <v>201</v>
      </c>
      <c r="F300" s="20">
        <f t="shared" si="4"/>
        <v>50</v>
      </c>
    </row>
    <row r="301" spans="2:6">
      <c r="B301" s="19">
        <v>44414</v>
      </c>
      <c r="C301" t="s">
        <v>114</v>
      </c>
      <c r="D301" s="13" t="s">
        <v>103</v>
      </c>
      <c r="E301" s="13" t="s">
        <v>5</v>
      </c>
      <c r="F301" s="20">
        <f t="shared" si="4"/>
        <v>100</v>
      </c>
    </row>
    <row r="302" spans="2:6">
      <c r="B302" s="19">
        <v>44415</v>
      </c>
      <c r="C302" t="s">
        <v>144</v>
      </c>
      <c r="D302" s="13" t="s">
        <v>103</v>
      </c>
      <c r="E302" s="13" t="s">
        <v>201</v>
      </c>
      <c r="F302" s="20">
        <f t="shared" si="4"/>
        <v>50</v>
      </c>
    </row>
    <row r="303" spans="2:6">
      <c r="B303" s="19">
        <v>44415</v>
      </c>
      <c r="C303" t="s">
        <v>74</v>
      </c>
      <c r="D303" s="13" t="s">
        <v>103</v>
      </c>
      <c r="E303" s="13" t="s">
        <v>5</v>
      </c>
      <c r="F303" s="20">
        <f t="shared" si="4"/>
        <v>100</v>
      </c>
    </row>
    <row r="304" spans="2:6">
      <c r="B304" s="19">
        <v>44416</v>
      </c>
      <c r="C304" t="s">
        <v>48</v>
      </c>
      <c r="D304" s="13" t="s">
        <v>103</v>
      </c>
      <c r="E304" s="13" t="s">
        <v>5</v>
      </c>
      <c r="F304" s="20">
        <f t="shared" si="4"/>
        <v>100</v>
      </c>
    </row>
    <row r="305" spans="2:6">
      <c r="B305" s="19">
        <v>44416</v>
      </c>
      <c r="C305" t="s">
        <v>31</v>
      </c>
      <c r="D305" s="13" t="s">
        <v>103</v>
      </c>
      <c r="E305" s="13" t="s">
        <v>5</v>
      </c>
      <c r="F305" s="20">
        <f t="shared" si="4"/>
        <v>100</v>
      </c>
    </row>
    <row r="306" spans="2:6">
      <c r="B306" s="19">
        <v>44416</v>
      </c>
      <c r="C306" t="s">
        <v>177</v>
      </c>
      <c r="D306" s="13" t="s">
        <v>103</v>
      </c>
      <c r="E306" s="13" t="s">
        <v>201</v>
      </c>
      <c r="F306" s="20">
        <f t="shared" si="4"/>
        <v>50</v>
      </c>
    </row>
    <row r="307" spans="2:6">
      <c r="B307" s="19">
        <v>44416</v>
      </c>
      <c r="C307" t="s">
        <v>18</v>
      </c>
      <c r="D307" s="13" t="s">
        <v>103</v>
      </c>
      <c r="E307" s="13" t="s">
        <v>5</v>
      </c>
      <c r="F307" s="20">
        <f t="shared" si="4"/>
        <v>100</v>
      </c>
    </row>
    <row r="308" spans="2:6">
      <c r="B308" s="19">
        <v>44417</v>
      </c>
      <c r="C308" t="s">
        <v>151</v>
      </c>
      <c r="D308" s="13" t="s">
        <v>103</v>
      </c>
      <c r="E308" s="13" t="s">
        <v>5</v>
      </c>
      <c r="F308" s="20">
        <f t="shared" si="4"/>
        <v>100</v>
      </c>
    </row>
    <row r="309" spans="2:6">
      <c r="B309" s="19">
        <v>44419</v>
      </c>
      <c r="C309" t="s">
        <v>174</v>
      </c>
      <c r="D309" s="13" t="s">
        <v>103</v>
      </c>
      <c r="E309" s="13" t="s">
        <v>5</v>
      </c>
      <c r="F309" s="20">
        <f t="shared" si="4"/>
        <v>100</v>
      </c>
    </row>
    <row r="310" spans="2:6">
      <c r="B310" s="19">
        <v>44419</v>
      </c>
      <c r="C310" t="s">
        <v>56</v>
      </c>
      <c r="D310" s="13" t="s">
        <v>103</v>
      </c>
      <c r="E310" s="13" t="s">
        <v>5</v>
      </c>
      <c r="F310" s="20">
        <f t="shared" si="4"/>
        <v>100</v>
      </c>
    </row>
    <row r="311" spans="2:6">
      <c r="B311" s="19">
        <v>44419</v>
      </c>
      <c r="C311" t="s">
        <v>148</v>
      </c>
      <c r="D311" s="13" t="s">
        <v>103</v>
      </c>
      <c r="E311" s="13" t="s">
        <v>201</v>
      </c>
      <c r="F311" s="20">
        <f t="shared" si="4"/>
        <v>50</v>
      </c>
    </row>
    <row r="312" spans="2:6">
      <c r="B312" s="19">
        <v>44421</v>
      </c>
      <c r="C312" t="s">
        <v>43</v>
      </c>
      <c r="D312" s="13" t="s">
        <v>103</v>
      </c>
      <c r="E312" s="13" t="s">
        <v>5</v>
      </c>
      <c r="F312" s="20">
        <f t="shared" si="4"/>
        <v>100</v>
      </c>
    </row>
    <row r="313" spans="2:6">
      <c r="B313" s="19">
        <v>44421</v>
      </c>
      <c r="C313" t="s">
        <v>108</v>
      </c>
      <c r="D313" s="13" t="s">
        <v>103</v>
      </c>
      <c r="E313" s="13" t="s">
        <v>5</v>
      </c>
      <c r="F313" s="20">
        <f t="shared" si="4"/>
        <v>100</v>
      </c>
    </row>
    <row r="314" spans="2:6">
      <c r="B314" s="19">
        <v>44422</v>
      </c>
      <c r="C314" t="s">
        <v>166</v>
      </c>
      <c r="D314" s="13" t="s">
        <v>103</v>
      </c>
      <c r="E314" s="13" t="s">
        <v>5</v>
      </c>
      <c r="F314" s="20">
        <f t="shared" si="4"/>
        <v>100</v>
      </c>
    </row>
    <row r="315" spans="2:6">
      <c r="B315" s="19">
        <v>44422</v>
      </c>
      <c r="C315" t="s">
        <v>134</v>
      </c>
      <c r="D315" s="13" t="s">
        <v>103</v>
      </c>
      <c r="E315" s="13" t="s">
        <v>5</v>
      </c>
      <c r="F315" s="20">
        <f t="shared" si="4"/>
        <v>100</v>
      </c>
    </row>
    <row r="316" spans="2:6">
      <c r="B316" s="19">
        <v>44424</v>
      </c>
      <c r="C316" t="s">
        <v>74</v>
      </c>
      <c r="D316" s="13" t="s">
        <v>103</v>
      </c>
      <c r="E316" s="13" t="s">
        <v>5</v>
      </c>
      <c r="F316" s="20">
        <f t="shared" si="4"/>
        <v>100</v>
      </c>
    </row>
    <row r="317" spans="2:6">
      <c r="B317" s="19">
        <v>44426</v>
      </c>
      <c r="C317" t="s">
        <v>52</v>
      </c>
      <c r="D317" s="13" t="s">
        <v>103</v>
      </c>
      <c r="E317" s="13" t="s">
        <v>5</v>
      </c>
      <c r="F317" s="20">
        <f t="shared" si="4"/>
        <v>100</v>
      </c>
    </row>
    <row r="318" spans="2:6">
      <c r="B318" s="19">
        <v>44427</v>
      </c>
      <c r="C318" t="s">
        <v>107</v>
      </c>
      <c r="D318" s="13" t="s">
        <v>103</v>
      </c>
      <c r="E318" s="13" t="s">
        <v>201</v>
      </c>
      <c r="F318" s="20">
        <f t="shared" si="4"/>
        <v>50</v>
      </c>
    </row>
    <row r="319" spans="2:6">
      <c r="B319" s="19">
        <v>44428</v>
      </c>
      <c r="C319" t="s">
        <v>128</v>
      </c>
      <c r="D319" s="13" t="s">
        <v>103</v>
      </c>
      <c r="E319" s="13" t="s">
        <v>201</v>
      </c>
      <c r="F319" s="20">
        <f t="shared" si="4"/>
        <v>50</v>
      </c>
    </row>
    <row r="320" spans="2:6">
      <c r="B320" s="19">
        <v>44428</v>
      </c>
      <c r="C320" t="s">
        <v>170</v>
      </c>
      <c r="D320" s="13" t="s">
        <v>103</v>
      </c>
      <c r="E320" s="13" t="s">
        <v>5</v>
      </c>
      <c r="F320" s="20">
        <f t="shared" si="4"/>
        <v>100</v>
      </c>
    </row>
    <row r="321" spans="2:6">
      <c r="B321" s="19">
        <v>44429</v>
      </c>
      <c r="C321" t="s">
        <v>115</v>
      </c>
      <c r="D321" s="13" t="s">
        <v>104</v>
      </c>
      <c r="E321" s="13" t="s">
        <v>5</v>
      </c>
      <c r="F321" s="20">
        <f t="shared" si="4"/>
        <v>350</v>
      </c>
    </row>
    <row r="322" spans="2:6">
      <c r="B322" s="19">
        <v>44429</v>
      </c>
      <c r="C322" t="s">
        <v>156</v>
      </c>
      <c r="D322" s="13" t="s">
        <v>103</v>
      </c>
      <c r="E322" s="13" t="s">
        <v>5</v>
      </c>
      <c r="F322" s="20">
        <f t="shared" si="4"/>
        <v>100</v>
      </c>
    </row>
    <row r="323" spans="2:6">
      <c r="B323" s="19">
        <v>44430</v>
      </c>
      <c r="C323" t="s">
        <v>195</v>
      </c>
      <c r="D323" s="13" t="s">
        <v>104</v>
      </c>
      <c r="E323" s="13" t="s">
        <v>5</v>
      </c>
      <c r="F323" s="20">
        <f t="shared" si="4"/>
        <v>350</v>
      </c>
    </row>
    <row r="324" spans="2:6">
      <c r="B324" s="19">
        <v>44430</v>
      </c>
      <c r="C324" t="s">
        <v>125</v>
      </c>
      <c r="D324" s="13" t="s">
        <v>103</v>
      </c>
      <c r="E324" s="13" t="s">
        <v>201</v>
      </c>
      <c r="F324" s="20">
        <f t="shared" si="4"/>
        <v>50</v>
      </c>
    </row>
    <row r="325" spans="2:6">
      <c r="B325" s="19">
        <v>44431</v>
      </c>
      <c r="C325" t="s">
        <v>125</v>
      </c>
      <c r="D325" s="13" t="s">
        <v>103</v>
      </c>
      <c r="E325" s="13" t="s">
        <v>201</v>
      </c>
      <c r="F325" s="20">
        <f t="shared" si="4"/>
        <v>50</v>
      </c>
    </row>
    <row r="326" spans="2:6">
      <c r="B326" s="19">
        <v>44432</v>
      </c>
      <c r="C326" t="s">
        <v>101</v>
      </c>
      <c r="D326" s="13" t="s">
        <v>103</v>
      </c>
      <c r="E326" s="13" t="s">
        <v>5</v>
      </c>
      <c r="F326" s="20">
        <f t="shared" si="4"/>
        <v>100</v>
      </c>
    </row>
    <row r="327" spans="2:6">
      <c r="B327" s="19">
        <v>44432</v>
      </c>
      <c r="C327" t="s">
        <v>45</v>
      </c>
      <c r="D327" s="13" t="s">
        <v>104</v>
      </c>
      <c r="E327" s="13" t="s">
        <v>5</v>
      </c>
      <c r="F327" s="20">
        <f t="shared" si="4"/>
        <v>350</v>
      </c>
    </row>
    <row r="328" spans="2:6">
      <c r="B328" s="19">
        <v>44434</v>
      </c>
      <c r="C328" t="s">
        <v>126</v>
      </c>
      <c r="D328" s="13" t="s">
        <v>103</v>
      </c>
      <c r="E328" s="13" t="s">
        <v>201</v>
      </c>
      <c r="F328" s="20">
        <f t="shared" si="4"/>
        <v>50</v>
      </c>
    </row>
    <row r="329" spans="2:6">
      <c r="B329" s="19">
        <v>44434</v>
      </c>
      <c r="C329" t="s">
        <v>127</v>
      </c>
      <c r="D329" s="13" t="s">
        <v>103</v>
      </c>
      <c r="E329" s="13" t="s">
        <v>5</v>
      </c>
      <c r="F329" s="20">
        <f t="shared" si="4"/>
        <v>100</v>
      </c>
    </row>
    <row r="330" spans="2:6">
      <c r="B330" s="19">
        <v>44435</v>
      </c>
      <c r="C330" t="s">
        <v>22</v>
      </c>
      <c r="D330" s="13" t="s">
        <v>104</v>
      </c>
      <c r="E330" s="13" t="s">
        <v>202</v>
      </c>
      <c r="F330" s="20">
        <f t="shared" si="4"/>
        <v>280</v>
      </c>
    </row>
    <row r="331" spans="2:6">
      <c r="B331" s="19">
        <v>44436</v>
      </c>
      <c r="C331" t="s">
        <v>162</v>
      </c>
      <c r="D331" s="13" t="s">
        <v>103</v>
      </c>
      <c r="E331" s="13" t="s">
        <v>5</v>
      </c>
      <c r="F331" s="20">
        <f t="shared" si="4"/>
        <v>100</v>
      </c>
    </row>
    <row r="332" spans="2:6">
      <c r="B332" s="19">
        <v>44437</v>
      </c>
      <c r="C332" t="s">
        <v>115</v>
      </c>
      <c r="D332" s="13" t="s">
        <v>103</v>
      </c>
      <c r="E332" s="13" t="s">
        <v>5</v>
      </c>
      <c r="F332" s="20">
        <f t="shared" si="4"/>
        <v>100</v>
      </c>
    </row>
    <row r="333" spans="2:6">
      <c r="B333" s="19">
        <v>44437</v>
      </c>
      <c r="C333" t="s">
        <v>74</v>
      </c>
      <c r="D333" s="13" t="s">
        <v>103</v>
      </c>
      <c r="E333" s="13" t="s">
        <v>5</v>
      </c>
      <c r="F333" s="20">
        <f t="shared" si="4"/>
        <v>100</v>
      </c>
    </row>
    <row r="334" spans="2:6">
      <c r="B334" s="19">
        <v>44437</v>
      </c>
      <c r="C334" t="s">
        <v>115</v>
      </c>
      <c r="D334" s="13" t="s">
        <v>103</v>
      </c>
      <c r="E334" s="13" t="s">
        <v>5</v>
      </c>
      <c r="F334" s="20">
        <f t="shared" ref="F334:F397" si="5">IF(D334="Y",($C$5+(IF(E334=$B$8,$C$8,IF(E334=$B$9,$C$9,$C$10)))),IF(E334=$B$8,$C$8,IF(E334=$B$9,$C$9,$C$10)))</f>
        <v>100</v>
      </c>
    </row>
    <row r="335" spans="2:6">
      <c r="B335" s="19">
        <v>44439</v>
      </c>
      <c r="C335" t="s">
        <v>192</v>
      </c>
      <c r="D335" s="13" t="s">
        <v>103</v>
      </c>
      <c r="E335" s="13" t="s">
        <v>5</v>
      </c>
      <c r="F335" s="20">
        <f t="shared" si="5"/>
        <v>100</v>
      </c>
    </row>
    <row r="336" spans="2:6">
      <c r="B336" s="19">
        <v>44439</v>
      </c>
      <c r="C336" t="s">
        <v>164</v>
      </c>
      <c r="D336" s="13" t="s">
        <v>103</v>
      </c>
      <c r="E336" s="13" t="s">
        <v>5</v>
      </c>
      <c r="F336" s="20">
        <f t="shared" si="5"/>
        <v>100</v>
      </c>
    </row>
    <row r="337" spans="2:6">
      <c r="B337" s="19">
        <v>44439</v>
      </c>
      <c r="C337" t="s">
        <v>16</v>
      </c>
      <c r="D337" s="13" t="s">
        <v>104</v>
      </c>
      <c r="E337" s="13" t="s">
        <v>5</v>
      </c>
      <c r="F337" s="20">
        <f t="shared" si="5"/>
        <v>350</v>
      </c>
    </row>
    <row r="338" spans="2:6">
      <c r="B338" s="19">
        <v>44441</v>
      </c>
      <c r="C338" t="s">
        <v>121</v>
      </c>
      <c r="D338" s="13" t="s">
        <v>103</v>
      </c>
      <c r="E338" s="13" t="s">
        <v>5</v>
      </c>
      <c r="F338" s="20">
        <f t="shared" si="5"/>
        <v>100</v>
      </c>
    </row>
    <row r="339" spans="2:6">
      <c r="B339" s="19">
        <v>44441</v>
      </c>
      <c r="C339" t="s">
        <v>48</v>
      </c>
      <c r="D339" s="13" t="s">
        <v>103</v>
      </c>
      <c r="E339" s="13" t="s">
        <v>5</v>
      </c>
      <c r="F339" s="20">
        <f t="shared" si="5"/>
        <v>100</v>
      </c>
    </row>
    <row r="340" spans="2:6">
      <c r="B340" s="19">
        <v>44442</v>
      </c>
      <c r="C340" t="s">
        <v>181</v>
      </c>
      <c r="D340" s="13" t="s">
        <v>103</v>
      </c>
      <c r="E340" s="13" t="s">
        <v>5</v>
      </c>
      <c r="F340" s="20">
        <f t="shared" si="5"/>
        <v>100</v>
      </c>
    </row>
    <row r="341" spans="2:6">
      <c r="B341" s="19">
        <v>44442</v>
      </c>
      <c r="C341" t="s">
        <v>131</v>
      </c>
      <c r="D341" s="13" t="s">
        <v>103</v>
      </c>
      <c r="E341" s="13" t="s">
        <v>5</v>
      </c>
      <c r="F341" s="20">
        <f t="shared" si="5"/>
        <v>100</v>
      </c>
    </row>
    <row r="342" spans="2:6">
      <c r="B342" s="19">
        <v>44445</v>
      </c>
      <c r="C342" t="s">
        <v>52</v>
      </c>
      <c r="D342" s="13" t="s">
        <v>103</v>
      </c>
      <c r="E342" s="13" t="s">
        <v>5</v>
      </c>
      <c r="F342" s="20">
        <f t="shared" si="5"/>
        <v>100</v>
      </c>
    </row>
    <row r="343" spans="2:6">
      <c r="B343" s="19">
        <v>44446</v>
      </c>
      <c r="C343" t="s">
        <v>50</v>
      </c>
      <c r="D343" s="13" t="s">
        <v>103</v>
      </c>
      <c r="E343" s="13" t="s">
        <v>5</v>
      </c>
      <c r="F343" s="20">
        <f t="shared" si="5"/>
        <v>100</v>
      </c>
    </row>
    <row r="344" spans="2:6">
      <c r="B344" s="19">
        <v>44447</v>
      </c>
      <c r="C344" t="s">
        <v>29</v>
      </c>
      <c r="D344" s="13" t="s">
        <v>103</v>
      </c>
      <c r="E344" s="13" t="s">
        <v>202</v>
      </c>
      <c r="F344" s="20">
        <f t="shared" si="5"/>
        <v>30</v>
      </c>
    </row>
    <row r="345" spans="2:6">
      <c r="B345" s="19">
        <v>44447</v>
      </c>
      <c r="C345" t="s">
        <v>164</v>
      </c>
      <c r="D345" s="13" t="s">
        <v>103</v>
      </c>
      <c r="E345" s="13" t="s">
        <v>5</v>
      </c>
      <c r="F345" s="20">
        <f t="shared" si="5"/>
        <v>100</v>
      </c>
    </row>
    <row r="346" spans="2:6">
      <c r="B346" s="19">
        <v>44449</v>
      </c>
      <c r="C346" t="s">
        <v>80</v>
      </c>
      <c r="D346" s="13" t="s">
        <v>103</v>
      </c>
      <c r="E346" s="13" t="s">
        <v>201</v>
      </c>
      <c r="F346" s="20">
        <f t="shared" si="5"/>
        <v>50</v>
      </c>
    </row>
    <row r="347" spans="2:6">
      <c r="B347" s="19">
        <v>44449</v>
      </c>
      <c r="C347" t="s">
        <v>183</v>
      </c>
      <c r="D347" s="13" t="s">
        <v>104</v>
      </c>
      <c r="E347" s="13" t="s">
        <v>202</v>
      </c>
      <c r="F347" s="20">
        <f t="shared" si="5"/>
        <v>280</v>
      </c>
    </row>
    <row r="348" spans="2:6">
      <c r="B348" s="19">
        <v>44450</v>
      </c>
      <c r="C348" t="s">
        <v>90</v>
      </c>
      <c r="D348" s="13" t="s">
        <v>103</v>
      </c>
      <c r="E348" s="13" t="s">
        <v>5</v>
      </c>
      <c r="F348" s="20">
        <f t="shared" si="5"/>
        <v>100</v>
      </c>
    </row>
    <row r="349" spans="2:6">
      <c r="B349" s="19">
        <v>44450</v>
      </c>
      <c r="C349" t="s">
        <v>146</v>
      </c>
      <c r="D349" s="13" t="s">
        <v>104</v>
      </c>
      <c r="E349" s="13" t="s">
        <v>5</v>
      </c>
      <c r="F349" s="20">
        <f t="shared" si="5"/>
        <v>350</v>
      </c>
    </row>
    <row r="350" spans="2:6">
      <c r="B350" s="19">
        <v>44450</v>
      </c>
      <c r="C350" t="s">
        <v>125</v>
      </c>
      <c r="D350" s="13" t="s">
        <v>103</v>
      </c>
      <c r="E350" s="13" t="s">
        <v>201</v>
      </c>
      <c r="F350" s="20">
        <f t="shared" si="5"/>
        <v>50</v>
      </c>
    </row>
    <row r="351" spans="2:6">
      <c r="B351" s="19">
        <v>44450</v>
      </c>
      <c r="C351" t="s">
        <v>15</v>
      </c>
      <c r="D351" s="13" t="s">
        <v>103</v>
      </c>
      <c r="E351" s="13" t="s">
        <v>201</v>
      </c>
      <c r="F351" s="20">
        <f t="shared" si="5"/>
        <v>50</v>
      </c>
    </row>
    <row r="352" spans="2:6">
      <c r="B352" s="19">
        <v>44450</v>
      </c>
      <c r="C352" t="s">
        <v>30</v>
      </c>
      <c r="D352" s="13" t="s">
        <v>104</v>
      </c>
      <c r="E352" s="13" t="s">
        <v>5</v>
      </c>
      <c r="F352" s="20">
        <f t="shared" si="5"/>
        <v>350</v>
      </c>
    </row>
    <row r="353" spans="2:6">
      <c r="B353" s="19">
        <v>44450</v>
      </c>
      <c r="C353" t="s">
        <v>77</v>
      </c>
      <c r="D353" s="13" t="s">
        <v>103</v>
      </c>
      <c r="E353" s="13" t="s">
        <v>5</v>
      </c>
      <c r="F353" s="20">
        <f t="shared" si="5"/>
        <v>100</v>
      </c>
    </row>
    <row r="354" spans="2:6">
      <c r="B354" s="19">
        <v>44450</v>
      </c>
      <c r="C354" t="s">
        <v>29</v>
      </c>
      <c r="D354" s="13" t="s">
        <v>103</v>
      </c>
      <c r="E354" s="13" t="s">
        <v>202</v>
      </c>
      <c r="F354" s="20">
        <f t="shared" si="5"/>
        <v>30</v>
      </c>
    </row>
    <row r="355" spans="2:6">
      <c r="B355" s="19">
        <v>44451</v>
      </c>
      <c r="C355" t="s">
        <v>79</v>
      </c>
      <c r="D355" s="13" t="s">
        <v>103</v>
      </c>
      <c r="E355" s="13" t="s">
        <v>5</v>
      </c>
      <c r="F355" s="20">
        <f t="shared" si="5"/>
        <v>100</v>
      </c>
    </row>
    <row r="356" spans="2:6">
      <c r="B356" s="19">
        <v>44453</v>
      </c>
      <c r="C356" t="s">
        <v>184</v>
      </c>
      <c r="D356" s="13" t="s">
        <v>103</v>
      </c>
      <c r="E356" s="13" t="s">
        <v>202</v>
      </c>
      <c r="F356" s="20">
        <f t="shared" si="5"/>
        <v>30</v>
      </c>
    </row>
    <row r="357" spans="2:6">
      <c r="B357" s="19">
        <v>44453</v>
      </c>
      <c r="C357" t="s">
        <v>141</v>
      </c>
      <c r="D357" s="13" t="s">
        <v>103</v>
      </c>
      <c r="E357" s="13" t="s">
        <v>5</v>
      </c>
      <c r="F357" s="20">
        <f t="shared" si="5"/>
        <v>100</v>
      </c>
    </row>
    <row r="358" spans="2:6">
      <c r="B358" s="19">
        <v>44454</v>
      </c>
      <c r="C358" t="s">
        <v>111</v>
      </c>
      <c r="D358" s="13" t="s">
        <v>103</v>
      </c>
      <c r="E358" s="13" t="s">
        <v>5</v>
      </c>
      <c r="F358" s="20">
        <f t="shared" si="5"/>
        <v>100</v>
      </c>
    </row>
    <row r="359" spans="2:6">
      <c r="B359" s="19">
        <v>44454</v>
      </c>
      <c r="C359" t="s">
        <v>197</v>
      </c>
      <c r="D359" s="13" t="s">
        <v>104</v>
      </c>
      <c r="E359" s="13" t="s">
        <v>5</v>
      </c>
      <c r="F359" s="20">
        <f t="shared" si="5"/>
        <v>350</v>
      </c>
    </row>
    <row r="360" spans="2:6">
      <c r="B360" s="19">
        <v>44455</v>
      </c>
      <c r="C360" t="s">
        <v>147</v>
      </c>
      <c r="D360" s="13" t="s">
        <v>104</v>
      </c>
      <c r="E360" s="13" t="s">
        <v>5</v>
      </c>
      <c r="F360" s="20">
        <f t="shared" si="5"/>
        <v>350</v>
      </c>
    </row>
    <row r="361" spans="2:6">
      <c r="B361" s="19">
        <v>44459</v>
      </c>
      <c r="C361" t="s">
        <v>71</v>
      </c>
      <c r="D361" s="13" t="s">
        <v>103</v>
      </c>
      <c r="E361" s="13" t="s">
        <v>5</v>
      </c>
      <c r="F361" s="20">
        <f t="shared" si="5"/>
        <v>100</v>
      </c>
    </row>
    <row r="362" spans="2:6">
      <c r="B362" s="19">
        <v>44459</v>
      </c>
      <c r="C362" t="s">
        <v>108</v>
      </c>
      <c r="D362" s="13" t="s">
        <v>103</v>
      </c>
      <c r="E362" s="13" t="s">
        <v>5</v>
      </c>
      <c r="F362" s="20">
        <f t="shared" si="5"/>
        <v>100</v>
      </c>
    </row>
    <row r="363" spans="2:6">
      <c r="B363" s="19">
        <v>44461</v>
      </c>
      <c r="C363" t="s">
        <v>120</v>
      </c>
      <c r="D363" s="13" t="s">
        <v>103</v>
      </c>
      <c r="E363" s="13" t="s">
        <v>5</v>
      </c>
      <c r="F363" s="20">
        <f t="shared" si="5"/>
        <v>100</v>
      </c>
    </row>
    <row r="364" spans="2:6">
      <c r="B364" s="19">
        <v>44461</v>
      </c>
      <c r="C364" t="s">
        <v>189</v>
      </c>
      <c r="D364" s="13" t="s">
        <v>104</v>
      </c>
      <c r="E364" s="13" t="s">
        <v>202</v>
      </c>
      <c r="F364" s="20">
        <f t="shared" si="5"/>
        <v>280</v>
      </c>
    </row>
    <row r="365" spans="2:6">
      <c r="B365" s="19">
        <v>44462</v>
      </c>
      <c r="C365" t="s">
        <v>63</v>
      </c>
      <c r="D365" s="13" t="s">
        <v>104</v>
      </c>
      <c r="E365" s="13" t="s">
        <v>5</v>
      </c>
      <c r="F365" s="20">
        <f t="shared" si="5"/>
        <v>350</v>
      </c>
    </row>
    <row r="366" spans="2:6">
      <c r="B366" s="19">
        <v>44462</v>
      </c>
      <c r="C366" t="s">
        <v>36</v>
      </c>
      <c r="D366" s="13" t="s">
        <v>103</v>
      </c>
      <c r="E366" s="13" t="s">
        <v>5</v>
      </c>
      <c r="F366" s="20">
        <f t="shared" si="5"/>
        <v>100</v>
      </c>
    </row>
    <row r="367" spans="2:6">
      <c r="B367" s="19">
        <v>44464</v>
      </c>
      <c r="C367" t="s">
        <v>167</v>
      </c>
      <c r="D367" s="13" t="s">
        <v>103</v>
      </c>
      <c r="E367" s="13" t="s">
        <v>5</v>
      </c>
      <c r="F367" s="20">
        <f t="shared" si="5"/>
        <v>100</v>
      </c>
    </row>
    <row r="368" spans="2:6">
      <c r="B368" s="19">
        <v>44465</v>
      </c>
      <c r="C368" t="s">
        <v>154</v>
      </c>
      <c r="D368" s="13" t="s">
        <v>103</v>
      </c>
      <c r="E368" s="13" t="s">
        <v>5</v>
      </c>
      <c r="F368" s="20">
        <f t="shared" si="5"/>
        <v>100</v>
      </c>
    </row>
    <row r="369" spans="2:6">
      <c r="B369" s="19">
        <v>44466</v>
      </c>
      <c r="C369" t="s">
        <v>178</v>
      </c>
      <c r="D369" s="13" t="s">
        <v>103</v>
      </c>
      <c r="E369" s="13" t="s">
        <v>202</v>
      </c>
      <c r="F369" s="20">
        <f t="shared" si="5"/>
        <v>30</v>
      </c>
    </row>
    <row r="370" spans="2:6">
      <c r="B370" s="19">
        <v>44468</v>
      </c>
      <c r="C370" t="s">
        <v>85</v>
      </c>
      <c r="D370" s="13" t="s">
        <v>103</v>
      </c>
      <c r="E370" s="13" t="s">
        <v>5</v>
      </c>
      <c r="F370" s="20">
        <f t="shared" si="5"/>
        <v>100</v>
      </c>
    </row>
    <row r="371" spans="2:6">
      <c r="B371" s="19">
        <v>44469</v>
      </c>
      <c r="C371" t="s">
        <v>73</v>
      </c>
      <c r="D371" s="13" t="s">
        <v>103</v>
      </c>
      <c r="E371" s="13" t="s">
        <v>5</v>
      </c>
      <c r="F371" s="20">
        <f t="shared" si="5"/>
        <v>100</v>
      </c>
    </row>
    <row r="372" spans="2:6">
      <c r="B372" s="19">
        <v>44469</v>
      </c>
      <c r="C372" t="s">
        <v>11</v>
      </c>
      <c r="D372" s="13" t="s">
        <v>104</v>
      </c>
      <c r="E372" s="13" t="s">
        <v>5</v>
      </c>
      <c r="F372" s="20">
        <f t="shared" si="5"/>
        <v>350</v>
      </c>
    </row>
    <row r="373" spans="2:6">
      <c r="B373" s="19">
        <v>44470</v>
      </c>
      <c r="C373" t="s">
        <v>42</v>
      </c>
      <c r="D373" s="13" t="s">
        <v>103</v>
      </c>
      <c r="E373" s="13" t="s">
        <v>5</v>
      </c>
      <c r="F373" s="20">
        <f t="shared" si="5"/>
        <v>100</v>
      </c>
    </row>
    <row r="374" spans="2:6">
      <c r="B374" s="19">
        <v>44471</v>
      </c>
      <c r="C374" t="s">
        <v>67</v>
      </c>
      <c r="D374" s="13" t="s">
        <v>104</v>
      </c>
      <c r="E374" s="13" t="s">
        <v>5</v>
      </c>
      <c r="F374" s="20">
        <f t="shared" si="5"/>
        <v>350</v>
      </c>
    </row>
    <row r="375" spans="2:6">
      <c r="B375" s="19">
        <v>44471</v>
      </c>
      <c r="C375" t="s">
        <v>59</v>
      </c>
      <c r="D375" s="13" t="s">
        <v>103</v>
      </c>
      <c r="E375" s="13" t="s">
        <v>5</v>
      </c>
      <c r="F375" s="20">
        <f t="shared" si="5"/>
        <v>100</v>
      </c>
    </row>
    <row r="376" spans="2:6">
      <c r="B376" s="19">
        <v>44471</v>
      </c>
      <c r="C376" t="s">
        <v>96</v>
      </c>
      <c r="D376" s="13" t="s">
        <v>104</v>
      </c>
      <c r="E376" s="13" t="s">
        <v>5</v>
      </c>
      <c r="F376" s="20">
        <f t="shared" si="5"/>
        <v>350</v>
      </c>
    </row>
    <row r="377" spans="2:6">
      <c r="B377" s="19">
        <v>44471</v>
      </c>
      <c r="C377" t="s">
        <v>156</v>
      </c>
      <c r="D377" s="13" t="s">
        <v>103</v>
      </c>
      <c r="E377" s="13" t="s">
        <v>5</v>
      </c>
      <c r="F377" s="20">
        <f t="shared" si="5"/>
        <v>100</v>
      </c>
    </row>
    <row r="378" spans="2:6">
      <c r="B378" s="19">
        <v>44471</v>
      </c>
      <c r="C378" t="s">
        <v>19</v>
      </c>
      <c r="D378" s="13" t="s">
        <v>103</v>
      </c>
      <c r="E378" s="13" t="s">
        <v>5</v>
      </c>
      <c r="F378" s="20">
        <f t="shared" si="5"/>
        <v>100</v>
      </c>
    </row>
    <row r="379" spans="2:6">
      <c r="B379" s="19">
        <v>44471</v>
      </c>
      <c r="C379" t="s">
        <v>121</v>
      </c>
      <c r="D379" s="13" t="s">
        <v>103</v>
      </c>
      <c r="E379" s="13" t="s">
        <v>5</v>
      </c>
      <c r="F379" s="20">
        <f t="shared" si="5"/>
        <v>100</v>
      </c>
    </row>
    <row r="380" spans="2:6">
      <c r="B380" s="19">
        <v>44473</v>
      </c>
      <c r="C380" t="s">
        <v>95</v>
      </c>
      <c r="D380" s="13" t="s">
        <v>103</v>
      </c>
      <c r="E380" s="13" t="s">
        <v>5</v>
      </c>
      <c r="F380" s="20">
        <f t="shared" si="5"/>
        <v>100</v>
      </c>
    </row>
    <row r="381" spans="2:6">
      <c r="B381" s="19">
        <v>44473</v>
      </c>
      <c r="C381" t="s">
        <v>80</v>
      </c>
      <c r="D381" s="13" t="s">
        <v>103</v>
      </c>
      <c r="E381" s="13" t="s">
        <v>201</v>
      </c>
      <c r="F381" s="20">
        <f t="shared" si="5"/>
        <v>50</v>
      </c>
    </row>
    <row r="382" spans="2:6">
      <c r="B382" s="19">
        <v>44474</v>
      </c>
      <c r="C382" t="s">
        <v>49</v>
      </c>
      <c r="D382" s="13" t="s">
        <v>103</v>
      </c>
      <c r="E382" s="13" t="s">
        <v>5</v>
      </c>
      <c r="F382" s="20">
        <f t="shared" si="5"/>
        <v>100</v>
      </c>
    </row>
    <row r="383" spans="2:6">
      <c r="B383" s="19">
        <v>44475</v>
      </c>
      <c r="C383" t="s">
        <v>48</v>
      </c>
      <c r="D383" s="13" t="s">
        <v>103</v>
      </c>
      <c r="E383" s="13" t="s">
        <v>5</v>
      </c>
      <c r="F383" s="20">
        <f t="shared" si="5"/>
        <v>100</v>
      </c>
    </row>
    <row r="384" spans="2:6">
      <c r="B384" s="19">
        <v>44476</v>
      </c>
      <c r="C384" t="s">
        <v>97</v>
      </c>
      <c r="D384" s="13" t="s">
        <v>103</v>
      </c>
      <c r="E384" s="13" t="s">
        <v>5</v>
      </c>
      <c r="F384" s="20">
        <f t="shared" si="5"/>
        <v>100</v>
      </c>
    </row>
    <row r="385" spans="2:6">
      <c r="B385" s="19">
        <v>44478</v>
      </c>
      <c r="C385" t="s">
        <v>91</v>
      </c>
      <c r="D385" s="13" t="s">
        <v>103</v>
      </c>
      <c r="E385" s="13" t="s">
        <v>5</v>
      </c>
      <c r="F385" s="20">
        <f t="shared" si="5"/>
        <v>100</v>
      </c>
    </row>
    <row r="386" spans="2:6">
      <c r="B386" s="19">
        <v>44478</v>
      </c>
      <c r="C386" t="s">
        <v>163</v>
      </c>
      <c r="D386" s="13" t="s">
        <v>103</v>
      </c>
      <c r="E386" s="13" t="s">
        <v>5</v>
      </c>
      <c r="F386" s="20">
        <f t="shared" si="5"/>
        <v>100</v>
      </c>
    </row>
    <row r="387" spans="2:6">
      <c r="B387" s="19">
        <v>44479</v>
      </c>
      <c r="C387" t="s">
        <v>160</v>
      </c>
      <c r="D387" s="13" t="s">
        <v>103</v>
      </c>
      <c r="E387" s="13" t="s">
        <v>5</v>
      </c>
      <c r="F387" s="20">
        <f t="shared" si="5"/>
        <v>100</v>
      </c>
    </row>
    <row r="388" spans="2:6">
      <c r="B388" s="19">
        <v>44479</v>
      </c>
      <c r="C388" t="s">
        <v>93</v>
      </c>
      <c r="D388" s="13" t="s">
        <v>103</v>
      </c>
      <c r="E388" s="13" t="s">
        <v>5</v>
      </c>
      <c r="F388" s="20">
        <f t="shared" si="5"/>
        <v>100</v>
      </c>
    </row>
    <row r="389" spans="2:6">
      <c r="B389" s="19">
        <v>44479</v>
      </c>
      <c r="C389" t="s">
        <v>69</v>
      </c>
      <c r="D389" s="13" t="s">
        <v>103</v>
      </c>
      <c r="E389" s="13" t="s">
        <v>5</v>
      </c>
      <c r="F389" s="20">
        <f t="shared" si="5"/>
        <v>100</v>
      </c>
    </row>
    <row r="390" spans="2:6">
      <c r="B390" s="19">
        <v>44479</v>
      </c>
      <c r="C390" t="s">
        <v>93</v>
      </c>
      <c r="D390" s="13" t="s">
        <v>103</v>
      </c>
      <c r="E390" s="13" t="s">
        <v>5</v>
      </c>
      <c r="F390" s="20">
        <f t="shared" si="5"/>
        <v>100</v>
      </c>
    </row>
    <row r="391" spans="2:6">
      <c r="B391" s="19">
        <v>44480</v>
      </c>
      <c r="C391" t="s">
        <v>176</v>
      </c>
      <c r="D391" s="13" t="s">
        <v>104</v>
      </c>
      <c r="E391" s="13" t="s">
        <v>201</v>
      </c>
      <c r="F391" s="20">
        <f t="shared" si="5"/>
        <v>300</v>
      </c>
    </row>
    <row r="392" spans="2:6">
      <c r="B392" s="19">
        <v>44481</v>
      </c>
      <c r="C392" t="s">
        <v>144</v>
      </c>
      <c r="D392" s="13" t="s">
        <v>103</v>
      </c>
      <c r="E392" s="13" t="s">
        <v>201</v>
      </c>
      <c r="F392" s="20">
        <f t="shared" si="5"/>
        <v>50</v>
      </c>
    </row>
    <row r="393" spans="2:6">
      <c r="B393" s="19">
        <v>44482</v>
      </c>
      <c r="C393" t="s">
        <v>187</v>
      </c>
      <c r="D393" s="13" t="s">
        <v>104</v>
      </c>
      <c r="E393" s="13" t="s">
        <v>201</v>
      </c>
      <c r="F393" s="20">
        <f t="shared" si="5"/>
        <v>300</v>
      </c>
    </row>
    <row r="394" spans="2:6">
      <c r="B394" s="19">
        <v>44483</v>
      </c>
      <c r="C394" t="s">
        <v>164</v>
      </c>
      <c r="D394" s="13" t="s">
        <v>103</v>
      </c>
      <c r="E394" s="13" t="s">
        <v>5</v>
      </c>
      <c r="F394" s="20">
        <f t="shared" si="5"/>
        <v>100</v>
      </c>
    </row>
    <row r="395" spans="2:6">
      <c r="B395" s="19">
        <v>44483</v>
      </c>
      <c r="C395" t="s">
        <v>139</v>
      </c>
      <c r="D395" s="13" t="s">
        <v>103</v>
      </c>
      <c r="E395" s="13" t="s">
        <v>201</v>
      </c>
      <c r="F395" s="20">
        <f t="shared" si="5"/>
        <v>50</v>
      </c>
    </row>
    <row r="396" spans="2:6">
      <c r="B396" s="19">
        <v>44484</v>
      </c>
      <c r="C396" t="s">
        <v>68</v>
      </c>
      <c r="D396" s="13" t="s">
        <v>104</v>
      </c>
      <c r="E396" s="13" t="s">
        <v>202</v>
      </c>
      <c r="F396" s="20">
        <f t="shared" si="5"/>
        <v>280</v>
      </c>
    </row>
    <row r="397" spans="2:6">
      <c r="B397" s="19">
        <v>44484</v>
      </c>
      <c r="C397" t="s">
        <v>39</v>
      </c>
      <c r="D397" s="13" t="s">
        <v>103</v>
      </c>
      <c r="E397" s="13" t="s">
        <v>5</v>
      </c>
      <c r="F397" s="20">
        <f t="shared" si="5"/>
        <v>100</v>
      </c>
    </row>
    <row r="398" spans="2:6">
      <c r="B398" s="19">
        <v>44486</v>
      </c>
      <c r="C398" t="s">
        <v>67</v>
      </c>
      <c r="D398" s="13" t="s">
        <v>103</v>
      </c>
      <c r="E398" s="13" t="s">
        <v>5</v>
      </c>
      <c r="F398" s="20">
        <f t="shared" ref="F398:F461" si="6">IF(D398="Y",($C$5+(IF(E398=$B$8,$C$8,IF(E398=$B$9,$C$9,$C$10)))),IF(E398=$B$8,$C$8,IF(E398=$B$9,$C$9,$C$10)))</f>
        <v>100</v>
      </c>
    </row>
    <row r="399" spans="2:6">
      <c r="B399" s="19">
        <v>44486</v>
      </c>
      <c r="C399" t="s">
        <v>73</v>
      </c>
      <c r="D399" s="13" t="s">
        <v>103</v>
      </c>
      <c r="E399" s="13" t="s">
        <v>5</v>
      </c>
      <c r="F399" s="20">
        <f t="shared" si="6"/>
        <v>100</v>
      </c>
    </row>
    <row r="400" spans="2:6">
      <c r="B400" s="19">
        <v>44488</v>
      </c>
      <c r="C400" t="s">
        <v>126</v>
      </c>
      <c r="D400" s="13" t="s">
        <v>103</v>
      </c>
      <c r="E400" s="13" t="s">
        <v>201</v>
      </c>
      <c r="F400" s="20">
        <f t="shared" si="6"/>
        <v>50</v>
      </c>
    </row>
    <row r="401" spans="2:6">
      <c r="B401" s="19">
        <v>44489</v>
      </c>
      <c r="C401" t="s">
        <v>9</v>
      </c>
      <c r="D401" s="13" t="s">
        <v>103</v>
      </c>
      <c r="E401" s="13" t="s">
        <v>5</v>
      </c>
      <c r="F401" s="20">
        <f t="shared" si="6"/>
        <v>100</v>
      </c>
    </row>
    <row r="402" spans="2:6">
      <c r="B402" s="19">
        <v>44489</v>
      </c>
      <c r="C402" t="s">
        <v>62</v>
      </c>
      <c r="D402" s="13" t="s">
        <v>103</v>
      </c>
      <c r="E402" s="13" t="s">
        <v>201</v>
      </c>
      <c r="F402" s="20">
        <f t="shared" si="6"/>
        <v>50</v>
      </c>
    </row>
    <row r="403" spans="2:6">
      <c r="B403" s="19">
        <v>44490</v>
      </c>
      <c r="C403" t="s">
        <v>150</v>
      </c>
      <c r="D403" s="13" t="s">
        <v>103</v>
      </c>
      <c r="E403" s="13" t="s">
        <v>5</v>
      </c>
      <c r="F403" s="20">
        <f t="shared" si="6"/>
        <v>100</v>
      </c>
    </row>
    <row r="404" spans="2:6">
      <c r="B404" s="19">
        <v>44492</v>
      </c>
      <c r="C404" t="s">
        <v>129</v>
      </c>
      <c r="D404" s="13" t="s">
        <v>103</v>
      </c>
      <c r="E404" s="13" t="s">
        <v>5</v>
      </c>
      <c r="F404" s="20">
        <f t="shared" si="6"/>
        <v>100</v>
      </c>
    </row>
    <row r="405" spans="2:6">
      <c r="B405" s="19">
        <v>44493</v>
      </c>
      <c r="C405" t="s">
        <v>147</v>
      </c>
      <c r="D405" s="13" t="s">
        <v>103</v>
      </c>
      <c r="E405" s="13" t="s">
        <v>5</v>
      </c>
      <c r="F405" s="20">
        <f t="shared" si="6"/>
        <v>100</v>
      </c>
    </row>
    <row r="406" spans="2:6">
      <c r="B406" s="19">
        <v>44496</v>
      </c>
      <c r="C406" t="s">
        <v>20</v>
      </c>
      <c r="D406" s="13" t="s">
        <v>103</v>
      </c>
      <c r="E406" s="13" t="s">
        <v>202</v>
      </c>
      <c r="F406" s="20">
        <f t="shared" si="6"/>
        <v>30</v>
      </c>
    </row>
    <row r="407" spans="2:6">
      <c r="B407" s="19">
        <v>44496</v>
      </c>
      <c r="C407" t="s">
        <v>161</v>
      </c>
      <c r="D407" s="13" t="s">
        <v>103</v>
      </c>
      <c r="E407" s="13" t="s">
        <v>202</v>
      </c>
      <c r="F407" s="20">
        <f t="shared" si="6"/>
        <v>30</v>
      </c>
    </row>
    <row r="408" spans="2:6">
      <c r="B408" s="19">
        <v>44497</v>
      </c>
      <c r="C408" t="s">
        <v>159</v>
      </c>
      <c r="D408" s="13" t="s">
        <v>104</v>
      </c>
      <c r="E408" s="13" t="s">
        <v>5</v>
      </c>
      <c r="F408" s="20">
        <f t="shared" si="6"/>
        <v>350</v>
      </c>
    </row>
    <row r="409" spans="2:6">
      <c r="B409" s="19">
        <v>44498</v>
      </c>
      <c r="C409" t="s">
        <v>173</v>
      </c>
      <c r="D409" s="13" t="s">
        <v>103</v>
      </c>
      <c r="E409" s="13" t="s">
        <v>5</v>
      </c>
      <c r="F409" s="20">
        <f t="shared" si="6"/>
        <v>100</v>
      </c>
    </row>
    <row r="410" spans="2:6">
      <c r="B410" s="19">
        <v>44498</v>
      </c>
      <c r="C410" t="s">
        <v>94</v>
      </c>
      <c r="D410" s="13" t="s">
        <v>103</v>
      </c>
      <c r="E410" s="13" t="s">
        <v>5</v>
      </c>
      <c r="F410" s="20">
        <f t="shared" si="6"/>
        <v>100</v>
      </c>
    </row>
    <row r="411" spans="2:6">
      <c r="B411" s="19">
        <v>44500</v>
      </c>
      <c r="C411" t="s">
        <v>59</v>
      </c>
      <c r="D411" s="13" t="s">
        <v>103</v>
      </c>
      <c r="E411" s="13" t="s">
        <v>5</v>
      </c>
      <c r="F411" s="20">
        <f t="shared" si="6"/>
        <v>100</v>
      </c>
    </row>
    <row r="412" spans="2:6">
      <c r="B412" s="19">
        <v>44500</v>
      </c>
      <c r="C412" t="s">
        <v>185</v>
      </c>
      <c r="D412" s="13" t="s">
        <v>103</v>
      </c>
      <c r="E412" s="13" t="s">
        <v>201</v>
      </c>
      <c r="F412" s="20">
        <f t="shared" si="6"/>
        <v>50</v>
      </c>
    </row>
    <row r="413" spans="2:6">
      <c r="B413" s="19">
        <v>44500</v>
      </c>
      <c r="C413" t="s">
        <v>125</v>
      </c>
      <c r="D413" s="13" t="s">
        <v>103</v>
      </c>
      <c r="E413" s="13" t="s">
        <v>201</v>
      </c>
      <c r="F413" s="20">
        <f t="shared" si="6"/>
        <v>50</v>
      </c>
    </row>
    <row r="414" spans="2:6">
      <c r="B414" s="19">
        <v>44501</v>
      </c>
      <c r="C414" t="s">
        <v>62</v>
      </c>
      <c r="D414" s="13" t="s">
        <v>103</v>
      </c>
      <c r="E414" s="13" t="s">
        <v>201</v>
      </c>
      <c r="F414" s="20">
        <f t="shared" si="6"/>
        <v>50</v>
      </c>
    </row>
    <row r="415" spans="2:6">
      <c r="B415" s="19">
        <v>44501</v>
      </c>
      <c r="C415" t="s">
        <v>152</v>
      </c>
      <c r="D415" s="13" t="s">
        <v>104</v>
      </c>
      <c r="E415" s="13" t="s">
        <v>202</v>
      </c>
      <c r="F415" s="20">
        <f t="shared" si="6"/>
        <v>280</v>
      </c>
    </row>
    <row r="416" spans="2:6">
      <c r="B416" s="19">
        <v>44501</v>
      </c>
      <c r="C416" t="s">
        <v>143</v>
      </c>
      <c r="D416" s="13" t="s">
        <v>103</v>
      </c>
      <c r="E416" s="13" t="s">
        <v>5</v>
      </c>
      <c r="F416" s="20">
        <f t="shared" si="6"/>
        <v>100</v>
      </c>
    </row>
    <row r="417" spans="2:6">
      <c r="B417" s="19">
        <v>44501</v>
      </c>
      <c r="C417" t="s">
        <v>14</v>
      </c>
      <c r="D417" s="13" t="s">
        <v>103</v>
      </c>
      <c r="E417" s="13" t="s">
        <v>5</v>
      </c>
      <c r="F417" s="20">
        <f t="shared" si="6"/>
        <v>100</v>
      </c>
    </row>
    <row r="418" spans="2:6">
      <c r="B418" s="19">
        <v>44501</v>
      </c>
      <c r="C418" t="s">
        <v>82</v>
      </c>
      <c r="D418" s="13" t="s">
        <v>103</v>
      </c>
      <c r="E418" s="13" t="s">
        <v>5</v>
      </c>
      <c r="F418" s="20">
        <f t="shared" si="6"/>
        <v>100</v>
      </c>
    </row>
    <row r="419" spans="2:6">
      <c r="B419" s="19">
        <v>44502</v>
      </c>
      <c r="C419" t="s">
        <v>144</v>
      </c>
      <c r="D419" s="13" t="s">
        <v>103</v>
      </c>
      <c r="E419" s="13" t="s">
        <v>201</v>
      </c>
      <c r="F419" s="20">
        <f t="shared" si="6"/>
        <v>50</v>
      </c>
    </row>
    <row r="420" spans="2:6">
      <c r="B420" s="19">
        <v>44503</v>
      </c>
      <c r="C420" t="s">
        <v>93</v>
      </c>
      <c r="D420" s="13" t="s">
        <v>103</v>
      </c>
      <c r="E420" s="13" t="s">
        <v>5</v>
      </c>
      <c r="F420" s="20">
        <f t="shared" si="6"/>
        <v>100</v>
      </c>
    </row>
    <row r="421" spans="2:6">
      <c r="B421" s="19">
        <v>44504</v>
      </c>
      <c r="C421" t="s">
        <v>40</v>
      </c>
      <c r="D421" s="13" t="s">
        <v>103</v>
      </c>
      <c r="E421" s="13" t="s">
        <v>5</v>
      </c>
      <c r="F421" s="20">
        <f t="shared" si="6"/>
        <v>100</v>
      </c>
    </row>
    <row r="422" spans="2:6">
      <c r="B422" s="19">
        <v>44505</v>
      </c>
      <c r="C422" t="s">
        <v>158</v>
      </c>
      <c r="D422" s="13" t="s">
        <v>103</v>
      </c>
      <c r="E422" s="13" t="s">
        <v>201</v>
      </c>
      <c r="F422" s="20">
        <f t="shared" si="6"/>
        <v>50</v>
      </c>
    </row>
    <row r="423" spans="2:6">
      <c r="B423" s="19">
        <v>44508</v>
      </c>
      <c r="C423" t="s">
        <v>183</v>
      </c>
      <c r="D423" s="13" t="s">
        <v>103</v>
      </c>
      <c r="E423" s="13" t="s">
        <v>202</v>
      </c>
      <c r="F423" s="20">
        <f t="shared" si="6"/>
        <v>30</v>
      </c>
    </row>
    <row r="424" spans="2:6">
      <c r="B424" s="19">
        <v>44509</v>
      </c>
      <c r="C424" t="s">
        <v>120</v>
      </c>
      <c r="D424" s="13" t="s">
        <v>103</v>
      </c>
      <c r="E424" s="13" t="s">
        <v>5</v>
      </c>
      <c r="F424" s="20">
        <f t="shared" si="6"/>
        <v>100</v>
      </c>
    </row>
    <row r="425" spans="2:6">
      <c r="B425" s="19">
        <v>44511</v>
      </c>
      <c r="C425" t="s">
        <v>40</v>
      </c>
      <c r="D425" s="13" t="s">
        <v>103</v>
      </c>
      <c r="E425" s="13" t="s">
        <v>5</v>
      </c>
      <c r="F425" s="20">
        <f t="shared" si="6"/>
        <v>100</v>
      </c>
    </row>
    <row r="426" spans="2:6">
      <c r="B426" s="19">
        <v>44511</v>
      </c>
      <c r="C426" t="s">
        <v>69</v>
      </c>
      <c r="D426" s="13" t="s">
        <v>103</v>
      </c>
      <c r="E426" s="13" t="s">
        <v>5</v>
      </c>
      <c r="F426" s="20">
        <f t="shared" si="6"/>
        <v>100</v>
      </c>
    </row>
    <row r="427" spans="2:6">
      <c r="B427" s="19">
        <v>44512</v>
      </c>
      <c r="C427" t="s">
        <v>39</v>
      </c>
      <c r="D427" s="13" t="s">
        <v>103</v>
      </c>
      <c r="E427" s="13" t="s">
        <v>5</v>
      </c>
      <c r="F427" s="20">
        <f t="shared" si="6"/>
        <v>100</v>
      </c>
    </row>
    <row r="428" spans="2:6">
      <c r="B428" s="19">
        <v>44512</v>
      </c>
      <c r="C428" t="s">
        <v>150</v>
      </c>
      <c r="D428" s="13" t="s">
        <v>103</v>
      </c>
      <c r="E428" s="13" t="s">
        <v>5</v>
      </c>
      <c r="F428" s="20">
        <f t="shared" si="6"/>
        <v>100</v>
      </c>
    </row>
    <row r="429" spans="2:6">
      <c r="B429" s="19">
        <v>44514</v>
      </c>
      <c r="C429" t="s">
        <v>82</v>
      </c>
      <c r="D429" s="13" t="s">
        <v>103</v>
      </c>
      <c r="E429" s="13" t="s">
        <v>5</v>
      </c>
      <c r="F429" s="20">
        <f t="shared" si="6"/>
        <v>100</v>
      </c>
    </row>
    <row r="430" spans="2:6">
      <c r="B430" s="19">
        <v>44516</v>
      </c>
      <c r="C430" t="s">
        <v>87</v>
      </c>
      <c r="D430" s="13" t="s">
        <v>104</v>
      </c>
      <c r="E430" s="13" t="s">
        <v>5</v>
      </c>
      <c r="F430" s="20">
        <f t="shared" si="6"/>
        <v>350</v>
      </c>
    </row>
    <row r="431" spans="2:6">
      <c r="B431" s="19">
        <v>44517</v>
      </c>
      <c r="C431" t="s">
        <v>148</v>
      </c>
      <c r="D431" s="13" t="s">
        <v>103</v>
      </c>
      <c r="E431" s="13" t="s">
        <v>201</v>
      </c>
      <c r="F431" s="20">
        <f t="shared" si="6"/>
        <v>50</v>
      </c>
    </row>
    <row r="432" spans="2:6">
      <c r="B432" s="19">
        <v>44517</v>
      </c>
      <c r="C432" t="s">
        <v>70</v>
      </c>
      <c r="D432" s="13" t="s">
        <v>103</v>
      </c>
      <c r="E432" s="13" t="s">
        <v>5</v>
      </c>
      <c r="F432" s="20">
        <f t="shared" si="6"/>
        <v>100</v>
      </c>
    </row>
    <row r="433" spans="2:6">
      <c r="B433" s="19">
        <v>44518</v>
      </c>
      <c r="C433" t="s">
        <v>59</v>
      </c>
      <c r="D433" s="13" t="s">
        <v>103</v>
      </c>
      <c r="E433" s="13" t="s">
        <v>5</v>
      </c>
      <c r="F433" s="20">
        <f t="shared" si="6"/>
        <v>100</v>
      </c>
    </row>
    <row r="434" spans="2:6">
      <c r="B434" s="19">
        <v>44519</v>
      </c>
      <c r="C434" t="s">
        <v>119</v>
      </c>
      <c r="D434" s="13" t="s">
        <v>104</v>
      </c>
      <c r="E434" s="13" t="s">
        <v>5</v>
      </c>
      <c r="F434" s="20">
        <f t="shared" si="6"/>
        <v>350</v>
      </c>
    </row>
    <row r="435" spans="2:6">
      <c r="B435" s="19">
        <v>44519</v>
      </c>
      <c r="C435" t="s">
        <v>152</v>
      </c>
      <c r="D435" s="13" t="s">
        <v>103</v>
      </c>
      <c r="E435" s="13" t="s">
        <v>202</v>
      </c>
      <c r="F435" s="20">
        <f t="shared" si="6"/>
        <v>30</v>
      </c>
    </row>
    <row r="436" spans="2:6">
      <c r="B436" s="19">
        <v>44520</v>
      </c>
      <c r="C436" t="s">
        <v>22</v>
      </c>
      <c r="D436" s="13" t="s">
        <v>103</v>
      </c>
      <c r="E436" s="13" t="s">
        <v>202</v>
      </c>
      <c r="F436" s="20">
        <f t="shared" si="6"/>
        <v>30</v>
      </c>
    </row>
    <row r="437" spans="2:6">
      <c r="B437" s="19">
        <v>44520</v>
      </c>
      <c r="C437" t="s">
        <v>108</v>
      </c>
      <c r="D437" s="13" t="s">
        <v>103</v>
      </c>
      <c r="E437" s="13" t="s">
        <v>5</v>
      </c>
      <c r="F437" s="20">
        <f t="shared" si="6"/>
        <v>100</v>
      </c>
    </row>
    <row r="438" spans="2:6">
      <c r="B438" s="19">
        <v>44521</v>
      </c>
      <c r="C438" t="s">
        <v>163</v>
      </c>
      <c r="D438" s="13" t="s">
        <v>103</v>
      </c>
      <c r="E438" s="13" t="s">
        <v>5</v>
      </c>
      <c r="F438" s="20">
        <f t="shared" si="6"/>
        <v>100</v>
      </c>
    </row>
    <row r="439" spans="2:6">
      <c r="B439" s="19">
        <v>44521</v>
      </c>
      <c r="C439" t="s">
        <v>14</v>
      </c>
      <c r="D439" s="13" t="s">
        <v>103</v>
      </c>
      <c r="E439" s="13" t="s">
        <v>5</v>
      </c>
      <c r="F439" s="20">
        <f t="shared" si="6"/>
        <v>100</v>
      </c>
    </row>
    <row r="440" spans="2:6">
      <c r="B440" s="19">
        <v>44522</v>
      </c>
      <c r="C440" t="s">
        <v>47</v>
      </c>
      <c r="D440" s="13" t="s">
        <v>103</v>
      </c>
      <c r="E440" s="13" t="s">
        <v>5</v>
      </c>
      <c r="F440" s="20">
        <f t="shared" si="6"/>
        <v>100</v>
      </c>
    </row>
    <row r="441" spans="2:6">
      <c r="B441" s="19">
        <v>44522</v>
      </c>
      <c r="C441" t="s">
        <v>99</v>
      </c>
      <c r="D441" s="13" t="s">
        <v>103</v>
      </c>
      <c r="E441" s="13" t="s">
        <v>201</v>
      </c>
      <c r="F441" s="20">
        <f t="shared" si="6"/>
        <v>50</v>
      </c>
    </row>
    <row r="442" spans="2:6">
      <c r="B442" s="19">
        <v>44523</v>
      </c>
      <c r="C442" t="s">
        <v>145</v>
      </c>
      <c r="D442" s="13" t="s">
        <v>103</v>
      </c>
      <c r="E442" s="13" t="s">
        <v>5</v>
      </c>
      <c r="F442" s="20">
        <f t="shared" si="6"/>
        <v>100</v>
      </c>
    </row>
    <row r="443" spans="2:6">
      <c r="B443" s="19">
        <v>44523</v>
      </c>
      <c r="C443" t="s">
        <v>41</v>
      </c>
      <c r="D443" s="13" t="s">
        <v>103</v>
      </c>
      <c r="E443" s="13" t="s">
        <v>201</v>
      </c>
      <c r="F443" s="20">
        <f t="shared" si="6"/>
        <v>50</v>
      </c>
    </row>
    <row r="444" spans="2:6">
      <c r="B444" s="19">
        <v>44523</v>
      </c>
      <c r="C444" t="s">
        <v>164</v>
      </c>
      <c r="D444" s="13" t="s">
        <v>103</v>
      </c>
      <c r="E444" s="13" t="s">
        <v>5</v>
      </c>
      <c r="F444" s="20">
        <f t="shared" si="6"/>
        <v>100</v>
      </c>
    </row>
    <row r="445" spans="2:6">
      <c r="B445" s="19">
        <v>44523</v>
      </c>
      <c r="C445" t="s">
        <v>159</v>
      </c>
      <c r="D445" s="13" t="s">
        <v>103</v>
      </c>
      <c r="E445" s="13" t="s">
        <v>5</v>
      </c>
      <c r="F445" s="20">
        <f t="shared" si="6"/>
        <v>100</v>
      </c>
    </row>
    <row r="446" spans="2:6">
      <c r="B446" s="19">
        <v>44523</v>
      </c>
      <c r="C446" t="s">
        <v>15</v>
      </c>
      <c r="D446" s="13" t="s">
        <v>103</v>
      </c>
      <c r="E446" s="13" t="s">
        <v>201</v>
      </c>
      <c r="F446" s="20">
        <f t="shared" si="6"/>
        <v>50</v>
      </c>
    </row>
    <row r="447" spans="2:6">
      <c r="B447" s="19">
        <v>44524</v>
      </c>
      <c r="C447" t="s">
        <v>161</v>
      </c>
      <c r="D447" s="13" t="s">
        <v>103</v>
      </c>
      <c r="E447" s="13" t="s">
        <v>202</v>
      </c>
      <c r="F447" s="20">
        <f t="shared" si="6"/>
        <v>30</v>
      </c>
    </row>
    <row r="448" spans="2:6">
      <c r="B448" s="19">
        <v>44525</v>
      </c>
      <c r="C448" t="s">
        <v>198</v>
      </c>
      <c r="D448" s="13" t="s">
        <v>103</v>
      </c>
      <c r="E448" s="13" t="s">
        <v>201</v>
      </c>
      <c r="F448" s="20">
        <f t="shared" si="6"/>
        <v>50</v>
      </c>
    </row>
    <row r="449" spans="2:6">
      <c r="B449" s="19">
        <v>44526</v>
      </c>
      <c r="C449" t="s">
        <v>34</v>
      </c>
      <c r="D449" s="13" t="s">
        <v>104</v>
      </c>
      <c r="E449" s="13" t="s">
        <v>202</v>
      </c>
      <c r="F449" s="20">
        <f t="shared" si="6"/>
        <v>280</v>
      </c>
    </row>
    <row r="450" spans="2:6">
      <c r="B450" s="19">
        <v>44526</v>
      </c>
      <c r="C450" t="s">
        <v>13</v>
      </c>
      <c r="D450" s="13" t="s">
        <v>103</v>
      </c>
      <c r="E450" s="13" t="s">
        <v>201</v>
      </c>
      <c r="F450" s="20">
        <f t="shared" si="6"/>
        <v>50</v>
      </c>
    </row>
    <row r="451" spans="2:6">
      <c r="B451" s="19">
        <v>44526</v>
      </c>
      <c r="C451" t="s">
        <v>197</v>
      </c>
      <c r="D451" s="13" t="s">
        <v>103</v>
      </c>
      <c r="E451" s="13" t="s">
        <v>5</v>
      </c>
      <c r="F451" s="20">
        <f t="shared" si="6"/>
        <v>100</v>
      </c>
    </row>
    <row r="452" spans="2:6">
      <c r="B452" s="19">
        <v>44527</v>
      </c>
      <c r="C452" t="s">
        <v>150</v>
      </c>
      <c r="D452" s="13" t="s">
        <v>103</v>
      </c>
      <c r="E452" s="13" t="s">
        <v>5</v>
      </c>
      <c r="F452" s="20">
        <f t="shared" si="6"/>
        <v>100</v>
      </c>
    </row>
    <row r="453" spans="2:6">
      <c r="B453" s="19">
        <v>44528</v>
      </c>
      <c r="C453" t="s">
        <v>82</v>
      </c>
      <c r="D453" s="13" t="s">
        <v>103</v>
      </c>
      <c r="E453" s="13" t="s">
        <v>5</v>
      </c>
      <c r="F453" s="20">
        <f t="shared" si="6"/>
        <v>100</v>
      </c>
    </row>
    <row r="454" spans="2:6">
      <c r="B454" s="19">
        <v>44530</v>
      </c>
      <c r="C454" t="s">
        <v>185</v>
      </c>
      <c r="D454" s="13" t="s">
        <v>103</v>
      </c>
      <c r="E454" s="13" t="s">
        <v>201</v>
      </c>
      <c r="F454" s="20">
        <f t="shared" si="6"/>
        <v>50</v>
      </c>
    </row>
    <row r="455" spans="2:6">
      <c r="B455" s="19">
        <v>44531</v>
      </c>
      <c r="C455" t="s">
        <v>135</v>
      </c>
      <c r="D455" s="13" t="s">
        <v>103</v>
      </c>
      <c r="E455" s="13" t="s">
        <v>5</v>
      </c>
      <c r="F455" s="20">
        <f t="shared" si="6"/>
        <v>100</v>
      </c>
    </row>
    <row r="456" spans="2:6">
      <c r="B456" s="19">
        <v>44531</v>
      </c>
      <c r="C456" t="s">
        <v>58</v>
      </c>
      <c r="D456" s="13" t="s">
        <v>104</v>
      </c>
      <c r="E456" s="13" t="s">
        <v>5</v>
      </c>
      <c r="F456" s="20">
        <f t="shared" si="6"/>
        <v>350</v>
      </c>
    </row>
    <row r="457" spans="2:6">
      <c r="B457" s="19">
        <v>44531</v>
      </c>
      <c r="C457" t="s">
        <v>145</v>
      </c>
      <c r="D457" s="13" t="s">
        <v>103</v>
      </c>
      <c r="E457" s="13" t="s">
        <v>5</v>
      </c>
      <c r="F457" s="20">
        <f t="shared" si="6"/>
        <v>100</v>
      </c>
    </row>
    <row r="458" spans="2:6">
      <c r="B458" s="19">
        <v>44532</v>
      </c>
      <c r="C458" t="s">
        <v>169</v>
      </c>
      <c r="D458" s="13" t="s">
        <v>103</v>
      </c>
      <c r="E458" s="13" t="s">
        <v>5</v>
      </c>
      <c r="F458" s="20">
        <f t="shared" si="6"/>
        <v>100</v>
      </c>
    </row>
    <row r="459" spans="2:6">
      <c r="B459" s="19">
        <v>44532</v>
      </c>
      <c r="C459" t="s">
        <v>131</v>
      </c>
      <c r="D459" s="13" t="s">
        <v>103</v>
      </c>
      <c r="E459" s="13" t="s">
        <v>5</v>
      </c>
      <c r="F459" s="20">
        <f t="shared" si="6"/>
        <v>100</v>
      </c>
    </row>
    <row r="460" spans="2:6">
      <c r="B460" s="19">
        <v>44533</v>
      </c>
      <c r="C460" t="s">
        <v>87</v>
      </c>
      <c r="D460" s="13" t="s">
        <v>103</v>
      </c>
      <c r="E460" s="13" t="s">
        <v>5</v>
      </c>
      <c r="F460" s="20">
        <f t="shared" si="6"/>
        <v>100</v>
      </c>
    </row>
    <row r="461" spans="2:6">
      <c r="B461" s="19">
        <v>44533</v>
      </c>
      <c r="C461" t="s">
        <v>133</v>
      </c>
      <c r="D461" s="13" t="s">
        <v>103</v>
      </c>
      <c r="E461" s="13" t="s">
        <v>5</v>
      </c>
      <c r="F461" s="20">
        <f t="shared" si="6"/>
        <v>100</v>
      </c>
    </row>
    <row r="462" spans="2:6">
      <c r="B462" s="19">
        <v>44534</v>
      </c>
      <c r="C462" t="s">
        <v>39</v>
      </c>
      <c r="D462" s="13" t="s">
        <v>103</v>
      </c>
      <c r="E462" s="13" t="s">
        <v>5</v>
      </c>
      <c r="F462" s="20">
        <f t="shared" ref="F462:F501" si="7">IF(D462="Y",($C$5+(IF(E462=$B$8,$C$8,IF(E462=$B$9,$C$9,$C$10)))),IF(E462=$B$8,$C$8,IF(E462=$B$9,$C$9,$C$10)))</f>
        <v>100</v>
      </c>
    </row>
    <row r="463" spans="2:6">
      <c r="B463" s="19">
        <v>44534</v>
      </c>
      <c r="C463" t="s">
        <v>125</v>
      </c>
      <c r="D463" s="13" t="s">
        <v>103</v>
      </c>
      <c r="E463" s="13" t="s">
        <v>201</v>
      </c>
      <c r="F463" s="20">
        <f t="shared" si="7"/>
        <v>50</v>
      </c>
    </row>
    <row r="464" spans="2:6">
      <c r="B464" s="19">
        <v>44534</v>
      </c>
      <c r="C464" t="s">
        <v>151</v>
      </c>
      <c r="D464" s="13" t="s">
        <v>103</v>
      </c>
      <c r="E464" s="13" t="s">
        <v>5</v>
      </c>
      <c r="F464" s="20">
        <f t="shared" si="7"/>
        <v>100</v>
      </c>
    </row>
    <row r="465" spans="2:6">
      <c r="B465" s="19">
        <v>44534</v>
      </c>
      <c r="C465" t="s">
        <v>117</v>
      </c>
      <c r="D465" s="13" t="s">
        <v>104</v>
      </c>
      <c r="E465" s="13" t="s">
        <v>5</v>
      </c>
      <c r="F465" s="20">
        <f t="shared" si="7"/>
        <v>350</v>
      </c>
    </row>
    <row r="466" spans="2:6">
      <c r="B466" s="19">
        <v>44535</v>
      </c>
      <c r="C466" t="s">
        <v>60</v>
      </c>
      <c r="D466" s="13" t="s">
        <v>103</v>
      </c>
      <c r="E466" s="13" t="s">
        <v>201</v>
      </c>
      <c r="F466" s="20">
        <f t="shared" si="7"/>
        <v>50</v>
      </c>
    </row>
    <row r="467" spans="2:6">
      <c r="B467" s="19">
        <v>44536</v>
      </c>
      <c r="C467" t="s">
        <v>133</v>
      </c>
      <c r="D467" s="13" t="s">
        <v>103</v>
      </c>
      <c r="E467" s="13" t="s">
        <v>5</v>
      </c>
      <c r="F467" s="20">
        <f t="shared" si="7"/>
        <v>100</v>
      </c>
    </row>
    <row r="468" spans="2:6">
      <c r="B468" s="19">
        <v>44536</v>
      </c>
      <c r="C468" t="s">
        <v>67</v>
      </c>
      <c r="D468" s="13" t="s">
        <v>103</v>
      </c>
      <c r="E468" s="13" t="s">
        <v>5</v>
      </c>
      <c r="F468" s="20">
        <f t="shared" si="7"/>
        <v>100</v>
      </c>
    </row>
    <row r="469" spans="2:6">
      <c r="B469" s="19">
        <v>44536</v>
      </c>
      <c r="C469" t="s">
        <v>113</v>
      </c>
      <c r="D469" s="13" t="s">
        <v>103</v>
      </c>
      <c r="E469" s="13" t="s">
        <v>5</v>
      </c>
      <c r="F469" s="20">
        <f t="shared" si="7"/>
        <v>100</v>
      </c>
    </row>
    <row r="470" spans="2:6">
      <c r="B470" s="19">
        <v>44537</v>
      </c>
      <c r="C470" t="s">
        <v>43</v>
      </c>
      <c r="D470" s="13" t="s">
        <v>103</v>
      </c>
      <c r="E470" s="13" t="s">
        <v>5</v>
      </c>
      <c r="F470" s="20">
        <f t="shared" si="7"/>
        <v>100</v>
      </c>
    </row>
    <row r="471" spans="2:6">
      <c r="B471" s="19">
        <v>44537</v>
      </c>
      <c r="C471" t="s">
        <v>198</v>
      </c>
      <c r="D471" s="13" t="s">
        <v>103</v>
      </c>
      <c r="E471" s="13" t="s">
        <v>201</v>
      </c>
      <c r="F471" s="20">
        <f t="shared" si="7"/>
        <v>50</v>
      </c>
    </row>
    <row r="472" spans="2:6">
      <c r="B472" s="19">
        <v>44538</v>
      </c>
      <c r="C472" t="s">
        <v>76</v>
      </c>
      <c r="D472" s="13" t="s">
        <v>103</v>
      </c>
      <c r="E472" s="13" t="s">
        <v>5</v>
      </c>
      <c r="F472" s="20">
        <f t="shared" si="7"/>
        <v>100</v>
      </c>
    </row>
    <row r="473" spans="2:6">
      <c r="B473" s="19">
        <v>44539</v>
      </c>
      <c r="C473" t="s">
        <v>117</v>
      </c>
      <c r="D473" s="13" t="s">
        <v>103</v>
      </c>
      <c r="E473" s="13" t="s">
        <v>5</v>
      </c>
      <c r="F473" s="20">
        <f t="shared" si="7"/>
        <v>100</v>
      </c>
    </row>
    <row r="474" spans="2:6">
      <c r="B474" s="19">
        <v>44542</v>
      </c>
      <c r="C474" t="s">
        <v>54</v>
      </c>
      <c r="D474" s="13" t="s">
        <v>103</v>
      </c>
      <c r="E474" s="13" t="s">
        <v>201</v>
      </c>
      <c r="F474" s="20">
        <f t="shared" si="7"/>
        <v>50</v>
      </c>
    </row>
    <row r="475" spans="2:6">
      <c r="B475" s="19">
        <v>44542</v>
      </c>
      <c r="C475" t="s">
        <v>25</v>
      </c>
      <c r="D475" s="13" t="s">
        <v>103</v>
      </c>
      <c r="E475" s="13" t="s">
        <v>5</v>
      </c>
      <c r="F475" s="20">
        <f t="shared" si="7"/>
        <v>100</v>
      </c>
    </row>
    <row r="476" spans="2:6">
      <c r="B476" s="19">
        <v>44542</v>
      </c>
      <c r="C476" t="s">
        <v>136</v>
      </c>
      <c r="D476" s="13" t="s">
        <v>104</v>
      </c>
      <c r="E476" s="13" t="s">
        <v>201</v>
      </c>
      <c r="F476" s="20">
        <f t="shared" si="7"/>
        <v>300</v>
      </c>
    </row>
    <row r="477" spans="2:6">
      <c r="B477" s="19">
        <v>44543</v>
      </c>
      <c r="C477" t="s">
        <v>51</v>
      </c>
      <c r="D477" s="13" t="s">
        <v>103</v>
      </c>
      <c r="E477" s="13" t="s">
        <v>5</v>
      </c>
      <c r="F477" s="20">
        <f t="shared" si="7"/>
        <v>100</v>
      </c>
    </row>
    <row r="478" spans="2:6">
      <c r="B478" s="19">
        <v>44543</v>
      </c>
      <c r="C478" t="s">
        <v>172</v>
      </c>
      <c r="D478" s="13" t="s">
        <v>103</v>
      </c>
      <c r="E478" s="13" t="s">
        <v>5</v>
      </c>
      <c r="F478" s="20">
        <f t="shared" si="7"/>
        <v>100</v>
      </c>
    </row>
    <row r="479" spans="2:6">
      <c r="B479" s="19">
        <v>44549</v>
      </c>
      <c r="C479" t="s">
        <v>109</v>
      </c>
      <c r="D479" s="13" t="s">
        <v>104</v>
      </c>
      <c r="E479" s="13" t="s">
        <v>202</v>
      </c>
      <c r="F479" s="20">
        <f t="shared" si="7"/>
        <v>280</v>
      </c>
    </row>
    <row r="480" spans="2:6">
      <c r="B480" s="19">
        <v>44549</v>
      </c>
      <c r="C480" t="s">
        <v>94</v>
      </c>
      <c r="D480" s="13" t="s">
        <v>103</v>
      </c>
      <c r="E480" s="13" t="s">
        <v>5</v>
      </c>
      <c r="F480" s="20">
        <f t="shared" si="7"/>
        <v>100</v>
      </c>
    </row>
    <row r="481" spans="2:6">
      <c r="B481" s="19">
        <v>44549</v>
      </c>
      <c r="C481" t="s">
        <v>142</v>
      </c>
      <c r="D481" s="13" t="s">
        <v>103</v>
      </c>
      <c r="E481" s="13" t="s">
        <v>5</v>
      </c>
      <c r="F481" s="20">
        <f t="shared" si="7"/>
        <v>100</v>
      </c>
    </row>
    <row r="482" spans="2:6">
      <c r="B482" s="19">
        <v>44551</v>
      </c>
      <c r="C482" t="s">
        <v>93</v>
      </c>
      <c r="D482" s="13" t="s">
        <v>103</v>
      </c>
      <c r="E482" s="13" t="s">
        <v>5</v>
      </c>
      <c r="F482" s="20">
        <f t="shared" si="7"/>
        <v>100</v>
      </c>
    </row>
    <row r="483" spans="2:6">
      <c r="B483" s="19">
        <v>44552</v>
      </c>
      <c r="C483" t="s">
        <v>35</v>
      </c>
      <c r="D483" s="13" t="s">
        <v>104</v>
      </c>
      <c r="E483" s="13" t="s">
        <v>202</v>
      </c>
      <c r="F483" s="20">
        <f t="shared" si="7"/>
        <v>280</v>
      </c>
    </row>
    <row r="484" spans="2:6">
      <c r="B484" s="19">
        <v>44553</v>
      </c>
      <c r="C484" t="s">
        <v>185</v>
      </c>
      <c r="D484" s="13" t="s">
        <v>103</v>
      </c>
      <c r="E484" s="13" t="s">
        <v>201</v>
      </c>
      <c r="F484" s="20">
        <f t="shared" si="7"/>
        <v>50</v>
      </c>
    </row>
    <row r="485" spans="2:6">
      <c r="B485" s="19">
        <v>44553</v>
      </c>
      <c r="C485" t="s">
        <v>168</v>
      </c>
      <c r="D485" s="13" t="s">
        <v>103</v>
      </c>
      <c r="E485" s="13" t="s">
        <v>201</v>
      </c>
      <c r="F485" s="20">
        <f t="shared" si="7"/>
        <v>50</v>
      </c>
    </row>
    <row r="486" spans="2:6">
      <c r="B486" s="19">
        <v>44553</v>
      </c>
      <c r="C486" t="s">
        <v>62</v>
      </c>
      <c r="D486" s="13" t="s">
        <v>103</v>
      </c>
      <c r="E486" s="13" t="s">
        <v>201</v>
      </c>
      <c r="F486" s="20">
        <f t="shared" si="7"/>
        <v>50</v>
      </c>
    </row>
    <row r="487" spans="2:6">
      <c r="B487" s="19">
        <v>44555</v>
      </c>
      <c r="C487" t="s">
        <v>70</v>
      </c>
      <c r="D487" s="13" t="s">
        <v>103</v>
      </c>
      <c r="E487" s="13" t="s">
        <v>5</v>
      </c>
      <c r="F487" s="20">
        <f t="shared" si="7"/>
        <v>100</v>
      </c>
    </row>
    <row r="488" spans="2:6">
      <c r="B488" s="19">
        <v>44555</v>
      </c>
      <c r="C488" t="s">
        <v>127</v>
      </c>
      <c r="D488" s="13" t="s">
        <v>103</v>
      </c>
      <c r="E488" s="13" t="s">
        <v>5</v>
      </c>
      <c r="F488" s="20">
        <f t="shared" si="7"/>
        <v>100</v>
      </c>
    </row>
    <row r="489" spans="2:6">
      <c r="B489" s="19">
        <v>44555</v>
      </c>
      <c r="C489" t="s">
        <v>15</v>
      </c>
      <c r="D489" s="13" t="s">
        <v>103</v>
      </c>
      <c r="E489" s="13" t="s">
        <v>201</v>
      </c>
      <c r="F489" s="20">
        <f t="shared" si="7"/>
        <v>50</v>
      </c>
    </row>
    <row r="490" spans="2:6">
      <c r="B490" s="19">
        <v>44555</v>
      </c>
      <c r="C490" t="s">
        <v>115</v>
      </c>
      <c r="D490" s="13" t="s">
        <v>103</v>
      </c>
      <c r="E490" s="13" t="s">
        <v>5</v>
      </c>
      <c r="F490" s="20">
        <f t="shared" si="7"/>
        <v>100</v>
      </c>
    </row>
    <row r="491" spans="2:6">
      <c r="B491" s="19">
        <v>44556</v>
      </c>
      <c r="C491" t="s">
        <v>161</v>
      </c>
      <c r="D491" s="13" t="s">
        <v>103</v>
      </c>
      <c r="E491" s="13" t="s">
        <v>202</v>
      </c>
      <c r="F491" s="20">
        <f t="shared" si="7"/>
        <v>30</v>
      </c>
    </row>
    <row r="492" spans="2:6">
      <c r="B492" s="19">
        <v>44556</v>
      </c>
      <c r="C492" t="s">
        <v>144</v>
      </c>
      <c r="D492" s="13" t="s">
        <v>103</v>
      </c>
      <c r="E492" s="13" t="s">
        <v>201</v>
      </c>
      <c r="F492" s="20">
        <f t="shared" si="7"/>
        <v>50</v>
      </c>
    </row>
    <row r="493" spans="2:6">
      <c r="B493" s="19">
        <v>44556</v>
      </c>
      <c r="C493" t="s">
        <v>67</v>
      </c>
      <c r="D493" s="13" t="s">
        <v>103</v>
      </c>
      <c r="E493" s="13" t="s">
        <v>5</v>
      </c>
      <c r="F493" s="20">
        <f t="shared" si="7"/>
        <v>100</v>
      </c>
    </row>
    <row r="494" spans="2:6">
      <c r="B494" s="19">
        <v>44556</v>
      </c>
      <c r="C494" t="s">
        <v>116</v>
      </c>
      <c r="D494" s="13" t="s">
        <v>103</v>
      </c>
      <c r="E494" s="13" t="s">
        <v>5</v>
      </c>
      <c r="F494" s="20">
        <f t="shared" si="7"/>
        <v>100</v>
      </c>
    </row>
    <row r="495" spans="2:6">
      <c r="B495" s="19">
        <v>44557</v>
      </c>
      <c r="C495" t="s">
        <v>69</v>
      </c>
      <c r="D495" s="13" t="s">
        <v>103</v>
      </c>
      <c r="E495" s="13" t="s">
        <v>5</v>
      </c>
      <c r="F495" s="20">
        <f t="shared" si="7"/>
        <v>100</v>
      </c>
    </row>
    <row r="496" spans="2:6">
      <c r="B496" s="19">
        <v>44557</v>
      </c>
      <c r="C496" t="s">
        <v>14</v>
      </c>
      <c r="D496" s="13" t="s">
        <v>103</v>
      </c>
      <c r="E496" s="13" t="s">
        <v>5</v>
      </c>
      <c r="F496" s="20">
        <f t="shared" si="7"/>
        <v>100</v>
      </c>
    </row>
    <row r="497" spans="2:6">
      <c r="B497" s="19">
        <v>44557</v>
      </c>
      <c r="C497" t="s">
        <v>151</v>
      </c>
      <c r="D497" s="13" t="s">
        <v>103</v>
      </c>
      <c r="E497" s="13" t="s">
        <v>5</v>
      </c>
      <c r="F497" s="20">
        <f t="shared" si="7"/>
        <v>100</v>
      </c>
    </row>
    <row r="498" spans="2:6">
      <c r="B498" s="19">
        <v>44558</v>
      </c>
      <c r="C498" t="s">
        <v>199</v>
      </c>
      <c r="D498" s="13" t="s">
        <v>104</v>
      </c>
      <c r="E498" s="13" t="s">
        <v>201</v>
      </c>
      <c r="F498" s="20">
        <f t="shared" si="7"/>
        <v>300</v>
      </c>
    </row>
    <row r="499" spans="2:6">
      <c r="B499" s="19">
        <v>44559</v>
      </c>
      <c r="C499" t="s">
        <v>137</v>
      </c>
      <c r="D499" s="13" t="s">
        <v>103</v>
      </c>
      <c r="E499" s="13" t="s">
        <v>5</v>
      </c>
      <c r="F499" s="20">
        <f t="shared" si="7"/>
        <v>100</v>
      </c>
    </row>
    <row r="500" spans="2:6">
      <c r="B500" s="19">
        <v>44559</v>
      </c>
      <c r="C500" t="s">
        <v>156</v>
      </c>
      <c r="D500" s="13" t="s">
        <v>103</v>
      </c>
      <c r="E500" s="13" t="s">
        <v>5</v>
      </c>
      <c r="F500" s="20">
        <f t="shared" si="7"/>
        <v>100</v>
      </c>
    </row>
    <row r="501" spans="2:6">
      <c r="B501" s="8">
        <v>43829</v>
      </c>
      <c r="C501" t="s">
        <v>93</v>
      </c>
      <c r="D501" s="13" t="s">
        <v>103</v>
      </c>
      <c r="E501" s="13" t="s">
        <v>5</v>
      </c>
      <c r="F501" s="20">
        <f t="shared" si="7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502"/>
  <sheetViews>
    <sheetView showGridLines="0" topLeftCell="E1" zoomScaleNormal="100" workbookViewId="0">
      <selection activeCell="G24" sqref="G24"/>
    </sheetView>
  </sheetViews>
  <sheetFormatPr defaultColWidth="14.109375" defaultRowHeight="14.4"/>
  <cols>
    <col min="1" max="1" width="2.77734375" customWidth="1"/>
    <col min="3" max="3" width="17.109375" bestFit="1" customWidth="1"/>
    <col min="4" max="4" width="32.33203125" style="13" bestFit="1" customWidth="1"/>
    <col min="5" max="6" width="17.109375" style="13" customWidth="1"/>
    <col min="7" max="7" width="15.44140625" bestFit="1" customWidth="1"/>
    <col min="9" max="9" width="11.33203125" bestFit="1" customWidth="1"/>
    <col min="10" max="10" width="17.109375" bestFit="1" customWidth="1"/>
  </cols>
  <sheetData>
    <row r="1" spans="2:10" ht="23.4">
      <c r="B1" s="4" t="s">
        <v>6</v>
      </c>
      <c r="C1" s="5"/>
      <c r="D1" s="11"/>
      <c r="E1" s="11"/>
      <c r="F1" s="11"/>
      <c r="G1" s="5"/>
    </row>
    <row r="2" spans="2:10" ht="23.4">
      <c r="B2" s="3" t="s">
        <v>7</v>
      </c>
      <c r="C2" s="6"/>
      <c r="D2" s="12"/>
      <c r="E2" s="12"/>
      <c r="F2" s="12"/>
      <c r="G2" s="6"/>
    </row>
    <row r="5" spans="2:10">
      <c r="B5" s="9" t="s">
        <v>8</v>
      </c>
      <c r="C5" s="21">
        <v>250</v>
      </c>
    </row>
    <row r="6" spans="2:10">
      <c r="B6" s="9" t="s">
        <v>206</v>
      </c>
      <c r="C6" s="24">
        <v>0.25</v>
      </c>
    </row>
    <row r="8" spans="2:10">
      <c r="B8" s="28" t="s">
        <v>3</v>
      </c>
      <c r="C8" s="29" t="s">
        <v>2</v>
      </c>
      <c r="D8" s="30" t="s">
        <v>4</v>
      </c>
    </row>
    <row r="9" spans="2:10">
      <c r="B9" s="31" t="s">
        <v>5</v>
      </c>
      <c r="C9" s="32">
        <v>100</v>
      </c>
      <c r="D9" s="33" t="s">
        <v>0</v>
      </c>
      <c r="E9" s="22"/>
      <c r="F9" s="22"/>
    </row>
    <row r="10" spans="2:10">
      <c r="B10" s="31" t="s">
        <v>201</v>
      </c>
      <c r="C10" s="32">
        <v>50</v>
      </c>
      <c r="D10" s="33" t="s">
        <v>1</v>
      </c>
      <c r="E10" s="22"/>
      <c r="F10" s="22"/>
    </row>
    <row r="11" spans="2:10">
      <c r="B11" s="34" t="s">
        <v>202</v>
      </c>
      <c r="C11" s="35">
        <v>30</v>
      </c>
      <c r="D11" s="36" t="s">
        <v>203</v>
      </c>
      <c r="E11" s="22"/>
      <c r="F11" s="22"/>
    </row>
    <row r="12" spans="2:10">
      <c r="I12" s="2" t="s">
        <v>205</v>
      </c>
      <c r="J12" s="23">
        <f>SUM(G14:G502)</f>
        <v>82282.5</v>
      </c>
    </row>
    <row r="13" spans="2:10">
      <c r="B13" s="9" t="s">
        <v>102</v>
      </c>
      <c r="C13" s="10" t="s">
        <v>105</v>
      </c>
      <c r="D13" s="14" t="s">
        <v>106</v>
      </c>
      <c r="E13" s="14" t="s">
        <v>3</v>
      </c>
      <c r="F13" s="14" t="s">
        <v>206</v>
      </c>
      <c r="G13" s="9" t="s">
        <v>200</v>
      </c>
      <c r="I13" s="7"/>
    </row>
    <row r="14" spans="2:10">
      <c r="B14" s="38">
        <v>44198</v>
      </c>
      <c r="C14" t="s">
        <v>19</v>
      </c>
      <c r="D14" s="13" t="s">
        <v>104</v>
      </c>
      <c r="E14" s="13" t="s">
        <v>5</v>
      </c>
      <c r="F14" s="13" t="s">
        <v>104</v>
      </c>
      <c r="G14" s="20">
        <f>IF($F14="Y",(IF($D14="Y",IF($E14=$B$9,$C$9+$C$5,IF($E14=$B$10,$C$10+$C$5,$C$11+$C$5)),IF($E14=$B$9,$C$9,IF($E14=$B$10,$C$10,$C$11)))) * (1-$C$6),(IF($D14="Y",IF($E14=$B$9,$C$9+$C$5,IF($E14=$B$10,$C$10+$C$5,$C$11+$C$5)),IF($E14=$B$9,$C$9,IF($E14=$B$10,$C$10,$C$11)))) )</f>
        <v>262.5</v>
      </c>
      <c r="H14" s="7"/>
      <c r="J14" s="15"/>
    </row>
    <row r="15" spans="2:10">
      <c r="B15" s="38">
        <v>44199</v>
      </c>
      <c r="C15" t="s">
        <v>137</v>
      </c>
      <c r="D15" s="13" t="s">
        <v>104</v>
      </c>
      <c r="E15" s="13" t="s">
        <v>5</v>
      </c>
      <c r="F15" s="13" t="s">
        <v>103</v>
      </c>
      <c r="G15" s="20">
        <f t="shared" ref="G15:G78" si="0">IF($F15="Y",(IF($D15="Y",IF($E15=$B$9,$C$9+$C$5,IF($E15=$B$10,$C$10+$C$5,$C$11+$C$5)),IF($E15=$B$9,$C$9,IF($E15=$B$10,$C$10,$C$11)))) * (1-$C$6),(IF($D15="Y",IF($E15=$B$9,$C$9+$C$5,IF($E15=$B$10,$C$10+$C$5,$C$11+$C$5)),IF($E15=$B$9,$C$9,IF($E15=$B$10,$C$10,$C$11)))) )</f>
        <v>350</v>
      </c>
      <c r="H15" s="7"/>
      <c r="J15" s="15"/>
    </row>
    <row r="16" spans="2:10">
      <c r="B16" s="38">
        <v>44199</v>
      </c>
      <c r="C16" t="s">
        <v>78</v>
      </c>
      <c r="D16" s="13" t="s">
        <v>104</v>
      </c>
      <c r="E16" s="13" t="s">
        <v>202</v>
      </c>
      <c r="F16" s="13" t="s">
        <v>103</v>
      </c>
      <c r="G16" s="20">
        <f t="shared" si="0"/>
        <v>280</v>
      </c>
      <c r="H16" s="7"/>
      <c r="J16" s="15"/>
    </row>
    <row r="17" spans="2:10">
      <c r="B17" s="38">
        <v>44201</v>
      </c>
      <c r="C17" t="s">
        <v>108</v>
      </c>
      <c r="D17" s="13" t="s">
        <v>104</v>
      </c>
      <c r="E17" s="13" t="s">
        <v>5</v>
      </c>
      <c r="F17" s="13" t="s">
        <v>103</v>
      </c>
      <c r="G17" s="20">
        <f t="shared" si="0"/>
        <v>350</v>
      </c>
      <c r="H17" s="7"/>
      <c r="J17" s="15"/>
    </row>
    <row r="18" spans="2:10">
      <c r="B18" s="38">
        <v>44201</v>
      </c>
      <c r="C18" t="s">
        <v>55</v>
      </c>
      <c r="D18" s="13" t="s">
        <v>104</v>
      </c>
      <c r="E18" s="13" t="s">
        <v>201</v>
      </c>
      <c r="F18" s="13" t="s">
        <v>104</v>
      </c>
      <c r="G18" s="20">
        <f t="shared" si="0"/>
        <v>225</v>
      </c>
      <c r="H18" s="25"/>
      <c r="J18" s="15"/>
    </row>
    <row r="19" spans="2:10">
      <c r="B19" s="38">
        <v>44201</v>
      </c>
      <c r="C19" t="s">
        <v>33</v>
      </c>
      <c r="D19" s="13" t="s">
        <v>104</v>
      </c>
      <c r="E19" s="13" t="s">
        <v>5</v>
      </c>
      <c r="F19" s="13" t="s">
        <v>103</v>
      </c>
      <c r="G19" s="20">
        <f t="shared" si="0"/>
        <v>350</v>
      </c>
      <c r="H19" s="7"/>
      <c r="J19" s="15"/>
    </row>
    <row r="20" spans="2:10">
      <c r="B20" s="38">
        <v>44202</v>
      </c>
      <c r="C20" t="s">
        <v>108</v>
      </c>
      <c r="D20" s="13" t="s">
        <v>103</v>
      </c>
      <c r="E20" s="13" t="s">
        <v>5</v>
      </c>
      <c r="F20" s="13" t="s">
        <v>103</v>
      </c>
      <c r="G20" s="20">
        <f t="shared" si="0"/>
        <v>100</v>
      </c>
      <c r="H20" s="7"/>
      <c r="J20" s="15"/>
    </row>
    <row r="21" spans="2:10">
      <c r="B21" s="38">
        <v>44203</v>
      </c>
      <c r="C21" t="s">
        <v>79</v>
      </c>
      <c r="D21" s="13" t="s">
        <v>104</v>
      </c>
      <c r="E21" s="13" t="s">
        <v>5</v>
      </c>
      <c r="F21" s="13" t="s">
        <v>103</v>
      </c>
      <c r="G21" s="20">
        <f t="shared" si="0"/>
        <v>350</v>
      </c>
      <c r="H21" s="7"/>
      <c r="J21" s="15"/>
    </row>
    <row r="22" spans="2:10">
      <c r="B22" s="38">
        <v>44203</v>
      </c>
      <c r="C22" t="s">
        <v>86</v>
      </c>
      <c r="D22" s="13" t="s">
        <v>104</v>
      </c>
      <c r="E22" s="13" t="s">
        <v>5</v>
      </c>
      <c r="F22" s="13" t="s">
        <v>103</v>
      </c>
      <c r="G22" s="20">
        <f t="shared" si="0"/>
        <v>350</v>
      </c>
      <c r="H22" s="7"/>
      <c r="J22" s="15"/>
    </row>
    <row r="23" spans="2:10">
      <c r="B23" s="38">
        <v>44203</v>
      </c>
      <c r="C23" t="s">
        <v>160</v>
      </c>
      <c r="D23" s="13" t="s">
        <v>104</v>
      </c>
      <c r="E23" s="13" t="s">
        <v>5</v>
      </c>
      <c r="F23" s="13" t="s">
        <v>103</v>
      </c>
      <c r="G23" s="20">
        <f t="shared" si="0"/>
        <v>350</v>
      </c>
      <c r="H23" s="7"/>
      <c r="J23" s="15"/>
    </row>
    <row r="24" spans="2:10">
      <c r="B24" s="38">
        <v>44203</v>
      </c>
      <c r="C24" t="s">
        <v>32</v>
      </c>
      <c r="D24" s="13" t="s">
        <v>104</v>
      </c>
      <c r="E24" s="13" t="s">
        <v>201</v>
      </c>
      <c r="F24" s="13" t="s">
        <v>104</v>
      </c>
      <c r="G24" s="20">
        <f t="shared" si="0"/>
        <v>225</v>
      </c>
      <c r="H24" s="7"/>
      <c r="J24" s="15"/>
    </row>
    <row r="25" spans="2:10">
      <c r="B25" s="38">
        <v>44204</v>
      </c>
      <c r="C25" t="s">
        <v>41</v>
      </c>
      <c r="D25" s="13" t="s">
        <v>104</v>
      </c>
      <c r="E25" s="13" t="s">
        <v>201</v>
      </c>
      <c r="F25" s="13" t="s">
        <v>103</v>
      </c>
      <c r="G25" s="20">
        <f t="shared" si="0"/>
        <v>300</v>
      </c>
      <c r="H25" s="7"/>
      <c r="J25" s="15"/>
    </row>
    <row r="26" spans="2:10">
      <c r="B26" s="38">
        <v>44204</v>
      </c>
      <c r="C26" t="s">
        <v>123</v>
      </c>
      <c r="D26" s="13" t="s">
        <v>104</v>
      </c>
      <c r="E26" s="13" t="s">
        <v>5</v>
      </c>
      <c r="F26" s="13" t="s">
        <v>103</v>
      </c>
      <c r="G26" s="20">
        <f t="shared" si="0"/>
        <v>350</v>
      </c>
      <c r="H26" s="7"/>
      <c r="J26" s="15"/>
    </row>
    <row r="27" spans="2:10">
      <c r="B27" s="38">
        <v>44204</v>
      </c>
      <c r="C27" t="s">
        <v>125</v>
      </c>
      <c r="D27" s="13" t="s">
        <v>104</v>
      </c>
      <c r="E27" s="13" t="s">
        <v>201</v>
      </c>
      <c r="F27" s="13" t="s">
        <v>103</v>
      </c>
      <c r="G27" s="20">
        <f t="shared" si="0"/>
        <v>300</v>
      </c>
      <c r="H27" s="7"/>
      <c r="J27" s="15"/>
    </row>
    <row r="28" spans="2:10">
      <c r="B28" s="38">
        <v>44205</v>
      </c>
      <c r="C28" t="s">
        <v>69</v>
      </c>
      <c r="D28" s="13" t="s">
        <v>104</v>
      </c>
      <c r="E28" s="13" t="s">
        <v>5</v>
      </c>
      <c r="F28" s="13" t="s">
        <v>103</v>
      </c>
      <c r="G28" s="20">
        <f t="shared" si="0"/>
        <v>350</v>
      </c>
      <c r="H28" s="7"/>
      <c r="J28" s="15"/>
    </row>
    <row r="29" spans="2:10">
      <c r="B29" s="38">
        <v>44205</v>
      </c>
      <c r="C29" t="s">
        <v>44</v>
      </c>
      <c r="D29" s="13" t="s">
        <v>104</v>
      </c>
      <c r="E29" s="13" t="s">
        <v>5</v>
      </c>
      <c r="F29" s="13" t="s">
        <v>103</v>
      </c>
      <c r="G29" s="20">
        <f t="shared" si="0"/>
        <v>350</v>
      </c>
      <c r="H29" s="7"/>
      <c r="J29" s="15"/>
    </row>
    <row r="30" spans="2:10">
      <c r="B30" s="38">
        <v>44206</v>
      </c>
      <c r="C30" t="s">
        <v>181</v>
      </c>
      <c r="D30" s="13" t="s">
        <v>104</v>
      </c>
      <c r="E30" s="13" t="s">
        <v>5</v>
      </c>
      <c r="F30" s="13" t="s">
        <v>103</v>
      </c>
      <c r="G30" s="20">
        <f t="shared" si="0"/>
        <v>350</v>
      </c>
      <c r="H30" s="7"/>
      <c r="J30" s="15"/>
    </row>
    <row r="31" spans="2:10">
      <c r="B31" s="38">
        <v>44206</v>
      </c>
      <c r="C31" t="s">
        <v>13</v>
      </c>
      <c r="D31" s="13" t="s">
        <v>104</v>
      </c>
      <c r="E31" s="13" t="s">
        <v>201</v>
      </c>
      <c r="F31" s="13" t="s">
        <v>103</v>
      </c>
      <c r="G31" s="20">
        <f t="shared" si="0"/>
        <v>300</v>
      </c>
      <c r="H31" s="7"/>
      <c r="J31" s="15"/>
    </row>
    <row r="32" spans="2:10">
      <c r="B32" s="38">
        <v>44209</v>
      </c>
      <c r="C32" t="s">
        <v>170</v>
      </c>
      <c r="D32" s="13" t="s">
        <v>104</v>
      </c>
      <c r="E32" s="13" t="s">
        <v>5</v>
      </c>
      <c r="F32" s="13" t="s">
        <v>103</v>
      </c>
      <c r="G32" s="20">
        <f t="shared" si="0"/>
        <v>350</v>
      </c>
      <c r="H32" s="7"/>
      <c r="J32" s="15"/>
    </row>
    <row r="33" spans="2:10">
      <c r="B33" s="38">
        <v>44209</v>
      </c>
      <c r="C33" t="s">
        <v>29</v>
      </c>
      <c r="D33" s="13" t="s">
        <v>104</v>
      </c>
      <c r="E33" s="13" t="s">
        <v>202</v>
      </c>
      <c r="F33" s="13" t="s">
        <v>103</v>
      </c>
      <c r="G33" s="20">
        <f t="shared" si="0"/>
        <v>280</v>
      </c>
      <c r="H33" s="7"/>
      <c r="J33" s="15"/>
    </row>
    <row r="34" spans="2:10">
      <c r="B34" s="38">
        <v>44210</v>
      </c>
      <c r="C34" t="s">
        <v>39</v>
      </c>
      <c r="D34" s="13" t="s">
        <v>104</v>
      </c>
      <c r="E34" s="13" t="s">
        <v>5</v>
      </c>
      <c r="F34" s="13" t="s">
        <v>104</v>
      </c>
      <c r="G34" s="20">
        <f t="shared" si="0"/>
        <v>262.5</v>
      </c>
      <c r="H34" s="7"/>
      <c r="J34" s="15"/>
    </row>
    <row r="35" spans="2:10">
      <c r="B35" s="38">
        <v>44210</v>
      </c>
      <c r="C35" t="s">
        <v>186</v>
      </c>
      <c r="D35" s="13" t="s">
        <v>104</v>
      </c>
      <c r="E35" s="13" t="s">
        <v>5</v>
      </c>
      <c r="F35" s="13" t="s">
        <v>103</v>
      </c>
      <c r="G35" s="20">
        <f t="shared" si="0"/>
        <v>350</v>
      </c>
      <c r="H35" s="7"/>
      <c r="J35" s="15"/>
    </row>
    <row r="36" spans="2:10">
      <c r="B36" s="38">
        <v>44211</v>
      </c>
      <c r="C36" t="s">
        <v>133</v>
      </c>
      <c r="D36" s="13" t="s">
        <v>104</v>
      </c>
      <c r="E36" s="13" t="s">
        <v>5</v>
      </c>
      <c r="F36" s="13" t="s">
        <v>103</v>
      </c>
      <c r="G36" s="20">
        <f t="shared" si="0"/>
        <v>350</v>
      </c>
      <c r="H36" s="7"/>
      <c r="J36" s="15"/>
    </row>
    <row r="37" spans="2:10">
      <c r="B37" s="38">
        <v>44211</v>
      </c>
      <c r="C37" t="s">
        <v>186</v>
      </c>
      <c r="D37" s="13" t="s">
        <v>103</v>
      </c>
      <c r="E37" s="13" t="s">
        <v>5</v>
      </c>
      <c r="F37" s="13" t="s">
        <v>103</v>
      </c>
      <c r="G37" s="20">
        <f t="shared" si="0"/>
        <v>100</v>
      </c>
      <c r="H37" s="7"/>
      <c r="J37" s="15"/>
    </row>
    <row r="38" spans="2:10">
      <c r="B38" s="38">
        <v>44211</v>
      </c>
      <c r="C38" t="s">
        <v>118</v>
      </c>
      <c r="D38" s="13" t="s">
        <v>103</v>
      </c>
      <c r="E38" s="13" t="s">
        <v>5</v>
      </c>
      <c r="F38" s="13" t="s">
        <v>104</v>
      </c>
      <c r="G38" s="20">
        <f t="shared" si="0"/>
        <v>75</v>
      </c>
      <c r="H38" s="7"/>
      <c r="J38" s="15"/>
    </row>
    <row r="39" spans="2:10">
      <c r="B39" s="38">
        <v>44212</v>
      </c>
      <c r="C39" t="s">
        <v>80</v>
      </c>
      <c r="D39" s="13" t="s">
        <v>104</v>
      </c>
      <c r="E39" s="13" t="s">
        <v>201</v>
      </c>
      <c r="F39" s="13" t="s">
        <v>103</v>
      </c>
      <c r="G39" s="20">
        <f t="shared" si="0"/>
        <v>300</v>
      </c>
      <c r="H39" s="7"/>
      <c r="J39" s="15"/>
    </row>
    <row r="40" spans="2:10">
      <c r="B40" s="38">
        <v>44214</v>
      </c>
      <c r="C40" t="s">
        <v>19</v>
      </c>
      <c r="D40" s="13" t="s">
        <v>103</v>
      </c>
      <c r="E40" s="13" t="s">
        <v>5</v>
      </c>
      <c r="F40" s="13" t="s">
        <v>104</v>
      </c>
      <c r="G40" s="20">
        <f t="shared" si="0"/>
        <v>75</v>
      </c>
      <c r="H40" s="7"/>
      <c r="J40" s="15"/>
    </row>
    <row r="41" spans="2:10">
      <c r="B41" s="38">
        <v>44214</v>
      </c>
      <c r="C41" t="s">
        <v>128</v>
      </c>
      <c r="D41" s="13" t="s">
        <v>104</v>
      </c>
      <c r="E41" s="13" t="s">
        <v>201</v>
      </c>
      <c r="F41" s="13" t="s">
        <v>103</v>
      </c>
      <c r="G41" s="20">
        <f t="shared" si="0"/>
        <v>300</v>
      </c>
      <c r="H41" s="7"/>
      <c r="J41" s="15"/>
    </row>
    <row r="42" spans="2:10">
      <c r="B42" s="38">
        <v>44215</v>
      </c>
      <c r="C42" t="s">
        <v>69</v>
      </c>
      <c r="D42" s="13" t="s">
        <v>103</v>
      </c>
      <c r="E42" s="13" t="s">
        <v>5</v>
      </c>
      <c r="F42" s="13" t="s">
        <v>103</v>
      </c>
      <c r="G42" s="20">
        <f t="shared" si="0"/>
        <v>100</v>
      </c>
      <c r="H42" s="7"/>
      <c r="J42" s="15"/>
    </row>
    <row r="43" spans="2:10">
      <c r="B43" s="38">
        <v>44215</v>
      </c>
      <c r="C43" t="s">
        <v>90</v>
      </c>
      <c r="D43" s="13" t="s">
        <v>104</v>
      </c>
      <c r="E43" s="13" t="s">
        <v>5</v>
      </c>
      <c r="F43" s="13" t="s">
        <v>103</v>
      </c>
      <c r="G43" s="20">
        <f t="shared" si="0"/>
        <v>350</v>
      </c>
      <c r="H43" s="7"/>
      <c r="J43" s="15"/>
    </row>
    <row r="44" spans="2:10">
      <c r="B44" s="38">
        <v>44215</v>
      </c>
      <c r="C44" t="s">
        <v>190</v>
      </c>
      <c r="D44" s="13" t="s">
        <v>104</v>
      </c>
      <c r="E44" s="13" t="s">
        <v>5</v>
      </c>
      <c r="F44" s="13" t="s">
        <v>103</v>
      </c>
      <c r="G44" s="20">
        <f t="shared" si="0"/>
        <v>350</v>
      </c>
      <c r="H44" s="7"/>
      <c r="J44" s="15"/>
    </row>
    <row r="45" spans="2:10">
      <c r="B45" s="38">
        <v>44215</v>
      </c>
      <c r="C45" t="s">
        <v>158</v>
      </c>
      <c r="D45" s="13" t="s">
        <v>104</v>
      </c>
      <c r="E45" s="13" t="s">
        <v>201</v>
      </c>
      <c r="F45" s="13" t="s">
        <v>103</v>
      </c>
      <c r="G45" s="20">
        <f t="shared" si="0"/>
        <v>300</v>
      </c>
      <c r="H45" s="7"/>
      <c r="J45" s="15"/>
    </row>
    <row r="46" spans="2:10">
      <c r="B46" s="38">
        <v>44216</v>
      </c>
      <c r="C46" t="s">
        <v>158</v>
      </c>
      <c r="D46" s="13" t="s">
        <v>103</v>
      </c>
      <c r="E46" s="13" t="s">
        <v>201</v>
      </c>
      <c r="F46" s="13" t="s">
        <v>103</v>
      </c>
      <c r="G46" s="20">
        <f t="shared" si="0"/>
        <v>50</v>
      </c>
      <c r="H46" s="7"/>
      <c r="J46" s="15"/>
    </row>
    <row r="47" spans="2:10">
      <c r="B47" s="38">
        <v>44216</v>
      </c>
      <c r="C47" t="s">
        <v>134</v>
      </c>
      <c r="D47" s="13" t="s">
        <v>104</v>
      </c>
      <c r="E47" s="13" t="s">
        <v>5</v>
      </c>
      <c r="F47" s="13" t="s">
        <v>207</v>
      </c>
      <c r="G47" s="20">
        <f t="shared" si="0"/>
        <v>262.5</v>
      </c>
      <c r="H47" s="7"/>
      <c r="J47" s="15"/>
    </row>
    <row r="48" spans="2:10">
      <c r="B48" s="38">
        <v>44216</v>
      </c>
      <c r="C48" t="s">
        <v>191</v>
      </c>
      <c r="D48" s="13" t="s">
        <v>104</v>
      </c>
      <c r="E48" s="13" t="s">
        <v>5</v>
      </c>
      <c r="F48" s="13" t="s">
        <v>104</v>
      </c>
      <c r="G48" s="20">
        <f t="shared" si="0"/>
        <v>262.5</v>
      </c>
      <c r="H48" s="7"/>
      <c r="J48" s="15"/>
    </row>
    <row r="49" spans="2:10">
      <c r="B49" s="38">
        <v>44217</v>
      </c>
      <c r="C49" t="s">
        <v>23</v>
      </c>
      <c r="D49" s="13" t="s">
        <v>104</v>
      </c>
      <c r="E49" s="13" t="s">
        <v>201</v>
      </c>
      <c r="F49" s="13" t="s">
        <v>103</v>
      </c>
      <c r="G49" s="20">
        <f t="shared" si="0"/>
        <v>300</v>
      </c>
      <c r="H49" s="7"/>
      <c r="J49" s="15"/>
    </row>
    <row r="50" spans="2:10">
      <c r="B50" s="38">
        <v>44219</v>
      </c>
      <c r="C50" t="s">
        <v>59</v>
      </c>
      <c r="D50" s="13" t="s">
        <v>104</v>
      </c>
      <c r="E50" s="13" t="s">
        <v>5</v>
      </c>
      <c r="F50" s="13" t="s">
        <v>103</v>
      </c>
      <c r="G50" s="20">
        <f t="shared" si="0"/>
        <v>350</v>
      </c>
      <c r="H50" s="7"/>
      <c r="J50" s="15"/>
    </row>
    <row r="51" spans="2:10">
      <c r="B51" s="38">
        <v>44220</v>
      </c>
      <c r="C51" t="s">
        <v>39</v>
      </c>
      <c r="D51" s="13" t="s">
        <v>103</v>
      </c>
      <c r="E51" s="13" t="s">
        <v>5</v>
      </c>
      <c r="F51" s="13" t="s">
        <v>104</v>
      </c>
      <c r="G51" s="20">
        <f t="shared" si="0"/>
        <v>75</v>
      </c>
      <c r="H51" s="7"/>
      <c r="J51" s="15"/>
    </row>
    <row r="52" spans="2:10">
      <c r="B52" s="38">
        <v>44220</v>
      </c>
      <c r="C52" t="s">
        <v>90</v>
      </c>
      <c r="D52" s="13" t="s">
        <v>103</v>
      </c>
      <c r="E52" s="13" t="s">
        <v>5</v>
      </c>
      <c r="F52" s="13" t="s">
        <v>103</v>
      </c>
      <c r="G52" s="20">
        <f t="shared" si="0"/>
        <v>100</v>
      </c>
      <c r="H52" s="7"/>
      <c r="J52" s="15"/>
    </row>
    <row r="53" spans="2:10">
      <c r="B53" s="38">
        <v>44221</v>
      </c>
      <c r="C53" t="s">
        <v>185</v>
      </c>
      <c r="D53" s="13" t="s">
        <v>104</v>
      </c>
      <c r="E53" s="13" t="s">
        <v>201</v>
      </c>
      <c r="F53" s="13" t="s">
        <v>103</v>
      </c>
      <c r="G53" s="20">
        <f t="shared" si="0"/>
        <v>300</v>
      </c>
      <c r="H53" s="7"/>
      <c r="J53" s="15"/>
    </row>
    <row r="54" spans="2:10">
      <c r="B54" s="38">
        <v>44221</v>
      </c>
      <c r="C54" t="s">
        <v>92</v>
      </c>
      <c r="D54" s="13" t="s">
        <v>104</v>
      </c>
      <c r="E54" s="13" t="s">
        <v>5</v>
      </c>
      <c r="F54" s="13" t="s">
        <v>207</v>
      </c>
      <c r="G54" s="20">
        <f t="shared" si="0"/>
        <v>262.5</v>
      </c>
      <c r="H54" s="7"/>
      <c r="J54" s="15"/>
    </row>
    <row r="55" spans="2:10">
      <c r="B55" s="38">
        <v>44222</v>
      </c>
      <c r="C55" t="s">
        <v>65</v>
      </c>
      <c r="D55" s="13" t="s">
        <v>104</v>
      </c>
      <c r="E55" s="13" t="s">
        <v>5</v>
      </c>
      <c r="F55" s="13" t="s">
        <v>104</v>
      </c>
      <c r="G55" s="20">
        <f t="shared" si="0"/>
        <v>262.5</v>
      </c>
      <c r="H55" s="7"/>
      <c r="J55" s="15"/>
    </row>
    <row r="56" spans="2:10">
      <c r="B56" s="38">
        <v>44222</v>
      </c>
      <c r="C56" t="s">
        <v>19</v>
      </c>
      <c r="D56" s="13" t="s">
        <v>103</v>
      </c>
      <c r="E56" s="13" t="s">
        <v>5</v>
      </c>
      <c r="F56" s="13" t="s">
        <v>104</v>
      </c>
      <c r="G56" s="20">
        <f t="shared" si="0"/>
        <v>75</v>
      </c>
      <c r="H56" s="7"/>
      <c r="J56" s="15"/>
    </row>
    <row r="57" spans="2:10">
      <c r="B57" s="38">
        <v>44223</v>
      </c>
      <c r="C57" t="s">
        <v>70</v>
      </c>
      <c r="D57" s="13" t="s">
        <v>104</v>
      </c>
      <c r="E57" s="13" t="s">
        <v>5</v>
      </c>
      <c r="F57" s="13" t="s">
        <v>103</v>
      </c>
      <c r="G57" s="20">
        <f t="shared" si="0"/>
        <v>350</v>
      </c>
      <c r="H57" s="7"/>
      <c r="J57" s="15"/>
    </row>
    <row r="58" spans="2:10">
      <c r="B58" s="38">
        <v>44225</v>
      </c>
      <c r="C58" t="s">
        <v>66</v>
      </c>
      <c r="D58" s="13" t="s">
        <v>104</v>
      </c>
      <c r="E58" s="13" t="s">
        <v>5</v>
      </c>
      <c r="F58" s="13" t="s">
        <v>103</v>
      </c>
      <c r="G58" s="20">
        <f t="shared" si="0"/>
        <v>350</v>
      </c>
      <c r="H58" s="7"/>
      <c r="J58" s="15"/>
    </row>
    <row r="59" spans="2:10">
      <c r="B59" s="38">
        <v>44225</v>
      </c>
      <c r="C59" t="s">
        <v>149</v>
      </c>
      <c r="D59" s="13" t="s">
        <v>104</v>
      </c>
      <c r="E59" s="13" t="s">
        <v>5</v>
      </c>
      <c r="F59" s="13" t="s">
        <v>103</v>
      </c>
      <c r="G59" s="20">
        <f t="shared" si="0"/>
        <v>350</v>
      </c>
      <c r="H59" s="7"/>
      <c r="J59" s="15"/>
    </row>
    <row r="60" spans="2:10">
      <c r="B60" s="38">
        <v>44230</v>
      </c>
      <c r="C60" t="s">
        <v>140</v>
      </c>
      <c r="D60" s="13" t="s">
        <v>104</v>
      </c>
      <c r="E60" s="13" t="s">
        <v>5</v>
      </c>
      <c r="F60" s="13" t="s">
        <v>103</v>
      </c>
      <c r="G60" s="20">
        <f t="shared" si="0"/>
        <v>350</v>
      </c>
      <c r="H60" s="7"/>
      <c r="J60" s="15"/>
    </row>
    <row r="61" spans="2:10">
      <c r="B61" s="38">
        <v>44231</v>
      </c>
      <c r="C61" t="s">
        <v>89</v>
      </c>
      <c r="D61" s="13" t="s">
        <v>104</v>
      </c>
      <c r="E61" s="13" t="s">
        <v>5</v>
      </c>
      <c r="F61" s="13" t="s">
        <v>103</v>
      </c>
      <c r="G61" s="20">
        <f t="shared" si="0"/>
        <v>350</v>
      </c>
      <c r="H61" s="7"/>
      <c r="J61" s="15"/>
    </row>
    <row r="62" spans="2:10">
      <c r="B62" s="38">
        <v>44232</v>
      </c>
      <c r="C62" t="s">
        <v>25</v>
      </c>
      <c r="D62" s="13" t="s">
        <v>104</v>
      </c>
      <c r="E62" s="13" t="s">
        <v>5</v>
      </c>
      <c r="F62" s="13" t="s">
        <v>103</v>
      </c>
      <c r="G62" s="20">
        <f t="shared" si="0"/>
        <v>350</v>
      </c>
      <c r="H62" s="7"/>
      <c r="J62" s="15"/>
    </row>
    <row r="63" spans="2:10">
      <c r="B63" s="38">
        <v>44232</v>
      </c>
      <c r="C63" t="s">
        <v>132</v>
      </c>
      <c r="D63" s="13" t="s">
        <v>104</v>
      </c>
      <c r="E63" s="13" t="s">
        <v>201</v>
      </c>
      <c r="F63" s="13" t="s">
        <v>103</v>
      </c>
      <c r="G63" s="20">
        <f t="shared" si="0"/>
        <v>300</v>
      </c>
      <c r="H63" s="7"/>
      <c r="J63" s="15"/>
    </row>
    <row r="64" spans="2:10">
      <c r="B64" s="38">
        <v>44233</v>
      </c>
      <c r="C64" t="s">
        <v>15</v>
      </c>
      <c r="D64" s="13" t="s">
        <v>104</v>
      </c>
      <c r="E64" s="13" t="s">
        <v>201</v>
      </c>
      <c r="F64" s="13" t="s">
        <v>103</v>
      </c>
      <c r="G64" s="20">
        <f t="shared" si="0"/>
        <v>300</v>
      </c>
      <c r="H64" s="7"/>
      <c r="J64" s="15"/>
    </row>
    <row r="65" spans="2:10">
      <c r="B65" s="38">
        <v>44233</v>
      </c>
      <c r="C65" t="s">
        <v>82</v>
      </c>
      <c r="D65" s="13" t="s">
        <v>104</v>
      </c>
      <c r="E65" s="13" t="s">
        <v>5</v>
      </c>
      <c r="F65" s="13" t="s">
        <v>207</v>
      </c>
      <c r="G65" s="20">
        <f t="shared" si="0"/>
        <v>262.5</v>
      </c>
      <c r="H65" s="7"/>
      <c r="J65" s="15"/>
    </row>
    <row r="66" spans="2:10">
      <c r="B66" s="38">
        <v>44233</v>
      </c>
      <c r="C66" t="s">
        <v>39</v>
      </c>
      <c r="D66" s="13" t="s">
        <v>103</v>
      </c>
      <c r="E66" s="13" t="s">
        <v>5</v>
      </c>
      <c r="F66" s="13" t="s">
        <v>104</v>
      </c>
      <c r="G66" s="20">
        <f t="shared" si="0"/>
        <v>75</v>
      </c>
      <c r="H66" s="7"/>
      <c r="J66" s="15"/>
    </row>
    <row r="67" spans="2:10">
      <c r="B67" s="38">
        <v>44234</v>
      </c>
      <c r="C67" t="s">
        <v>42</v>
      </c>
      <c r="D67" s="13" t="s">
        <v>104</v>
      </c>
      <c r="E67" s="13" t="s">
        <v>5</v>
      </c>
      <c r="F67" s="13" t="s">
        <v>104</v>
      </c>
      <c r="G67" s="20">
        <f t="shared" si="0"/>
        <v>262.5</v>
      </c>
      <c r="H67" s="7"/>
      <c r="J67" s="15"/>
    </row>
    <row r="68" spans="2:10">
      <c r="B68" s="38">
        <v>44235</v>
      </c>
      <c r="C68" t="s">
        <v>39</v>
      </c>
      <c r="D68" s="13" t="s">
        <v>103</v>
      </c>
      <c r="E68" s="13" t="s">
        <v>5</v>
      </c>
      <c r="F68" s="13" t="s">
        <v>104</v>
      </c>
      <c r="G68" s="20">
        <f t="shared" si="0"/>
        <v>75</v>
      </c>
      <c r="H68" s="7"/>
      <c r="J68" s="15"/>
    </row>
    <row r="69" spans="2:10">
      <c r="B69" s="38">
        <v>44235</v>
      </c>
      <c r="C69" t="s">
        <v>181</v>
      </c>
      <c r="D69" s="13" t="s">
        <v>103</v>
      </c>
      <c r="E69" s="13" t="s">
        <v>5</v>
      </c>
      <c r="F69" s="13" t="s">
        <v>103</v>
      </c>
      <c r="G69" s="20">
        <f t="shared" si="0"/>
        <v>100</v>
      </c>
      <c r="H69" s="7"/>
      <c r="J69" s="15"/>
    </row>
    <row r="70" spans="2:10">
      <c r="B70" s="38">
        <v>44235</v>
      </c>
      <c r="C70" t="s">
        <v>168</v>
      </c>
      <c r="D70" s="13" t="s">
        <v>104</v>
      </c>
      <c r="E70" s="13" t="s">
        <v>201</v>
      </c>
      <c r="F70" s="13" t="s">
        <v>103</v>
      </c>
      <c r="G70" s="20">
        <f t="shared" si="0"/>
        <v>300</v>
      </c>
      <c r="H70" s="7"/>
      <c r="J70" s="15"/>
    </row>
    <row r="71" spans="2:10">
      <c r="B71" s="38">
        <v>44235</v>
      </c>
      <c r="C71" t="s">
        <v>23</v>
      </c>
      <c r="D71" s="13" t="s">
        <v>103</v>
      </c>
      <c r="E71" s="13" t="s">
        <v>201</v>
      </c>
      <c r="F71" s="13" t="s">
        <v>103</v>
      </c>
      <c r="G71" s="20">
        <f t="shared" si="0"/>
        <v>50</v>
      </c>
      <c r="H71" s="7"/>
      <c r="J71" s="15"/>
    </row>
    <row r="72" spans="2:10">
      <c r="B72" s="38">
        <v>44238</v>
      </c>
      <c r="C72" t="s">
        <v>36</v>
      </c>
      <c r="D72" s="13" t="s">
        <v>104</v>
      </c>
      <c r="E72" s="13" t="s">
        <v>5</v>
      </c>
      <c r="F72" s="13" t="s">
        <v>103</v>
      </c>
      <c r="G72" s="20">
        <f t="shared" si="0"/>
        <v>350</v>
      </c>
      <c r="H72" s="7"/>
      <c r="J72" s="15"/>
    </row>
    <row r="73" spans="2:10">
      <c r="B73" s="38">
        <v>44238</v>
      </c>
      <c r="C73" t="s">
        <v>148</v>
      </c>
      <c r="D73" s="13" t="s">
        <v>104</v>
      </c>
      <c r="E73" s="13" t="s">
        <v>201</v>
      </c>
      <c r="F73" s="13" t="s">
        <v>103</v>
      </c>
      <c r="G73" s="20">
        <f t="shared" si="0"/>
        <v>300</v>
      </c>
      <c r="H73" s="7"/>
      <c r="J73" s="15"/>
    </row>
    <row r="74" spans="2:10">
      <c r="B74" s="38">
        <v>44239</v>
      </c>
      <c r="C74" t="s">
        <v>174</v>
      </c>
      <c r="D74" s="13" t="s">
        <v>104</v>
      </c>
      <c r="E74" s="13" t="s">
        <v>5</v>
      </c>
      <c r="F74" s="13" t="s">
        <v>103</v>
      </c>
      <c r="G74" s="20">
        <f t="shared" si="0"/>
        <v>350</v>
      </c>
      <c r="H74" s="7"/>
      <c r="J74" s="15"/>
    </row>
    <row r="75" spans="2:10">
      <c r="B75" s="38">
        <v>44239</v>
      </c>
      <c r="C75" t="s">
        <v>170</v>
      </c>
      <c r="D75" s="13" t="s">
        <v>103</v>
      </c>
      <c r="E75" s="13" t="s">
        <v>5</v>
      </c>
      <c r="F75" s="13" t="s">
        <v>103</v>
      </c>
      <c r="G75" s="20">
        <f t="shared" si="0"/>
        <v>100</v>
      </c>
      <c r="H75" s="7"/>
      <c r="J75" s="15"/>
    </row>
    <row r="76" spans="2:10">
      <c r="B76" s="38">
        <v>44241</v>
      </c>
      <c r="C76" t="s">
        <v>19</v>
      </c>
      <c r="D76" s="13" t="s">
        <v>103</v>
      </c>
      <c r="E76" s="13" t="s">
        <v>5</v>
      </c>
      <c r="F76" s="13" t="s">
        <v>104</v>
      </c>
      <c r="G76" s="20">
        <f t="shared" si="0"/>
        <v>75</v>
      </c>
      <c r="H76" s="7"/>
      <c r="J76" s="15"/>
    </row>
    <row r="77" spans="2:10">
      <c r="B77" s="38">
        <v>44241</v>
      </c>
      <c r="C77" t="s">
        <v>24</v>
      </c>
      <c r="D77" s="13" t="s">
        <v>104</v>
      </c>
      <c r="E77" s="13" t="s">
        <v>5</v>
      </c>
      <c r="F77" s="13" t="s">
        <v>103</v>
      </c>
      <c r="G77" s="20">
        <f t="shared" si="0"/>
        <v>350</v>
      </c>
      <c r="H77" s="7"/>
      <c r="J77" s="15"/>
    </row>
    <row r="78" spans="2:10">
      <c r="B78" s="38">
        <v>44241</v>
      </c>
      <c r="C78" t="s">
        <v>144</v>
      </c>
      <c r="D78" s="13" t="s">
        <v>104</v>
      </c>
      <c r="E78" s="13" t="s">
        <v>201</v>
      </c>
      <c r="F78" s="13" t="s">
        <v>103</v>
      </c>
      <c r="G78" s="20">
        <f t="shared" si="0"/>
        <v>300</v>
      </c>
      <c r="H78" s="7"/>
      <c r="J78" s="15"/>
    </row>
    <row r="79" spans="2:10">
      <c r="B79" s="38">
        <v>44242</v>
      </c>
      <c r="C79" t="s">
        <v>76</v>
      </c>
      <c r="D79" s="13" t="s">
        <v>104</v>
      </c>
      <c r="E79" s="13" t="s">
        <v>5</v>
      </c>
      <c r="F79" s="13" t="s">
        <v>103</v>
      </c>
      <c r="G79" s="20">
        <f t="shared" ref="G79:G142" si="1">IF($F79="Y",(IF($D79="Y",IF($E79=$B$9,$C$9+$C$5,IF($E79=$B$10,$C$10+$C$5,$C$11+$C$5)),IF($E79=$B$9,$C$9,IF($E79=$B$10,$C$10,$C$11)))) * (1-$C$6),(IF($D79="Y",IF($E79=$B$9,$C$9+$C$5,IF($E79=$B$10,$C$10+$C$5,$C$11+$C$5)),IF($E79=$B$9,$C$9,IF($E79=$B$10,$C$10,$C$11)))) )</f>
        <v>350</v>
      </c>
      <c r="H79" s="7"/>
      <c r="J79" s="15"/>
    </row>
    <row r="80" spans="2:10">
      <c r="B80" s="38">
        <v>44243</v>
      </c>
      <c r="C80" t="s">
        <v>175</v>
      </c>
      <c r="D80" s="13" t="s">
        <v>104</v>
      </c>
      <c r="E80" s="13" t="s">
        <v>201</v>
      </c>
      <c r="F80" s="13" t="s">
        <v>103</v>
      </c>
      <c r="G80" s="20">
        <f t="shared" si="1"/>
        <v>300</v>
      </c>
      <c r="H80" s="7"/>
      <c r="J80" s="15"/>
    </row>
    <row r="81" spans="2:10">
      <c r="B81" s="38">
        <v>44244</v>
      </c>
      <c r="C81" t="s">
        <v>120</v>
      </c>
      <c r="D81" s="13" t="s">
        <v>104</v>
      </c>
      <c r="E81" s="13" t="s">
        <v>5</v>
      </c>
      <c r="F81" s="13" t="s">
        <v>103</v>
      </c>
      <c r="G81" s="20">
        <f t="shared" si="1"/>
        <v>350</v>
      </c>
      <c r="H81" s="7"/>
      <c r="J81" s="15"/>
    </row>
    <row r="82" spans="2:10">
      <c r="B82" s="38">
        <v>44245</v>
      </c>
      <c r="C82" t="s">
        <v>40</v>
      </c>
      <c r="D82" s="13" t="s">
        <v>104</v>
      </c>
      <c r="E82" s="13" t="s">
        <v>5</v>
      </c>
      <c r="F82" s="13" t="s">
        <v>104</v>
      </c>
      <c r="G82" s="20">
        <f t="shared" si="1"/>
        <v>262.5</v>
      </c>
      <c r="H82" s="7"/>
      <c r="J82" s="15"/>
    </row>
    <row r="83" spans="2:10">
      <c r="B83" s="38">
        <v>44245</v>
      </c>
      <c r="C83" t="s">
        <v>110</v>
      </c>
      <c r="D83" s="13" t="s">
        <v>104</v>
      </c>
      <c r="E83" s="13" t="s">
        <v>5</v>
      </c>
      <c r="F83" s="13" t="s">
        <v>103</v>
      </c>
      <c r="G83" s="20">
        <f t="shared" si="1"/>
        <v>350</v>
      </c>
      <c r="H83" s="7"/>
      <c r="J83" s="15"/>
    </row>
    <row r="84" spans="2:10">
      <c r="B84" s="38">
        <v>44249</v>
      </c>
      <c r="C84" t="s">
        <v>112</v>
      </c>
      <c r="D84" s="13" t="s">
        <v>104</v>
      </c>
      <c r="E84" s="13" t="s">
        <v>5</v>
      </c>
      <c r="F84" s="13" t="s">
        <v>103</v>
      </c>
      <c r="G84" s="20">
        <f t="shared" si="1"/>
        <v>350</v>
      </c>
      <c r="H84" s="7"/>
      <c r="J84" s="15"/>
    </row>
    <row r="85" spans="2:10">
      <c r="B85" s="38">
        <v>44251</v>
      </c>
      <c r="C85" t="s">
        <v>86</v>
      </c>
      <c r="D85" s="13" t="s">
        <v>103</v>
      </c>
      <c r="E85" s="13" t="s">
        <v>5</v>
      </c>
      <c r="F85" s="13" t="s">
        <v>103</v>
      </c>
      <c r="G85" s="20">
        <f t="shared" si="1"/>
        <v>100</v>
      </c>
      <c r="H85" s="7"/>
      <c r="J85" s="15"/>
    </row>
    <row r="86" spans="2:10">
      <c r="B86" s="38">
        <v>44251</v>
      </c>
      <c r="C86" t="s">
        <v>90</v>
      </c>
      <c r="D86" s="13" t="s">
        <v>103</v>
      </c>
      <c r="E86" s="13" t="s">
        <v>5</v>
      </c>
      <c r="F86" s="13" t="s">
        <v>103</v>
      </c>
      <c r="G86" s="20">
        <f t="shared" si="1"/>
        <v>100</v>
      </c>
      <c r="H86" s="7"/>
      <c r="J86" s="15"/>
    </row>
    <row r="87" spans="2:10">
      <c r="B87" s="38">
        <v>44252</v>
      </c>
      <c r="C87" t="s">
        <v>36</v>
      </c>
      <c r="D87" s="13" t="s">
        <v>103</v>
      </c>
      <c r="E87" s="13" t="s">
        <v>5</v>
      </c>
      <c r="F87" s="13" t="s">
        <v>103</v>
      </c>
      <c r="G87" s="20">
        <f t="shared" si="1"/>
        <v>100</v>
      </c>
      <c r="H87" s="7"/>
      <c r="J87" s="15"/>
    </row>
    <row r="88" spans="2:10">
      <c r="B88" s="38">
        <v>44252</v>
      </c>
      <c r="C88" t="s">
        <v>27</v>
      </c>
      <c r="D88" s="13" t="s">
        <v>104</v>
      </c>
      <c r="E88" s="13" t="s">
        <v>201</v>
      </c>
      <c r="F88" s="13" t="s">
        <v>103</v>
      </c>
      <c r="G88" s="20">
        <f t="shared" si="1"/>
        <v>300</v>
      </c>
      <c r="H88" s="7"/>
      <c r="J88" s="15"/>
    </row>
    <row r="89" spans="2:10">
      <c r="B89" s="38">
        <v>44254</v>
      </c>
      <c r="C89" t="s">
        <v>97</v>
      </c>
      <c r="D89" s="13" t="s">
        <v>104</v>
      </c>
      <c r="E89" s="13" t="s">
        <v>5</v>
      </c>
      <c r="F89" s="13" t="s">
        <v>103</v>
      </c>
      <c r="G89" s="20">
        <f t="shared" si="1"/>
        <v>350</v>
      </c>
      <c r="H89" s="7"/>
      <c r="J89" s="15"/>
    </row>
    <row r="90" spans="2:10">
      <c r="B90" s="38">
        <v>44255</v>
      </c>
      <c r="C90" t="s">
        <v>70</v>
      </c>
      <c r="D90" s="13" t="s">
        <v>103</v>
      </c>
      <c r="E90" s="13" t="s">
        <v>5</v>
      </c>
      <c r="F90" s="13" t="s">
        <v>103</v>
      </c>
      <c r="G90" s="20">
        <f t="shared" si="1"/>
        <v>100</v>
      </c>
      <c r="H90" s="7"/>
      <c r="J90" s="15"/>
    </row>
    <row r="91" spans="2:10">
      <c r="B91" s="38">
        <v>44256</v>
      </c>
      <c r="C91" t="s">
        <v>41</v>
      </c>
      <c r="D91" s="13" t="s">
        <v>103</v>
      </c>
      <c r="E91" s="13" t="s">
        <v>201</v>
      </c>
      <c r="F91" s="13" t="s">
        <v>103</v>
      </c>
      <c r="G91" s="20">
        <f t="shared" si="1"/>
        <v>50</v>
      </c>
      <c r="H91" s="7"/>
      <c r="J91" s="15"/>
    </row>
    <row r="92" spans="2:10">
      <c r="B92" s="38">
        <v>44256</v>
      </c>
      <c r="C92" t="s">
        <v>134</v>
      </c>
      <c r="D92" s="13" t="s">
        <v>103</v>
      </c>
      <c r="E92" s="13" t="s">
        <v>5</v>
      </c>
      <c r="F92" s="13" t="s">
        <v>207</v>
      </c>
      <c r="G92" s="20">
        <f t="shared" si="1"/>
        <v>75</v>
      </c>
      <c r="H92" s="7"/>
      <c r="J92" s="15"/>
    </row>
    <row r="93" spans="2:10">
      <c r="B93" s="38">
        <v>44256</v>
      </c>
      <c r="C93" t="s">
        <v>52</v>
      </c>
      <c r="D93" s="13" t="s">
        <v>104</v>
      </c>
      <c r="E93" s="13" t="s">
        <v>5</v>
      </c>
      <c r="F93" s="13" t="s">
        <v>103</v>
      </c>
      <c r="G93" s="20">
        <f t="shared" si="1"/>
        <v>350</v>
      </c>
      <c r="H93" s="7"/>
      <c r="J93" s="15"/>
    </row>
    <row r="94" spans="2:10">
      <c r="B94" s="38">
        <v>44256</v>
      </c>
      <c r="C94" t="s">
        <v>15</v>
      </c>
      <c r="D94" s="13" t="s">
        <v>103</v>
      </c>
      <c r="E94" s="13" t="s">
        <v>201</v>
      </c>
      <c r="F94" s="13" t="s">
        <v>103</v>
      </c>
      <c r="G94" s="20">
        <f t="shared" si="1"/>
        <v>50</v>
      </c>
      <c r="H94" s="7"/>
      <c r="J94" s="15"/>
    </row>
    <row r="95" spans="2:10">
      <c r="B95" s="38">
        <v>44256</v>
      </c>
      <c r="C95" t="s">
        <v>111</v>
      </c>
      <c r="D95" s="13" t="s">
        <v>104</v>
      </c>
      <c r="E95" s="13" t="s">
        <v>5</v>
      </c>
      <c r="F95" s="13" t="s">
        <v>103</v>
      </c>
      <c r="G95" s="20">
        <f t="shared" si="1"/>
        <v>350</v>
      </c>
      <c r="H95" s="7"/>
      <c r="J95" s="15"/>
    </row>
    <row r="96" spans="2:10">
      <c r="B96" s="38">
        <v>44256</v>
      </c>
      <c r="C96" t="s">
        <v>84</v>
      </c>
      <c r="D96" s="13" t="s">
        <v>104</v>
      </c>
      <c r="E96" s="13" t="s">
        <v>5</v>
      </c>
      <c r="F96" s="13" t="s">
        <v>103</v>
      </c>
      <c r="G96" s="20">
        <f t="shared" si="1"/>
        <v>350</v>
      </c>
      <c r="H96" s="7"/>
      <c r="J96" s="15"/>
    </row>
    <row r="97" spans="2:10">
      <c r="B97" s="38">
        <v>44257</v>
      </c>
      <c r="C97" t="s">
        <v>49</v>
      </c>
      <c r="D97" s="13" t="s">
        <v>104</v>
      </c>
      <c r="E97" s="13" t="s">
        <v>5</v>
      </c>
      <c r="F97" s="13" t="s">
        <v>103</v>
      </c>
      <c r="G97" s="20">
        <f t="shared" si="1"/>
        <v>350</v>
      </c>
      <c r="H97" s="7"/>
      <c r="J97" s="15"/>
    </row>
    <row r="98" spans="2:10">
      <c r="B98" s="38">
        <v>44257</v>
      </c>
      <c r="C98" t="s">
        <v>74</v>
      </c>
      <c r="D98" s="13" t="s">
        <v>104</v>
      </c>
      <c r="E98" s="13" t="s">
        <v>5</v>
      </c>
      <c r="F98" s="13" t="s">
        <v>103</v>
      </c>
      <c r="G98" s="20">
        <f t="shared" si="1"/>
        <v>350</v>
      </c>
      <c r="H98" s="7"/>
      <c r="J98" s="15"/>
    </row>
    <row r="99" spans="2:10">
      <c r="B99" s="38">
        <v>44258</v>
      </c>
      <c r="C99" t="s">
        <v>143</v>
      </c>
      <c r="D99" s="13" t="s">
        <v>104</v>
      </c>
      <c r="E99" s="13" t="s">
        <v>5</v>
      </c>
      <c r="F99" s="13" t="s">
        <v>103</v>
      </c>
      <c r="G99" s="20">
        <f t="shared" si="1"/>
        <v>350</v>
      </c>
      <c r="H99" s="7"/>
      <c r="J99" s="15"/>
    </row>
    <row r="100" spans="2:10">
      <c r="B100" s="38">
        <v>44258</v>
      </c>
      <c r="C100" t="s">
        <v>111</v>
      </c>
      <c r="D100" s="13" t="s">
        <v>103</v>
      </c>
      <c r="E100" s="13" t="s">
        <v>5</v>
      </c>
      <c r="F100" s="13" t="s">
        <v>103</v>
      </c>
      <c r="G100" s="20">
        <f t="shared" si="1"/>
        <v>100</v>
      </c>
      <c r="H100" s="7"/>
      <c r="J100" s="15"/>
    </row>
    <row r="101" spans="2:10">
      <c r="B101" s="38">
        <v>44259</v>
      </c>
      <c r="C101" t="s">
        <v>18</v>
      </c>
      <c r="D101" s="13" t="s">
        <v>104</v>
      </c>
      <c r="E101" s="13" t="s">
        <v>5</v>
      </c>
      <c r="F101" s="13" t="s">
        <v>207</v>
      </c>
      <c r="G101" s="20">
        <f t="shared" si="1"/>
        <v>262.5</v>
      </c>
      <c r="H101" s="7"/>
      <c r="J101" s="15"/>
    </row>
    <row r="102" spans="2:10">
      <c r="B102" s="38">
        <v>44259</v>
      </c>
      <c r="C102" t="s">
        <v>28</v>
      </c>
      <c r="D102" s="13" t="s">
        <v>104</v>
      </c>
      <c r="E102" s="13" t="s">
        <v>201</v>
      </c>
      <c r="F102" s="13" t="s">
        <v>103</v>
      </c>
      <c r="G102" s="20">
        <f t="shared" si="1"/>
        <v>300</v>
      </c>
      <c r="H102" s="7"/>
      <c r="J102" s="15"/>
    </row>
    <row r="103" spans="2:10">
      <c r="B103" s="38">
        <v>44260</v>
      </c>
      <c r="C103" t="s">
        <v>98</v>
      </c>
      <c r="D103" s="13" t="s">
        <v>104</v>
      </c>
      <c r="E103" s="13" t="s">
        <v>5</v>
      </c>
      <c r="F103" s="13" t="s">
        <v>207</v>
      </c>
      <c r="G103" s="20">
        <f t="shared" si="1"/>
        <v>262.5</v>
      </c>
      <c r="H103" s="7"/>
      <c r="J103" s="15"/>
    </row>
    <row r="104" spans="2:10">
      <c r="B104" s="38">
        <v>44262</v>
      </c>
      <c r="C104" t="s">
        <v>167</v>
      </c>
      <c r="D104" s="13" t="s">
        <v>104</v>
      </c>
      <c r="E104" s="13" t="s">
        <v>5</v>
      </c>
      <c r="F104" s="13" t="s">
        <v>103</v>
      </c>
      <c r="G104" s="20">
        <f t="shared" si="1"/>
        <v>350</v>
      </c>
      <c r="H104" s="7"/>
      <c r="J104" s="15"/>
    </row>
    <row r="105" spans="2:10">
      <c r="B105" s="38">
        <v>44263</v>
      </c>
      <c r="C105" t="s">
        <v>131</v>
      </c>
      <c r="D105" s="13" t="s">
        <v>104</v>
      </c>
      <c r="E105" s="13" t="s">
        <v>5</v>
      </c>
      <c r="F105" s="13" t="s">
        <v>103</v>
      </c>
      <c r="G105" s="20">
        <f t="shared" si="1"/>
        <v>350</v>
      </c>
      <c r="H105" s="7"/>
      <c r="J105" s="15"/>
    </row>
    <row r="106" spans="2:10">
      <c r="B106" s="38">
        <v>44263</v>
      </c>
      <c r="C106" t="s">
        <v>151</v>
      </c>
      <c r="D106" s="13" t="s">
        <v>104</v>
      </c>
      <c r="E106" s="13" t="s">
        <v>5</v>
      </c>
      <c r="F106" s="13" t="s">
        <v>103</v>
      </c>
      <c r="G106" s="20">
        <f t="shared" si="1"/>
        <v>350</v>
      </c>
      <c r="H106" s="7"/>
      <c r="J106" s="15"/>
    </row>
    <row r="107" spans="2:10">
      <c r="B107" s="38">
        <v>44263</v>
      </c>
      <c r="C107" t="s">
        <v>71</v>
      </c>
      <c r="D107" s="13" t="s">
        <v>104</v>
      </c>
      <c r="E107" s="13" t="s">
        <v>5</v>
      </c>
      <c r="F107" s="13" t="s">
        <v>104</v>
      </c>
      <c r="G107" s="20">
        <f t="shared" si="1"/>
        <v>262.5</v>
      </c>
      <c r="H107" s="7"/>
      <c r="J107" s="15"/>
    </row>
    <row r="108" spans="2:10">
      <c r="B108" s="38">
        <v>44264</v>
      </c>
      <c r="C108" t="s">
        <v>38</v>
      </c>
      <c r="D108" s="13" t="s">
        <v>104</v>
      </c>
      <c r="E108" s="13" t="s">
        <v>5</v>
      </c>
      <c r="F108" s="13" t="s">
        <v>104</v>
      </c>
      <c r="G108" s="20">
        <f t="shared" si="1"/>
        <v>262.5</v>
      </c>
      <c r="H108" s="7"/>
      <c r="J108" s="15"/>
    </row>
    <row r="109" spans="2:10">
      <c r="B109" s="38">
        <v>44266</v>
      </c>
      <c r="C109" t="s">
        <v>157</v>
      </c>
      <c r="D109" s="13" t="s">
        <v>104</v>
      </c>
      <c r="E109" s="13" t="s">
        <v>5</v>
      </c>
      <c r="F109" s="13" t="s">
        <v>103</v>
      </c>
      <c r="G109" s="20">
        <f t="shared" si="1"/>
        <v>350</v>
      </c>
      <c r="H109" s="7"/>
      <c r="J109" s="15"/>
    </row>
    <row r="110" spans="2:10">
      <c r="B110" s="38">
        <v>44267</v>
      </c>
      <c r="C110" t="s">
        <v>192</v>
      </c>
      <c r="D110" s="13" t="s">
        <v>104</v>
      </c>
      <c r="E110" s="13" t="s">
        <v>5</v>
      </c>
      <c r="F110" s="13" t="s">
        <v>103</v>
      </c>
      <c r="G110" s="20">
        <f t="shared" si="1"/>
        <v>350</v>
      </c>
      <c r="H110" s="7"/>
      <c r="J110" s="15"/>
    </row>
    <row r="111" spans="2:10">
      <c r="B111" s="38">
        <v>44268</v>
      </c>
      <c r="C111" t="s">
        <v>77</v>
      </c>
      <c r="D111" s="13" t="s">
        <v>104</v>
      </c>
      <c r="E111" s="13" t="s">
        <v>5</v>
      </c>
      <c r="F111" s="13" t="s">
        <v>103</v>
      </c>
      <c r="G111" s="20">
        <f t="shared" si="1"/>
        <v>350</v>
      </c>
      <c r="H111" s="7"/>
      <c r="J111" s="15"/>
    </row>
    <row r="112" spans="2:10">
      <c r="B112" s="38">
        <v>44268</v>
      </c>
      <c r="C112" t="s">
        <v>190</v>
      </c>
      <c r="D112" s="13" t="s">
        <v>103</v>
      </c>
      <c r="E112" s="13" t="s">
        <v>5</v>
      </c>
      <c r="F112" s="13" t="s">
        <v>103</v>
      </c>
      <c r="G112" s="20">
        <f t="shared" si="1"/>
        <v>100</v>
      </c>
      <c r="H112" s="7"/>
      <c r="J112" s="15"/>
    </row>
    <row r="113" spans="2:10">
      <c r="B113" s="38">
        <v>44269</v>
      </c>
      <c r="C113" t="s">
        <v>24</v>
      </c>
      <c r="D113" s="13" t="s">
        <v>103</v>
      </c>
      <c r="E113" s="13" t="s">
        <v>5</v>
      </c>
      <c r="F113" s="13" t="s">
        <v>103</v>
      </c>
      <c r="G113" s="20">
        <f t="shared" si="1"/>
        <v>100</v>
      </c>
      <c r="H113" s="7"/>
      <c r="J113" s="15"/>
    </row>
    <row r="114" spans="2:10">
      <c r="B114" s="38">
        <v>44269</v>
      </c>
      <c r="C114" t="s">
        <v>114</v>
      </c>
      <c r="D114" s="13" t="s">
        <v>104</v>
      </c>
      <c r="E114" s="13" t="s">
        <v>5</v>
      </c>
      <c r="F114" s="13" t="s">
        <v>103</v>
      </c>
      <c r="G114" s="20">
        <f t="shared" si="1"/>
        <v>350</v>
      </c>
      <c r="H114" s="7"/>
      <c r="J114" s="15"/>
    </row>
    <row r="115" spans="2:10">
      <c r="B115" s="38">
        <v>44270</v>
      </c>
      <c r="C115" t="s">
        <v>43</v>
      </c>
      <c r="D115" s="13" t="s">
        <v>104</v>
      </c>
      <c r="E115" s="13" t="s">
        <v>5</v>
      </c>
      <c r="F115" s="13" t="s">
        <v>103</v>
      </c>
      <c r="G115" s="20">
        <f t="shared" si="1"/>
        <v>350</v>
      </c>
      <c r="H115" s="7"/>
      <c r="J115" s="15"/>
    </row>
    <row r="116" spans="2:10">
      <c r="B116" s="38">
        <v>44272</v>
      </c>
      <c r="C116" t="s">
        <v>101</v>
      </c>
      <c r="D116" s="13" t="s">
        <v>104</v>
      </c>
      <c r="E116" s="13" t="s">
        <v>5</v>
      </c>
      <c r="F116" s="13" t="s">
        <v>104</v>
      </c>
      <c r="G116" s="20">
        <f t="shared" si="1"/>
        <v>262.5</v>
      </c>
      <c r="H116" s="7"/>
      <c r="J116" s="15"/>
    </row>
    <row r="117" spans="2:10">
      <c r="B117" s="38">
        <v>44272</v>
      </c>
      <c r="C117" t="s">
        <v>40</v>
      </c>
      <c r="D117" s="13" t="s">
        <v>103</v>
      </c>
      <c r="E117" s="13" t="s">
        <v>5</v>
      </c>
      <c r="F117" s="13" t="s">
        <v>104</v>
      </c>
      <c r="G117" s="20">
        <f t="shared" si="1"/>
        <v>75</v>
      </c>
      <c r="H117" s="7"/>
      <c r="J117" s="15"/>
    </row>
    <row r="118" spans="2:10">
      <c r="B118" s="38">
        <v>44273</v>
      </c>
      <c r="C118" t="s">
        <v>54</v>
      </c>
      <c r="D118" s="13" t="s">
        <v>104</v>
      </c>
      <c r="E118" s="13" t="s">
        <v>201</v>
      </c>
      <c r="F118" s="13" t="s">
        <v>207</v>
      </c>
      <c r="G118" s="20">
        <f t="shared" si="1"/>
        <v>225</v>
      </c>
      <c r="H118" s="7"/>
      <c r="J118" s="15"/>
    </row>
    <row r="119" spans="2:10">
      <c r="B119" s="38">
        <v>44273</v>
      </c>
      <c r="C119" t="s">
        <v>19</v>
      </c>
      <c r="D119" s="13" t="s">
        <v>103</v>
      </c>
      <c r="E119" s="13" t="s">
        <v>5</v>
      </c>
      <c r="F119" s="13" t="s">
        <v>104</v>
      </c>
      <c r="G119" s="20">
        <f t="shared" si="1"/>
        <v>75</v>
      </c>
      <c r="H119" s="7"/>
      <c r="J119" s="15"/>
    </row>
    <row r="120" spans="2:10">
      <c r="B120" s="38">
        <v>44273</v>
      </c>
      <c r="C120" t="s">
        <v>154</v>
      </c>
      <c r="D120" s="13" t="s">
        <v>104</v>
      </c>
      <c r="E120" s="13" t="s">
        <v>5</v>
      </c>
      <c r="F120" s="13" t="s">
        <v>104</v>
      </c>
      <c r="G120" s="20">
        <f t="shared" si="1"/>
        <v>262.5</v>
      </c>
      <c r="H120" s="7"/>
      <c r="J120" s="15"/>
    </row>
    <row r="121" spans="2:10">
      <c r="B121" s="38">
        <v>44274</v>
      </c>
      <c r="C121" t="s">
        <v>93</v>
      </c>
      <c r="D121" s="13" t="s">
        <v>104</v>
      </c>
      <c r="E121" s="13" t="s">
        <v>5</v>
      </c>
      <c r="F121" s="13" t="s">
        <v>103</v>
      </c>
      <c r="G121" s="20">
        <f t="shared" si="1"/>
        <v>350</v>
      </c>
      <c r="H121" s="7"/>
      <c r="J121" s="15"/>
    </row>
    <row r="122" spans="2:10">
      <c r="B122" s="38">
        <v>44275</v>
      </c>
      <c r="C122" t="s">
        <v>140</v>
      </c>
      <c r="D122" s="13" t="s">
        <v>103</v>
      </c>
      <c r="E122" s="13" t="s">
        <v>5</v>
      </c>
      <c r="F122" s="13" t="s">
        <v>103</v>
      </c>
      <c r="G122" s="20">
        <f t="shared" si="1"/>
        <v>100</v>
      </c>
      <c r="H122" s="7"/>
      <c r="J122" s="15"/>
    </row>
    <row r="123" spans="2:10">
      <c r="B123" s="38">
        <v>44276</v>
      </c>
      <c r="C123" t="s">
        <v>114</v>
      </c>
      <c r="D123" s="13" t="s">
        <v>103</v>
      </c>
      <c r="E123" s="13" t="s">
        <v>5</v>
      </c>
      <c r="F123" s="13" t="s">
        <v>103</v>
      </c>
      <c r="G123" s="20">
        <f t="shared" si="1"/>
        <v>100</v>
      </c>
      <c r="H123" s="7"/>
      <c r="J123" s="15"/>
    </row>
    <row r="124" spans="2:10">
      <c r="B124" s="38">
        <v>44276</v>
      </c>
      <c r="C124" t="s">
        <v>124</v>
      </c>
      <c r="D124" s="13" t="s">
        <v>104</v>
      </c>
      <c r="E124" s="13" t="s">
        <v>201</v>
      </c>
      <c r="F124" s="13" t="s">
        <v>103</v>
      </c>
      <c r="G124" s="20">
        <f t="shared" si="1"/>
        <v>300</v>
      </c>
      <c r="H124" s="7"/>
      <c r="J124" s="15"/>
    </row>
    <row r="125" spans="2:10">
      <c r="B125" s="38">
        <v>44276</v>
      </c>
      <c r="C125" t="s">
        <v>101</v>
      </c>
      <c r="D125" s="13" t="s">
        <v>103</v>
      </c>
      <c r="E125" s="13" t="s">
        <v>5</v>
      </c>
      <c r="F125" s="13" t="s">
        <v>104</v>
      </c>
      <c r="G125" s="20">
        <f t="shared" si="1"/>
        <v>75</v>
      </c>
      <c r="H125" s="7"/>
      <c r="J125" s="15"/>
    </row>
    <row r="126" spans="2:10">
      <c r="B126" s="38">
        <v>44277</v>
      </c>
      <c r="C126" t="s">
        <v>130</v>
      </c>
      <c r="D126" s="13" t="s">
        <v>104</v>
      </c>
      <c r="E126" s="13" t="s">
        <v>5</v>
      </c>
      <c r="F126" s="13" t="s">
        <v>103</v>
      </c>
      <c r="G126" s="20">
        <f t="shared" si="1"/>
        <v>350</v>
      </c>
      <c r="H126" s="7"/>
      <c r="J126" s="15"/>
    </row>
    <row r="127" spans="2:10">
      <c r="B127" s="38">
        <v>44278</v>
      </c>
      <c r="C127" t="s">
        <v>126</v>
      </c>
      <c r="D127" s="13" t="s">
        <v>104</v>
      </c>
      <c r="E127" s="13" t="s">
        <v>201</v>
      </c>
      <c r="F127" s="13" t="s">
        <v>103</v>
      </c>
      <c r="G127" s="20">
        <f t="shared" si="1"/>
        <v>300</v>
      </c>
      <c r="H127" s="7"/>
      <c r="J127" s="15"/>
    </row>
    <row r="128" spans="2:10">
      <c r="B128" s="38">
        <v>44278</v>
      </c>
      <c r="C128" t="s">
        <v>180</v>
      </c>
      <c r="D128" s="13" t="s">
        <v>104</v>
      </c>
      <c r="E128" s="13" t="s">
        <v>202</v>
      </c>
      <c r="F128" s="13" t="s">
        <v>103</v>
      </c>
      <c r="G128" s="20">
        <f t="shared" si="1"/>
        <v>280</v>
      </c>
      <c r="H128" s="7"/>
      <c r="J128" s="15"/>
    </row>
    <row r="129" spans="2:10">
      <c r="B129" s="38">
        <v>44278</v>
      </c>
      <c r="C129" t="s">
        <v>177</v>
      </c>
      <c r="D129" s="13" t="s">
        <v>104</v>
      </c>
      <c r="E129" s="13" t="s">
        <v>201</v>
      </c>
      <c r="F129" s="13" t="s">
        <v>104</v>
      </c>
      <c r="G129" s="20">
        <f t="shared" si="1"/>
        <v>225</v>
      </c>
      <c r="H129" s="7"/>
      <c r="J129" s="15"/>
    </row>
    <row r="130" spans="2:10">
      <c r="B130" s="38">
        <v>44279</v>
      </c>
      <c r="C130" t="s">
        <v>69</v>
      </c>
      <c r="D130" s="13" t="s">
        <v>103</v>
      </c>
      <c r="E130" s="13" t="s">
        <v>5</v>
      </c>
      <c r="F130" s="13" t="s">
        <v>103</v>
      </c>
      <c r="G130" s="20">
        <f t="shared" si="1"/>
        <v>100</v>
      </c>
      <c r="H130" s="7"/>
      <c r="J130" s="15"/>
    </row>
    <row r="131" spans="2:10">
      <c r="B131" s="38">
        <v>44280</v>
      </c>
      <c r="C131" t="s">
        <v>28</v>
      </c>
      <c r="D131" s="13" t="s">
        <v>103</v>
      </c>
      <c r="E131" s="13" t="s">
        <v>201</v>
      </c>
      <c r="F131" s="13" t="s">
        <v>103</v>
      </c>
      <c r="G131" s="20">
        <f t="shared" si="1"/>
        <v>50</v>
      </c>
      <c r="H131" s="7"/>
      <c r="J131" s="15"/>
    </row>
    <row r="132" spans="2:10">
      <c r="B132" s="38">
        <v>44280</v>
      </c>
      <c r="C132" t="s">
        <v>60</v>
      </c>
      <c r="D132" s="13" t="s">
        <v>104</v>
      </c>
      <c r="E132" s="13" t="s">
        <v>201</v>
      </c>
      <c r="F132" s="13" t="s">
        <v>103</v>
      </c>
      <c r="G132" s="20">
        <f t="shared" si="1"/>
        <v>300</v>
      </c>
      <c r="H132" s="7"/>
      <c r="J132" s="15"/>
    </row>
    <row r="133" spans="2:10">
      <c r="B133" s="38">
        <v>44281</v>
      </c>
      <c r="C133" t="s">
        <v>51</v>
      </c>
      <c r="D133" s="13" t="s">
        <v>104</v>
      </c>
      <c r="E133" s="13" t="s">
        <v>5</v>
      </c>
      <c r="F133" s="13" t="s">
        <v>103</v>
      </c>
      <c r="G133" s="20">
        <f t="shared" si="1"/>
        <v>350</v>
      </c>
      <c r="H133" s="7"/>
      <c r="J133" s="15"/>
    </row>
    <row r="134" spans="2:10">
      <c r="B134" s="38">
        <v>44282</v>
      </c>
      <c r="C134" t="s">
        <v>32</v>
      </c>
      <c r="D134" s="13" t="s">
        <v>103</v>
      </c>
      <c r="E134" s="13" t="s">
        <v>201</v>
      </c>
      <c r="F134" s="13" t="s">
        <v>104</v>
      </c>
      <c r="G134" s="20">
        <f t="shared" si="1"/>
        <v>37.5</v>
      </c>
      <c r="H134" s="7"/>
      <c r="J134" s="15"/>
    </row>
    <row r="135" spans="2:10">
      <c r="B135" s="38">
        <v>44282</v>
      </c>
      <c r="C135" t="s">
        <v>53</v>
      </c>
      <c r="D135" s="13" t="s">
        <v>104</v>
      </c>
      <c r="E135" s="13" t="s">
        <v>201</v>
      </c>
      <c r="F135" s="13" t="s">
        <v>103</v>
      </c>
      <c r="G135" s="20">
        <f t="shared" si="1"/>
        <v>300</v>
      </c>
      <c r="H135" s="7"/>
      <c r="J135" s="15"/>
    </row>
    <row r="136" spans="2:10">
      <c r="B136" s="38">
        <v>44283</v>
      </c>
      <c r="C136" t="s">
        <v>9</v>
      </c>
      <c r="D136" s="13" t="s">
        <v>104</v>
      </c>
      <c r="E136" s="13" t="s">
        <v>5</v>
      </c>
      <c r="F136" s="13" t="s">
        <v>103</v>
      </c>
      <c r="G136" s="20">
        <f t="shared" si="1"/>
        <v>350</v>
      </c>
      <c r="H136" s="7"/>
      <c r="J136" s="15"/>
    </row>
    <row r="137" spans="2:10">
      <c r="B137" s="38">
        <v>44283</v>
      </c>
      <c r="C137" t="s">
        <v>41</v>
      </c>
      <c r="D137" s="13" t="s">
        <v>103</v>
      </c>
      <c r="E137" s="13" t="s">
        <v>201</v>
      </c>
      <c r="F137" s="13" t="s">
        <v>103</v>
      </c>
      <c r="G137" s="20">
        <f t="shared" si="1"/>
        <v>50</v>
      </c>
      <c r="H137" s="7"/>
      <c r="J137" s="15"/>
    </row>
    <row r="138" spans="2:10">
      <c r="B138" s="38">
        <v>44283</v>
      </c>
      <c r="C138" t="s">
        <v>98</v>
      </c>
      <c r="D138" s="13" t="s">
        <v>103</v>
      </c>
      <c r="E138" s="13" t="s">
        <v>5</v>
      </c>
      <c r="F138" s="13" t="s">
        <v>207</v>
      </c>
      <c r="G138" s="20">
        <f t="shared" si="1"/>
        <v>75</v>
      </c>
      <c r="H138" s="7"/>
      <c r="J138" s="15"/>
    </row>
    <row r="139" spans="2:10">
      <c r="B139" s="38">
        <v>44283</v>
      </c>
      <c r="C139" t="s">
        <v>171</v>
      </c>
      <c r="D139" s="13" t="s">
        <v>104</v>
      </c>
      <c r="E139" s="13" t="s">
        <v>5</v>
      </c>
      <c r="F139" s="13" t="s">
        <v>103</v>
      </c>
      <c r="G139" s="20">
        <f t="shared" si="1"/>
        <v>350</v>
      </c>
      <c r="H139" s="7"/>
      <c r="J139" s="15"/>
    </row>
    <row r="140" spans="2:10">
      <c r="B140" s="38">
        <v>44284</v>
      </c>
      <c r="C140" t="s">
        <v>135</v>
      </c>
      <c r="D140" s="13" t="s">
        <v>104</v>
      </c>
      <c r="E140" s="13" t="s">
        <v>5</v>
      </c>
      <c r="F140" s="13" t="s">
        <v>103</v>
      </c>
      <c r="G140" s="20">
        <f t="shared" si="1"/>
        <v>350</v>
      </c>
      <c r="H140" s="7"/>
      <c r="J140" s="15"/>
    </row>
    <row r="141" spans="2:10">
      <c r="B141" s="38">
        <v>44286</v>
      </c>
      <c r="C141" t="s">
        <v>116</v>
      </c>
      <c r="D141" s="13" t="s">
        <v>104</v>
      </c>
      <c r="E141" s="13" t="s">
        <v>5</v>
      </c>
      <c r="F141" s="13" t="s">
        <v>103</v>
      </c>
      <c r="G141" s="20">
        <f t="shared" si="1"/>
        <v>350</v>
      </c>
      <c r="H141" s="7"/>
      <c r="J141" s="15"/>
    </row>
    <row r="142" spans="2:10">
      <c r="B142" s="38">
        <v>44286</v>
      </c>
      <c r="C142" t="s">
        <v>44</v>
      </c>
      <c r="D142" s="13" t="s">
        <v>103</v>
      </c>
      <c r="E142" s="13" t="s">
        <v>5</v>
      </c>
      <c r="F142" s="13" t="s">
        <v>103</v>
      </c>
      <c r="G142" s="20">
        <f t="shared" si="1"/>
        <v>100</v>
      </c>
      <c r="H142" s="7"/>
      <c r="J142" s="15"/>
    </row>
    <row r="143" spans="2:10">
      <c r="B143" s="38">
        <v>44286</v>
      </c>
      <c r="C143" t="s">
        <v>75</v>
      </c>
      <c r="D143" s="13" t="s">
        <v>104</v>
      </c>
      <c r="E143" s="13" t="s">
        <v>5</v>
      </c>
      <c r="F143" s="13" t="s">
        <v>103</v>
      </c>
      <c r="G143" s="20">
        <f t="shared" ref="G143:G206" si="2">IF($F143="Y",(IF($D143="Y",IF($E143=$B$9,$C$9+$C$5,IF($E143=$B$10,$C$10+$C$5,$C$11+$C$5)),IF($E143=$B$9,$C$9,IF($E143=$B$10,$C$10,$C$11)))) * (1-$C$6),(IF($D143="Y",IF($E143=$B$9,$C$9+$C$5,IF($E143=$B$10,$C$10+$C$5,$C$11+$C$5)),IF($E143=$B$9,$C$9,IF($E143=$B$10,$C$10,$C$11)))) )</f>
        <v>350</v>
      </c>
      <c r="H143" s="7"/>
      <c r="J143" s="15"/>
    </row>
    <row r="144" spans="2:10">
      <c r="B144" s="38">
        <v>44288</v>
      </c>
      <c r="C144" t="s">
        <v>73</v>
      </c>
      <c r="D144" s="13" t="s">
        <v>104</v>
      </c>
      <c r="E144" s="13" t="s">
        <v>5</v>
      </c>
      <c r="F144" s="13" t="s">
        <v>103</v>
      </c>
      <c r="G144" s="20">
        <f t="shared" si="2"/>
        <v>350</v>
      </c>
      <c r="H144" s="7"/>
      <c r="J144" s="15"/>
    </row>
    <row r="145" spans="2:10">
      <c r="B145" s="38">
        <v>44288</v>
      </c>
      <c r="C145" t="s">
        <v>125</v>
      </c>
      <c r="D145" s="13" t="s">
        <v>103</v>
      </c>
      <c r="E145" s="13" t="s">
        <v>201</v>
      </c>
      <c r="F145" s="13" t="s">
        <v>103</v>
      </c>
      <c r="G145" s="20">
        <f t="shared" si="2"/>
        <v>50</v>
      </c>
      <c r="H145" s="7"/>
      <c r="J145" s="15"/>
    </row>
    <row r="146" spans="2:10">
      <c r="B146" s="38">
        <v>44291</v>
      </c>
      <c r="C146" t="s">
        <v>161</v>
      </c>
      <c r="D146" s="13" t="s">
        <v>104</v>
      </c>
      <c r="E146" s="13" t="s">
        <v>202</v>
      </c>
      <c r="F146" s="13" t="s">
        <v>103</v>
      </c>
      <c r="G146" s="20">
        <f t="shared" si="2"/>
        <v>280</v>
      </c>
      <c r="H146" s="7"/>
      <c r="J146" s="15"/>
    </row>
    <row r="147" spans="2:10">
      <c r="B147" s="38">
        <v>44291</v>
      </c>
      <c r="C147" t="s">
        <v>70</v>
      </c>
      <c r="D147" s="13" t="s">
        <v>103</v>
      </c>
      <c r="E147" s="13" t="s">
        <v>5</v>
      </c>
      <c r="F147" s="13" t="s">
        <v>103</v>
      </c>
      <c r="G147" s="20">
        <f t="shared" si="2"/>
        <v>100</v>
      </c>
      <c r="H147" s="7"/>
      <c r="J147" s="15"/>
    </row>
    <row r="148" spans="2:10">
      <c r="B148" s="38">
        <v>44292</v>
      </c>
      <c r="C148" t="s">
        <v>24</v>
      </c>
      <c r="D148" s="13" t="s">
        <v>103</v>
      </c>
      <c r="E148" s="13" t="s">
        <v>5</v>
      </c>
      <c r="F148" s="13" t="s">
        <v>103</v>
      </c>
      <c r="G148" s="20">
        <f t="shared" si="2"/>
        <v>100</v>
      </c>
      <c r="H148" s="7"/>
      <c r="J148" s="15"/>
    </row>
    <row r="149" spans="2:10">
      <c r="B149" s="38">
        <v>44292</v>
      </c>
      <c r="C149" t="s">
        <v>88</v>
      </c>
      <c r="D149" s="13" t="s">
        <v>104</v>
      </c>
      <c r="E149" s="13" t="s">
        <v>5</v>
      </c>
      <c r="F149" s="13" t="s">
        <v>104</v>
      </c>
      <c r="G149" s="20">
        <f t="shared" si="2"/>
        <v>262.5</v>
      </c>
      <c r="H149" s="7"/>
      <c r="J149" s="15"/>
    </row>
    <row r="150" spans="2:10">
      <c r="B150" s="38">
        <v>44294</v>
      </c>
      <c r="C150" t="s">
        <v>142</v>
      </c>
      <c r="D150" s="13" t="s">
        <v>104</v>
      </c>
      <c r="E150" s="13" t="s">
        <v>5</v>
      </c>
      <c r="F150" s="13" t="s">
        <v>103</v>
      </c>
      <c r="G150" s="20">
        <f t="shared" si="2"/>
        <v>350</v>
      </c>
      <c r="H150" s="7"/>
      <c r="J150" s="15"/>
    </row>
    <row r="151" spans="2:10">
      <c r="B151" s="38">
        <v>44294</v>
      </c>
      <c r="C151" t="s">
        <v>48</v>
      </c>
      <c r="D151" s="13" t="s">
        <v>104</v>
      </c>
      <c r="E151" s="13" t="s">
        <v>5</v>
      </c>
      <c r="F151" s="13" t="s">
        <v>103</v>
      </c>
      <c r="G151" s="20">
        <f t="shared" si="2"/>
        <v>350</v>
      </c>
      <c r="H151" s="7"/>
      <c r="J151" s="15"/>
    </row>
    <row r="152" spans="2:10">
      <c r="B152" s="38">
        <v>44294</v>
      </c>
      <c r="C152" t="s">
        <v>49</v>
      </c>
      <c r="D152" s="13" t="s">
        <v>103</v>
      </c>
      <c r="E152" s="13" t="s">
        <v>5</v>
      </c>
      <c r="F152" s="13" t="s">
        <v>103</v>
      </c>
      <c r="G152" s="20">
        <f t="shared" si="2"/>
        <v>100</v>
      </c>
      <c r="H152" s="7"/>
      <c r="J152" s="15"/>
    </row>
    <row r="153" spans="2:10">
      <c r="B153" s="38">
        <v>44295</v>
      </c>
      <c r="C153" t="s">
        <v>61</v>
      </c>
      <c r="D153" s="13" t="s">
        <v>104</v>
      </c>
      <c r="E153" s="13" t="s">
        <v>5</v>
      </c>
      <c r="F153" s="13" t="s">
        <v>103</v>
      </c>
      <c r="G153" s="20">
        <f t="shared" si="2"/>
        <v>350</v>
      </c>
      <c r="H153" s="7"/>
      <c r="J153" s="15"/>
    </row>
    <row r="154" spans="2:10">
      <c r="B154" s="38">
        <v>44296</v>
      </c>
      <c r="C154" t="s">
        <v>97</v>
      </c>
      <c r="D154" s="13" t="s">
        <v>103</v>
      </c>
      <c r="E154" s="13" t="s">
        <v>5</v>
      </c>
      <c r="F154" s="13" t="s">
        <v>103</v>
      </c>
      <c r="G154" s="20">
        <f t="shared" si="2"/>
        <v>100</v>
      </c>
      <c r="H154" s="7"/>
      <c r="J154" s="15"/>
    </row>
    <row r="155" spans="2:10">
      <c r="B155" s="38">
        <v>44297</v>
      </c>
      <c r="C155" t="s">
        <v>194</v>
      </c>
      <c r="D155" s="13" t="s">
        <v>104</v>
      </c>
      <c r="E155" s="13" t="s">
        <v>5</v>
      </c>
      <c r="F155" s="13" t="s">
        <v>104</v>
      </c>
      <c r="G155" s="20">
        <f t="shared" si="2"/>
        <v>262.5</v>
      </c>
      <c r="H155" s="7"/>
      <c r="J155" s="15"/>
    </row>
    <row r="156" spans="2:10">
      <c r="B156" s="38">
        <v>44297</v>
      </c>
      <c r="C156" t="s">
        <v>122</v>
      </c>
      <c r="D156" s="13" t="s">
        <v>104</v>
      </c>
      <c r="E156" s="13" t="s">
        <v>5</v>
      </c>
      <c r="F156" s="13" t="s">
        <v>104</v>
      </c>
      <c r="G156" s="20">
        <f t="shared" si="2"/>
        <v>262.5</v>
      </c>
      <c r="H156" s="7"/>
      <c r="J156" s="15"/>
    </row>
    <row r="157" spans="2:10">
      <c r="B157" s="38">
        <v>44298</v>
      </c>
      <c r="C157" t="s">
        <v>114</v>
      </c>
      <c r="D157" s="13" t="s">
        <v>103</v>
      </c>
      <c r="E157" s="13" t="s">
        <v>5</v>
      </c>
      <c r="F157" s="13" t="s">
        <v>103</v>
      </c>
      <c r="G157" s="20">
        <f t="shared" si="2"/>
        <v>100</v>
      </c>
      <c r="H157" s="7"/>
      <c r="J157" s="15"/>
    </row>
    <row r="158" spans="2:10">
      <c r="B158" s="38">
        <v>44298</v>
      </c>
      <c r="C158" t="s">
        <v>156</v>
      </c>
      <c r="D158" s="13" t="s">
        <v>104</v>
      </c>
      <c r="E158" s="13" t="s">
        <v>5</v>
      </c>
      <c r="F158" s="13" t="s">
        <v>103</v>
      </c>
      <c r="G158" s="20">
        <f t="shared" si="2"/>
        <v>350</v>
      </c>
      <c r="H158" s="7"/>
      <c r="J158" s="15"/>
    </row>
    <row r="159" spans="2:10">
      <c r="B159" s="38">
        <v>44299</v>
      </c>
      <c r="C159" t="s">
        <v>110</v>
      </c>
      <c r="D159" s="13" t="s">
        <v>103</v>
      </c>
      <c r="E159" s="13" t="s">
        <v>5</v>
      </c>
      <c r="F159" s="13" t="s">
        <v>103</v>
      </c>
      <c r="G159" s="20">
        <f t="shared" si="2"/>
        <v>100</v>
      </c>
      <c r="H159" s="7"/>
      <c r="J159" s="15"/>
    </row>
    <row r="160" spans="2:10">
      <c r="B160" s="38">
        <v>44299</v>
      </c>
      <c r="C160" t="s">
        <v>52</v>
      </c>
      <c r="D160" s="13" t="s">
        <v>103</v>
      </c>
      <c r="E160" s="13" t="s">
        <v>5</v>
      </c>
      <c r="F160" s="13" t="s">
        <v>103</v>
      </c>
      <c r="G160" s="20">
        <f t="shared" si="2"/>
        <v>100</v>
      </c>
      <c r="H160" s="7"/>
      <c r="J160" s="15"/>
    </row>
    <row r="161" spans="2:10">
      <c r="B161" s="38">
        <v>44301</v>
      </c>
      <c r="C161" t="s">
        <v>77</v>
      </c>
      <c r="D161" s="13" t="s">
        <v>103</v>
      </c>
      <c r="E161" s="13" t="s">
        <v>5</v>
      </c>
      <c r="F161" s="13" t="s">
        <v>103</v>
      </c>
      <c r="G161" s="20">
        <f t="shared" si="2"/>
        <v>100</v>
      </c>
      <c r="H161" s="7"/>
      <c r="J161" s="15"/>
    </row>
    <row r="162" spans="2:10">
      <c r="B162" s="38">
        <v>44301</v>
      </c>
      <c r="C162" t="s">
        <v>165</v>
      </c>
      <c r="D162" s="13" t="s">
        <v>104</v>
      </c>
      <c r="E162" s="13" t="s">
        <v>5</v>
      </c>
      <c r="F162" s="13" t="s">
        <v>207</v>
      </c>
      <c r="G162" s="20">
        <f t="shared" si="2"/>
        <v>262.5</v>
      </c>
      <c r="H162" s="7"/>
      <c r="J162" s="15"/>
    </row>
    <row r="163" spans="2:10">
      <c r="B163" s="38">
        <v>44301</v>
      </c>
      <c r="C163" t="s">
        <v>17</v>
      </c>
      <c r="D163" s="13" t="s">
        <v>104</v>
      </c>
      <c r="E163" s="13" t="s">
        <v>201</v>
      </c>
      <c r="F163" s="13" t="s">
        <v>103</v>
      </c>
      <c r="G163" s="20">
        <f t="shared" si="2"/>
        <v>300</v>
      </c>
      <c r="H163" s="7"/>
      <c r="J163" s="15"/>
    </row>
    <row r="164" spans="2:10">
      <c r="B164" s="38">
        <v>44301</v>
      </c>
      <c r="C164" t="s">
        <v>101</v>
      </c>
      <c r="D164" s="13" t="s">
        <v>103</v>
      </c>
      <c r="E164" s="13" t="s">
        <v>5</v>
      </c>
      <c r="F164" s="13" t="s">
        <v>104</v>
      </c>
      <c r="G164" s="20">
        <f t="shared" si="2"/>
        <v>75</v>
      </c>
      <c r="H164" s="7"/>
      <c r="J164" s="15"/>
    </row>
    <row r="165" spans="2:10">
      <c r="B165" s="38">
        <v>44303</v>
      </c>
      <c r="C165" t="s">
        <v>70</v>
      </c>
      <c r="D165" s="13" t="s">
        <v>103</v>
      </c>
      <c r="E165" s="13" t="s">
        <v>5</v>
      </c>
      <c r="F165" s="13" t="s">
        <v>103</v>
      </c>
      <c r="G165" s="20">
        <f t="shared" si="2"/>
        <v>100</v>
      </c>
      <c r="H165" s="7"/>
      <c r="J165" s="15"/>
    </row>
    <row r="166" spans="2:10">
      <c r="B166" s="38">
        <v>44304</v>
      </c>
      <c r="C166" t="s">
        <v>28</v>
      </c>
      <c r="D166" s="13" t="s">
        <v>103</v>
      </c>
      <c r="E166" s="13" t="s">
        <v>201</v>
      </c>
      <c r="F166" s="13" t="s">
        <v>103</v>
      </c>
      <c r="G166" s="20">
        <f t="shared" si="2"/>
        <v>50</v>
      </c>
      <c r="H166" s="7"/>
      <c r="J166" s="15"/>
    </row>
    <row r="167" spans="2:10">
      <c r="B167" s="38">
        <v>44305</v>
      </c>
      <c r="C167" t="s">
        <v>99</v>
      </c>
      <c r="D167" s="13" t="s">
        <v>104</v>
      </c>
      <c r="E167" s="13" t="s">
        <v>201</v>
      </c>
      <c r="F167" s="13" t="s">
        <v>103</v>
      </c>
      <c r="G167" s="20">
        <f t="shared" si="2"/>
        <v>300</v>
      </c>
      <c r="H167" s="7"/>
      <c r="J167" s="15"/>
    </row>
    <row r="168" spans="2:10">
      <c r="B168" s="38">
        <v>44306</v>
      </c>
      <c r="C168" t="s">
        <v>50</v>
      </c>
      <c r="D168" s="13" t="s">
        <v>104</v>
      </c>
      <c r="E168" s="13" t="s">
        <v>5</v>
      </c>
      <c r="F168" s="13" t="s">
        <v>103</v>
      </c>
      <c r="G168" s="20">
        <f t="shared" si="2"/>
        <v>350</v>
      </c>
      <c r="H168" s="7"/>
      <c r="J168" s="15"/>
    </row>
    <row r="169" spans="2:10">
      <c r="B169" s="38">
        <v>44307</v>
      </c>
      <c r="C169" t="s">
        <v>198</v>
      </c>
      <c r="D169" s="13" t="s">
        <v>104</v>
      </c>
      <c r="E169" s="13" t="s">
        <v>201</v>
      </c>
      <c r="F169" s="13" t="s">
        <v>103</v>
      </c>
      <c r="G169" s="20">
        <f t="shared" si="2"/>
        <v>300</v>
      </c>
      <c r="H169" s="7"/>
      <c r="J169" s="15"/>
    </row>
    <row r="170" spans="2:10">
      <c r="B170" s="38">
        <v>44307</v>
      </c>
      <c r="C170" t="s">
        <v>142</v>
      </c>
      <c r="D170" s="13" t="s">
        <v>103</v>
      </c>
      <c r="E170" s="13" t="s">
        <v>5</v>
      </c>
      <c r="F170" s="13" t="s">
        <v>103</v>
      </c>
      <c r="G170" s="20">
        <f t="shared" si="2"/>
        <v>100</v>
      </c>
      <c r="H170" s="7"/>
      <c r="J170" s="15"/>
    </row>
    <row r="171" spans="2:10">
      <c r="B171" s="38">
        <v>44307</v>
      </c>
      <c r="C171" t="s">
        <v>182</v>
      </c>
      <c r="D171" s="13" t="s">
        <v>104</v>
      </c>
      <c r="E171" s="13" t="s">
        <v>202</v>
      </c>
      <c r="F171" s="13" t="s">
        <v>103</v>
      </c>
      <c r="G171" s="20">
        <f t="shared" si="2"/>
        <v>280</v>
      </c>
      <c r="H171" s="7"/>
      <c r="J171" s="15"/>
    </row>
    <row r="172" spans="2:10">
      <c r="B172" s="38">
        <v>44307</v>
      </c>
      <c r="C172" t="s">
        <v>169</v>
      </c>
      <c r="D172" s="13" t="s">
        <v>104</v>
      </c>
      <c r="E172" s="13" t="s">
        <v>5</v>
      </c>
      <c r="F172" s="13" t="s">
        <v>104</v>
      </c>
      <c r="G172" s="20">
        <f t="shared" si="2"/>
        <v>262.5</v>
      </c>
      <c r="H172" s="7"/>
      <c r="J172" s="15"/>
    </row>
    <row r="173" spans="2:10">
      <c r="B173" s="38">
        <v>44308</v>
      </c>
      <c r="C173" t="s">
        <v>28</v>
      </c>
      <c r="D173" s="13" t="s">
        <v>103</v>
      </c>
      <c r="E173" s="13" t="s">
        <v>201</v>
      </c>
      <c r="F173" s="13" t="s">
        <v>103</v>
      </c>
      <c r="G173" s="20">
        <f t="shared" si="2"/>
        <v>50</v>
      </c>
      <c r="H173" s="7"/>
      <c r="J173" s="15"/>
    </row>
    <row r="174" spans="2:10">
      <c r="B174" s="38">
        <v>44308</v>
      </c>
      <c r="C174" t="s">
        <v>85</v>
      </c>
      <c r="D174" s="13" t="s">
        <v>104</v>
      </c>
      <c r="E174" s="13" t="s">
        <v>5</v>
      </c>
      <c r="F174" s="13" t="s">
        <v>103</v>
      </c>
      <c r="G174" s="20">
        <f t="shared" si="2"/>
        <v>350</v>
      </c>
      <c r="H174" s="7"/>
      <c r="J174" s="15"/>
    </row>
    <row r="175" spans="2:10">
      <c r="B175" s="38">
        <v>44309</v>
      </c>
      <c r="C175" t="s">
        <v>62</v>
      </c>
      <c r="D175" s="13" t="s">
        <v>104</v>
      </c>
      <c r="E175" s="13" t="s">
        <v>201</v>
      </c>
      <c r="F175" s="13" t="s">
        <v>103</v>
      </c>
      <c r="G175" s="20">
        <f t="shared" si="2"/>
        <v>300</v>
      </c>
      <c r="H175" s="7"/>
      <c r="J175" s="15"/>
    </row>
    <row r="176" spans="2:10">
      <c r="B176" s="38">
        <v>44309</v>
      </c>
      <c r="C176" t="s">
        <v>166</v>
      </c>
      <c r="D176" s="13" t="s">
        <v>104</v>
      </c>
      <c r="E176" s="13" t="s">
        <v>5</v>
      </c>
      <c r="F176" s="13" t="s">
        <v>103</v>
      </c>
      <c r="G176" s="20">
        <f t="shared" si="2"/>
        <v>350</v>
      </c>
      <c r="H176" s="7"/>
      <c r="J176" s="15"/>
    </row>
    <row r="177" spans="2:10">
      <c r="B177" s="38">
        <v>44310</v>
      </c>
      <c r="C177" t="s">
        <v>70</v>
      </c>
      <c r="D177" s="13" t="s">
        <v>103</v>
      </c>
      <c r="E177" s="13" t="s">
        <v>5</v>
      </c>
      <c r="F177" s="13" t="s">
        <v>103</v>
      </c>
      <c r="G177" s="20">
        <f t="shared" si="2"/>
        <v>100</v>
      </c>
      <c r="H177" s="7"/>
      <c r="J177" s="15"/>
    </row>
    <row r="178" spans="2:10">
      <c r="B178" s="38">
        <v>44312</v>
      </c>
      <c r="C178" t="s">
        <v>49</v>
      </c>
      <c r="D178" s="13" t="s">
        <v>103</v>
      </c>
      <c r="E178" s="13" t="s">
        <v>5</v>
      </c>
      <c r="F178" s="13" t="s">
        <v>103</v>
      </c>
      <c r="G178" s="20">
        <f t="shared" si="2"/>
        <v>100</v>
      </c>
      <c r="H178" s="7"/>
      <c r="J178" s="15"/>
    </row>
    <row r="179" spans="2:10">
      <c r="B179" s="38">
        <v>44312</v>
      </c>
      <c r="C179" t="s">
        <v>25</v>
      </c>
      <c r="D179" s="13" t="s">
        <v>103</v>
      </c>
      <c r="E179" s="13" t="s">
        <v>5</v>
      </c>
      <c r="F179" s="13" t="s">
        <v>103</v>
      </c>
      <c r="G179" s="20">
        <f t="shared" si="2"/>
        <v>100</v>
      </c>
      <c r="H179" s="7"/>
      <c r="J179" s="15"/>
    </row>
    <row r="180" spans="2:10">
      <c r="B180" s="38">
        <v>44313</v>
      </c>
      <c r="C180" t="s">
        <v>72</v>
      </c>
      <c r="D180" s="13" t="s">
        <v>104</v>
      </c>
      <c r="E180" s="13" t="s">
        <v>5</v>
      </c>
      <c r="F180" s="13" t="s">
        <v>103</v>
      </c>
      <c r="G180" s="20">
        <f t="shared" si="2"/>
        <v>350</v>
      </c>
      <c r="H180" s="7"/>
      <c r="J180" s="15"/>
    </row>
    <row r="181" spans="2:10">
      <c r="B181" s="38">
        <v>44313</v>
      </c>
      <c r="C181" t="s">
        <v>139</v>
      </c>
      <c r="D181" s="13" t="s">
        <v>104</v>
      </c>
      <c r="E181" s="13" t="s">
        <v>201</v>
      </c>
      <c r="F181" s="13" t="s">
        <v>103</v>
      </c>
      <c r="G181" s="20">
        <f t="shared" si="2"/>
        <v>300</v>
      </c>
      <c r="H181" s="7"/>
      <c r="J181" s="15"/>
    </row>
    <row r="182" spans="2:10">
      <c r="B182" s="38">
        <v>44315</v>
      </c>
      <c r="C182" t="s">
        <v>182</v>
      </c>
      <c r="D182" s="13" t="s">
        <v>103</v>
      </c>
      <c r="E182" s="13" t="s">
        <v>202</v>
      </c>
      <c r="F182" s="13" t="s">
        <v>103</v>
      </c>
      <c r="G182" s="20">
        <f t="shared" si="2"/>
        <v>30</v>
      </c>
      <c r="H182" s="7"/>
      <c r="J182" s="15"/>
    </row>
    <row r="183" spans="2:10">
      <c r="B183" s="38">
        <v>44315</v>
      </c>
      <c r="C183" t="s">
        <v>76</v>
      </c>
      <c r="D183" s="13" t="s">
        <v>103</v>
      </c>
      <c r="E183" s="13" t="s">
        <v>5</v>
      </c>
      <c r="F183" s="13" t="s">
        <v>103</v>
      </c>
      <c r="G183" s="20">
        <f t="shared" si="2"/>
        <v>100</v>
      </c>
      <c r="H183" s="7"/>
      <c r="J183" s="15"/>
    </row>
    <row r="184" spans="2:10">
      <c r="B184" s="38">
        <v>44315</v>
      </c>
      <c r="C184" t="s">
        <v>57</v>
      </c>
      <c r="D184" s="13" t="s">
        <v>104</v>
      </c>
      <c r="E184" s="13" t="s">
        <v>5</v>
      </c>
      <c r="F184" s="13" t="s">
        <v>103</v>
      </c>
      <c r="G184" s="20">
        <f t="shared" si="2"/>
        <v>350</v>
      </c>
      <c r="H184" s="7"/>
      <c r="J184" s="15"/>
    </row>
    <row r="185" spans="2:10">
      <c r="B185" s="38">
        <v>44316</v>
      </c>
      <c r="C185" t="s">
        <v>14</v>
      </c>
      <c r="D185" s="13" t="s">
        <v>104</v>
      </c>
      <c r="E185" s="13" t="s">
        <v>5</v>
      </c>
      <c r="F185" s="13" t="s">
        <v>103</v>
      </c>
      <c r="G185" s="20">
        <f t="shared" si="2"/>
        <v>350</v>
      </c>
      <c r="H185" s="7"/>
      <c r="J185" s="15"/>
    </row>
    <row r="186" spans="2:10">
      <c r="B186" s="38">
        <v>44316</v>
      </c>
      <c r="C186" t="s">
        <v>128</v>
      </c>
      <c r="D186" s="13" t="s">
        <v>103</v>
      </c>
      <c r="E186" s="13" t="s">
        <v>201</v>
      </c>
      <c r="F186" s="13" t="s">
        <v>103</v>
      </c>
      <c r="G186" s="20">
        <f t="shared" si="2"/>
        <v>50</v>
      </c>
      <c r="H186" s="7"/>
      <c r="J186" s="15"/>
    </row>
    <row r="187" spans="2:10">
      <c r="B187" s="38">
        <v>44316</v>
      </c>
      <c r="C187" t="s">
        <v>126</v>
      </c>
      <c r="D187" s="13" t="s">
        <v>103</v>
      </c>
      <c r="E187" s="13" t="s">
        <v>201</v>
      </c>
      <c r="F187" s="13" t="s">
        <v>103</v>
      </c>
      <c r="G187" s="20">
        <f t="shared" si="2"/>
        <v>50</v>
      </c>
      <c r="H187" s="7"/>
      <c r="J187" s="15"/>
    </row>
    <row r="188" spans="2:10">
      <c r="B188" s="38">
        <v>44318</v>
      </c>
      <c r="C188" t="s">
        <v>171</v>
      </c>
      <c r="D188" s="13" t="s">
        <v>103</v>
      </c>
      <c r="E188" s="13" t="s">
        <v>5</v>
      </c>
      <c r="F188" s="13" t="s">
        <v>103</v>
      </c>
      <c r="G188" s="20">
        <f t="shared" si="2"/>
        <v>100</v>
      </c>
      <c r="H188" s="7"/>
      <c r="J188" s="15"/>
    </row>
    <row r="189" spans="2:10">
      <c r="B189" s="38">
        <v>44318</v>
      </c>
      <c r="C189" t="s">
        <v>28</v>
      </c>
      <c r="D189" s="13" t="s">
        <v>103</v>
      </c>
      <c r="E189" s="13" t="s">
        <v>201</v>
      </c>
      <c r="F189" s="13" t="s">
        <v>103</v>
      </c>
      <c r="G189" s="20">
        <f t="shared" si="2"/>
        <v>50</v>
      </c>
      <c r="H189" s="7"/>
      <c r="J189" s="15"/>
    </row>
    <row r="190" spans="2:10">
      <c r="B190" s="38">
        <v>44320</v>
      </c>
      <c r="C190" t="s">
        <v>170</v>
      </c>
      <c r="D190" s="13" t="s">
        <v>103</v>
      </c>
      <c r="E190" s="13" t="s">
        <v>5</v>
      </c>
      <c r="F190" s="13" t="s">
        <v>103</v>
      </c>
      <c r="G190" s="20">
        <f t="shared" si="2"/>
        <v>100</v>
      </c>
      <c r="H190" s="7"/>
      <c r="J190" s="15"/>
    </row>
    <row r="191" spans="2:10">
      <c r="B191" s="38">
        <v>44320</v>
      </c>
      <c r="C191" t="s">
        <v>190</v>
      </c>
      <c r="D191" s="13" t="s">
        <v>103</v>
      </c>
      <c r="E191" s="13" t="s">
        <v>5</v>
      </c>
      <c r="F191" s="13" t="s">
        <v>103</v>
      </c>
      <c r="G191" s="20">
        <f t="shared" si="2"/>
        <v>100</v>
      </c>
      <c r="H191" s="7"/>
      <c r="J191" s="15"/>
    </row>
    <row r="192" spans="2:10">
      <c r="B192" s="38">
        <v>44323</v>
      </c>
      <c r="C192" t="s">
        <v>37</v>
      </c>
      <c r="D192" s="13" t="s">
        <v>104</v>
      </c>
      <c r="E192" s="13" t="s">
        <v>5</v>
      </c>
      <c r="F192" s="13" t="s">
        <v>103</v>
      </c>
      <c r="G192" s="20">
        <f t="shared" si="2"/>
        <v>350</v>
      </c>
      <c r="H192" s="7"/>
      <c r="J192" s="15"/>
    </row>
    <row r="193" spans="2:10">
      <c r="B193" s="38">
        <v>44324</v>
      </c>
      <c r="C193" t="s">
        <v>120</v>
      </c>
      <c r="D193" s="13" t="s">
        <v>103</v>
      </c>
      <c r="E193" s="13" t="s">
        <v>5</v>
      </c>
      <c r="F193" s="13" t="s">
        <v>103</v>
      </c>
      <c r="G193" s="20">
        <f t="shared" si="2"/>
        <v>100</v>
      </c>
      <c r="H193" s="7"/>
      <c r="J193" s="15"/>
    </row>
    <row r="194" spans="2:10">
      <c r="B194" s="38">
        <v>44324</v>
      </c>
      <c r="C194" t="s">
        <v>167</v>
      </c>
      <c r="D194" s="13" t="s">
        <v>103</v>
      </c>
      <c r="E194" s="13" t="s">
        <v>5</v>
      </c>
      <c r="F194" s="13" t="s">
        <v>103</v>
      </c>
      <c r="G194" s="20">
        <f t="shared" si="2"/>
        <v>100</v>
      </c>
      <c r="H194" s="7"/>
      <c r="J194" s="15"/>
    </row>
    <row r="195" spans="2:10">
      <c r="B195" s="38">
        <v>44324</v>
      </c>
      <c r="C195" t="s">
        <v>13</v>
      </c>
      <c r="D195" s="13" t="s">
        <v>103</v>
      </c>
      <c r="E195" s="13" t="s">
        <v>201</v>
      </c>
      <c r="F195" s="13" t="s">
        <v>103</v>
      </c>
      <c r="G195" s="20">
        <f t="shared" si="2"/>
        <v>50</v>
      </c>
      <c r="H195" s="7"/>
      <c r="J195" s="15"/>
    </row>
    <row r="196" spans="2:10">
      <c r="B196" s="38">
        <v>44324</v>
      </c>
      <c r="C196" t="s">
        <v>186</v>
      </c>
      <c r="D196" s="13" t="s">
        <v>103</v>
      </c>
      <c r="E196" s="13" t="s">
        <v>5</v>
      </c>
      <c r="F196" s="13" t="s">
        <v>103</v>
      </c>
      <c r="G196" s="20">
        <f t="shared" si="2"/>
        <v>100</v>
      </c>
      <c r="H196" s="7"/>
      <c r="J196" s="15"/>
    </row>
    <row r="197" spans="2:10">
      <c r="B197" s="38">
        <v>44324</v>
      </c>
      <c r="C197" t="s">
        <v>179</v>
      </c>
      <c r="D197" s="13" t="s">
        <v>104</v>
      </c>
      <c r="E197" s="13" t="s">
        <v>201</v>
      </c>
      <c r="F197" s="13" t="s">
        <v>104</v>
      </c>
      <c r="G197" s="20">
        <f t="shared" si="2"/>
        <v>225</v>
      </c>
      <c r="H197" s="7"/>
      <c r="J197" s="15"/>
    </row>
    <row r="198" spans="2:10">
      <c r="B198" s="38">
        <v>44325</v>
      </c>
      <c r="C198" t="s">
        <v>107</v>
      </c>
      <c r="D198" s="13" t="s">
        <v>104</v>
      </c>
      <c r="E198" s="13" t="s">
        <v>201</v>
      </c>
      <c r="F198" s="13" t="s">
        <v>104</v>
      </c>
      <c r="G198" s="20">
        <f t="shared" si="2"/>
        <v>225</v>
      </c>
      <c r="H198" s="7"/>
      <c r="J198" s="15"/>
    </row>
    <row r="199" spans="2:10">
      <c r="B199" s="38">
        <v>44326</v>
      </c>
      <c r="C199" t="s">
        <v>143</v>
      </c>
      <c r="D199" s="13" t="s">
        <v>103</v>
      </c>
      <c r="E199" s="13" t="s">
        <v>5</v>
      </c>
      <c r="F199" s="13" t="s">
        <v>103</v>
      </c>
      <c r="G199" s="20">
        <f t="shared" si="2"/>
        <v>100</v>
      </c>
      <c r="H199" s="7"/>
      <c r="J199" s="15"/>
    </row>
    <row r="200" spans="2:10">
      <c r="B200" s="38">
        <v>44327</v>
      </c>
      <c r="C200" t="s">
        <v>41</v>
      </c>
      <c r="D200" s="13" t="s">
        <v>103</v>
      </c>
      <c r="E200" s="13" t="s">
        <v>201</v>
      </c>
      <c r="F200" s="13" t="s">
        <v>103</v>
      </c>
      <c r="G200" s="20">
        <f t="shared" si="2"/>
        <v>50</v>
      </c>
      <c r="H200" s="7"/>
      <c r="J200" s="15"/>
    </row>
    <row r="201" spans="2:10">
      <c r="B201" s="38">
        <v>44327</v>
      </c>
      <c r="C201" t="s">
        <v>29</v>
      </c>
      <c r="D201" s="13" t="s">
        <v>103</v>
      </c>
      <c r="E201" s="13" t="s">
        <v>202</v>
      </c>
      <c r="F201" s="13" t="s">
        <v>103</v>
      </c>
      <c r="G201" s="20">
        <f t="shared" si="2"/>
        <v>30</v>
      </c>
      <c r="H201" s="7"/>
      <c r="J201" s="15"/>
    </row>
    <row r="202" spans="2:10">
      <c r="B202" s="38">
        <v>44327</v>
      </c>
      <c r="C202" t="s">
        <v>156</v>
      </c>
      <c r="D202" s="13" t="s">
        <v>103</v>
      </c>
      <c r="E202" s="13" t="s">
        <v>5</v>
      </c>
      <c r="F202" s="13" t="s">
        <v>103</v>
      </c>
      <c r="G202" s="20">
        <f t="shared" si="2"/>
        <v>100</v>
      </c>
      <c r="H202" s="7"/>
      <c r="J202" s="16"/>
    </row>
    <row r="203" spans="2:10">
      <c r="B203" s="38">
        <v>44329</v>
      </c>
      <c r="C203" t="s">
        <v>128</v>
      </c>
      <c r="D203" s="13" t="s">
        <v>103</v>
      </c>
      <c r="E203" s="13" t="s">
        <v>201</v>
      </c>
      <c r="F203" s="13" t="s">
        <v>103</v>
      </c>
      <c r="G203" s="20">
        <f t="shared" si="2"/>
        <v>50</v>
      </c>
      <c r="H203" s="7"/>
    </row>
    <row r="204" spans="2:10">
      <c r="B204" s="38">
        <v>44329</v>
      </c>
      <c r="C204" t="s">
        <v>171</v>
      </c>
      <c r="D204" s="13" t="s">
        <v>103</v>
      </c>
      <c r="E204" s="13" t="s">
        <v>5</v>
      </c>
      <c r="F204" s="13" t="s">
        <v>103</v>
      </c>
      <c r="G204" s="20">
        <f t="shared" si="2"/>
        <v>100</v>
      </c>
      <c r="H204" s="7"/>
    </row>
    <row r="205" spans="2:10">
      <c r="B205" s="38">
        <v>44330</v>
      </c>
      <c r="C205" t="s">
        <v>107</v>
      </c>
      <c r="D205" s="13" t="s">
        <v>103</v>
      </c>
      <c r="E205" s="13" t="s">
        <v>201</v>
      </c>
      <c r="F205" s="13" t="s">
        <v>104</v>
      </c>
      <c r="G205" s="20">
        <f t="shared" si="2"/>
        <v>37.5</v>
      </c>
      <c r="H205" s="7"/>
    </row>
    <row r="206" spans="2:10">
      <c r="B206" s="38">
        <v>44330</v>
      </c>
      <c r="C206" t="s">
        <v>128</v>
      </c>
      <c r="D206" s="13" t="s">
        <v>103</v>
      </c>
      <c r="E206" s="13" t="s">
        <v>201</v>
      </c>
      <c r="F206" s="13" t="s">
        <v>103</v>
      </c>
      <c r="G206" s="20">
        <f t="shared" si="2"/>
        <v>50</v>
      </c>
      <c r="H206" s="7"/>
    </row>
    <row r="207" spans="2:10">
      <c r="B207" s="38">
        <v>44331</v>
      </c>
      <c r="C207" t="s">
        <v>28</v>
      </c>
      <c r="D207" s="13" t="s">
        <v>103</v>
      </c>
      <c r="E207" s="13" t="s">
        <v>201</v>
      </c>
      <c r="F207" s="13" t="s">
        <v>103</v>
      </c>
      <c r="G207" s="20">
        <f t="shared" ref="G207:G270" si="3">IF($F207="Y",(IF($D207="Y",IF($E207=$B$9,$C$9+$C$5,IF($E207=$B$10,$C$10+$C$5,$C$11+$C$5)),IF($E207=$B$9,$C$9,IF($E207=$B$10,$C$10,$C$11)))) * (1-$C$6),(IF($D207="Y",IF($E207=$B$9,$C$9+$C$5,IF($E207=$B$10,$C$10+$C$5,$C$11+$C$5)),IF($E207=$B$9,$C$9,IF($E207=$B$10,$C$10,$C$11)))) )</f>
        <v>50</v>
      </c>
      <c r="H207" s="7"/>
    </row>
    <row r="208" spans="2:10">
      <c r="B208" s="38">
        <v>44332</v>
      </c>
      <c r="C208" t="s">
        <v>193</v>
      </c>
      <c r="D208" s="13" t="s">
        <v>104</v>
      </c>
      <c r="E208" s="13" t="s">
        <v>5</v>
      </c>
      <c r="F208" s="13" t="s">
        <v>103</v>
      </c>
      <c r="G208" s="20">
        <f t="shared" si="3"/>
        <v>350</v>
      </c>
      <c r="H208" s="7"/>
    </row>
    <row r="209" spans="2:8">
      <c r="B209" s="38">
        <v>44333</v>
      </c>
      <c r="C209" t="s">
        <v>128</v>
      </c>
      <c r="D209" s="13" t="s">
        <v>103</v>
      </c>
      <c r="E209" s="13" t="s">
        <v>201</v>
      </c>
      <c r="F209" s="13" t="s">
        <v>103</v>
      </c>
      <c r="G209" s="20">
        <f t="shared" si="3"/>
        <v>50</v>
      </c>
      <c r="H209" s="7"/>
    </row>
    <row r="210" spans="2:8">
      <c r="B210" s="38">
        <v>44333</v>
      </c>
      <c r="C210" t="s">
        <v>145</v>
      </c>
      <c r="D210" s="13" t="s">
        <v>104</v>
      </c>
      <c r="E210" s="13" t="s">
        <v>5</v>
      </c>
      <c r="F210" s="13" t="s">
        <v>103</v>
      </c>
      <c r="G210" s="20">
        <f t="shared" si="3"/>
        <v>350</v>
      </c>
      <c r="H210" s="7"/>
    </row>
    <row r="211" spans="2:8">
      <c r="B211" s="38">
        <v>44334</v>
      </c>
      <c r="C211" t="s">
        <v>144</v>
      </c>
      <c r="D211" s="13" t="s">
        <v>103</v>
      </c>
      <c r="E211" s="13" t="s">
        <v>201</v>
      </c>
      <c r="F211" s="13" t="s">
        <v>103</v>
      </c>
      <c r="G211" s="20">
        <f t="shared" si="3"/>
        <v>50</v>
      </c>
      <c r="H211" s="7"/>
    </row>
    <row r="212" spans="2:8">
      <c r="B212" s="38">
        <v>44335</v>
      </c>
      <c r="C212" t="s">
        <v>95</v>
      </c>
      <c r="D212" s="13" t="s">
        <v>104</v>
      </c>
      <c r="E212" s="13" t="s">
        <v>5</v>
      </c>
      <c r="F212" s="13" t="s">
        <v>103</v>
      </c>
      <c r="G212" s="20">
        <f t="shared" si="3"/>
        <v>350</v>
      </c>
      <c r="H212" s="7"/>
    </row>
    <row r="213" spans="2:8">
      <c r="B213" s="38">
        <v>44338</v>
      </c>
      <c r="C213" t="s">
        <v>170</v>
      </c>
      <c r="D213" s="13" t="s">
        <v>103</v>
      </c>
      <c r="E213" s="13" t="s">
        <v>5</v>
      </c>
      <c r="F213" s="13" t="s">
        <v>103</v>
      </c>
      <c r="G213" s="20">
        <f t="shared" si="3"/>
        <v>100</v>
      </c>
      <c r="H213" s="7"/>
    </row>
    <row r="214" spans="2:8">
      <c r="B214" s="38">
        <v>44339</v>
      </c>
      <c r="C214" t="s">
        <v>154</v>
      </c>
      <c r="D214" s="13" t="s">
        <v>103</v>
      </c>
      <c r="E214" s="13" t="s">
        <v>5</v>
      </c>
      <c r="F214" s="13" t="s">
        <v>104</v>
      </c>
      <c r="G214" s="20">
        <f t="shared" si="3"/>
        <v>75</v>
      </c>
    </row>
    <row r="215" spans="2:8">
      <c r="B215" s="38">
        <v>44340</v>
      </c>
      <c r="C215" t="s">
        <v>56</v>
      </c>
      <c r="D215" s="13" t="s">
        <v>104</v>
      </c>
      <c r="E215" s="13" t="s">
        <v>5</v>
      </c>
      <c r="F215" s="13" t="s">
        <v>103</v>
      </c>
      <c r="G215" s="20">
        <f t="shared" si="3"/>
        <v>350</v>
      </c>
    </row>
    <row r="216" spans="2:8">
      <c r="B216" s="38">
        <v>44340</v>
      </c>
      <c r="C216" t="s">
        <v>111</v>
      </c>
      <c r="D216" s="13" t="s">
        <v>103</v>
      </c>
      <c r="E216" s="13" t="s">
        <v>5</v>
      </c>
      <c r="F216" s="13" t="s">
        <v>103</v>
      </c>
      <c r="G216" s="20">
        <f t="shared" si="3"/>
        <v>100</v>
      </c>
    </row>
    <row r="217" spans="2:8">
      <c r="B217" s="38">
        <v>44343</v>
      </c>
      <c r="C217" t="s">
        <v>53</v>
      </c>
      <c r="D217" s="13" t="s">
        <v>103</v>
      </c>
      <c r="E217" s="13" t="s">
        <v>201</v>
      </c>
      <c r="F217" s="13" t="s">
        <v>103</v>
      </c>
      <c r="G217" s="20">
        <f t="shared" si="3"/>
        <v>50</v>
      </c>
    </row>
    <row r="218" spans="2:8">
      <c r="B218" s="38">
        <v>44343</v>
      </c>
      <c r="C218" t="s">
        <v>153</v>
      </c>
      <c r="D218" s="13" t="s">
        <v>104</v>
      </c>
      <c r="E218" s="13" t="s">
        <v>201</v>
      </c>
      <c r="F218" s="13" t="s">
        <v>103</v>
      </c>
      <c r="G218" s="20">
        <f t="shared" si="3"/>
        <v>300</v>
      </c>
    </row>
    <row r="219" spans="2:8">
      <c r="B219" s="38">
        <v>44344</v>
      </c>
      <c r="C219" t="s">
        <v>69</v>
      </c>
      <c r="D219" s="13" t="s">
        <v>103</v>
      </c>
      <c r="E219" s="13" t="s">
        <v>5</v>
      </c>
      <c r="F219" s="13" t="s">
        <v>103</v>
      </c>
      <c r="G219" s="20">
        <f t="shared" si="3"/>
        <v>100</v>
      </c>
    </row>
    <row r="220" spans="2:8">
      <c r="B220" s="38">
        <v>44345</v>
      </c>
      <c r="C220" t="s">
        <v>154</v>
      </c>
      <c r="D220" s="13" t="s">
        <v>103</v>
      </c>
      <c r="E220" s="13" t="s">
        <v>5</v>
      </c>
      <c r="F220" s="13" t="s">
        <v>104</v>
      </c>
      <c r="G220" s="20">
        <f t="shared" si="3"/>
        <v>75</v>
      </c>
    </row>
    <row r="221" spans="2:8">
      <c r="B221" s="38">
        <v>44345</v>
      </c>
      <c r="C221" t="s">
        <v>100</v>
      </c>
      <c r="D221" s="13" t="s">
        <v>104</v>
      </c>
      <c r="E221" s="13" t="s">
        <v>5</v>
      </c>
      <c r="F221" s="13" t="s">
        <v>103</v>
      </c>
      <c r="G221" s="20">
        <f t="shared" si="3"/>
        <v>350</v>
      </c>
    </row>
    <row r="222" spans="2:8">
      <c r="B222" s="38">
        <v>44347</v>
      </c>
      <c r="C222" t="s">
        <v>91</v>
      </c>
      <c r="D222" s="13" t="s">
        <v>104</v>
      </c>
      <c r="E222" s="13" t="s">
        <v>5</v>
      </c>
      <c r="F222" s="13" t="s">
        <v>103</v>
      </c>
      <c r="G222" s="20">
        <f t="shared" si="3"/>
        <v>350</v>
      </c>
    </row>
    <row r="223" spans="2:8">
      <c r="B223" s="38">
        <v>44349</v>
      </c>
      <c r="C223" t="s">
        <v>138</v>
      </c>
      <c r="D223" s="13" t="s">
        <v>104</v>
      </c>
      <c r="E223" s="13" t="s">
        <v>201</v>
      </c>
      <c r="F223" s="13" t="s">
        <v>104</v>
      </c>
      <c r="G223" s="20">
        <f t="shared" si="3"/>
        <v>225</v>
      </c>
    </row>
    <row r="224" spans="2:8">
      <c r="B224" s="38">
        <v>44351</v>
      </c>
      <c r="C224" t="s">
        <v>77</v>
      </c>
      <c r="D224" s="13" t="s">
        <v>103</v>
      </c>
      <c r="E224" s="13" t="s">
        <v>5</v>
      </c>
      <c r="F224" s="13" t="s">
        <v>103</v>
      </c>
      <c r="G224" s="20">
        <f t="shared" si="3"/>
        <v>100</v>
      </c>
    </row>
    <row r="225" spans="2:7">
      <c r="B225" s="38">
        <v>44353</v>
      </c>
      <c r="C225" t="s">
        <v>47</v>
      </c>
      <c r="D225" s="13" t="s">
        <v>104</v>
      </c>
      <c r="E225" s="13" t="s">
        <v>5</v>
      </c>
      <c r="F225" s="13" t="s">
        <v>103</v>
      </c>
      <c r="G225" s="20">
        <f t="shared" si="3"/>
        <v>350</v>
      </c>
    </row>
    <row r="226" spans="2:7">
      <c r="B226" s="38">
        <v>44355</v>
      </c>
      <c r="C226" t="s">
        <v>113</v>
      </c>
      <c r="D226" s="13" t="s">
        <v>104</v>
      </c>
      <c r="E226" s="13" t="s">
        <v>5</v>
      </c>
      <c r="F226" s="13" t="s">
        <v>104</v>
      </c>
      <c r="G226" s="20">
        <f t="shared" si="3"/>
        <v>262.5</v>
      </c>
    </row>
    <row r="227" spans="2:7">
      <c r="B227" s="38">
        <v>44356</v>
      </c>
      <c r="C227" t="s">
        <v>190</v>
      </c>
      <c r="D227" s="13" t="s">
        <v>103</v>
      </c>
      <c r="E227" s="13" t="s">
        <v>5</v>
      </c>
      <c r="F227" s="13" t="s">
        <v>103</v>
      </c>
      <c r="G227" s="20">
        <f t="shared" si="3"/>
        <v>100</v>
      </c>
    </row>
    <row r="228" spans="2:7">
      <c r="B228" s="38">
        <v>44357</v>
      </c>
      <c r="C228" t="s">
        <v>141</v>
      </c>
      <c r="D228" s="13" t="s">
        <v>104</v>
      </c>
      <c r="E228" s="13" t="s">
        <v>5</v>
      </c>
      <c r="F228" s="13" t="s">
        <v>207</v>
      </c>
      <c r="G228" s="20">
        <f t="shared" si="3"/>
        <v>262.5</v>
      </c>
    </row>
    <row r="229" spans="2:7">
      <c r="B229" s="38">
        <v>44357</v>
      </c>
      <c r="C229" t="s">
        <v>83</v>
      </c>
      <c r="D229" s="13" t="s">
        <v>104</v>
      </c>
      <c r="E229" s="13" t="s">
        <v>5</v>
      </c>
      <c r="F229" s="13" t="s">
        <v>103</v>
      </c>
      <c r="G229" s="20">
        <f t="shared" si="3"/>
        <v>350</v>
      </c>
    </row>
    <row r="230" spans="2:7">
      <c r="B230" s="38">
        <v>44359</v>
      </c>
      <c r="C230" t="s">
        <v>148</v>
      </c>
      <c r="D230" s="13" t="s">
        <v>103</v>
      </c>
      <c r="E230" s="13" t="s">
        <v>201</v>
      </c>
      <c r="F230" s="13" t="s">
        <v>103</v>
      </c>
      <c r="G230" s="20">
        <f t="shared" si="3"/>
        <v>50</v>
      </c>
    </row>
    <row r="231" spans="2:7">
      <c r="B231" s="38">
        <v>44359</v>
      </c>
      <c r="C231" t="s">
        <v>164</v>
      </c>
      <c r="D231" s="13" t="s">
        <v>104</v>
      </c>
      <c r="E231" s="13" t="s">
        <v>5</v>
      </c>
      <c r="F231" s="13" t="s">
        <v>104</v>
      </c>
      <c r="G231" s="20">
        <f t="shared" si="3"/>
        <v>262.5</v>
      </c>
    </row>
    <row r="232" spans="2:7">
      <c r="B232" s="38">
        <v>44359</v>
      </c>
      <c r="C232" t="s">
        <v>145</v>
      </c>
      <c r="D232" s="13" t="s">
        <v>103</v>
      </c>
      <c r="E232" s="13" t="s">
        <v>5</v>
      </c>
      <c r="F232" s="13" t="s">
        <v>103</v>
      </c>
      <c r="G232" s="20">
        <f t="shared" si="3"/>
        <v>100</v>
      </c>
    </row>
    <row r="233" spans="2:7">
      <c r="B233" s="38">
        <v>44360</v>
      </c>
      <c r="C233" t="s">
        <v>135</v>
      </c>
      <c r="D233" s="13" t="s">
        <v>103</v>
      </c>
      <c r="E233" s="13" t="s">
        <v>5</v>
      </c>
      <c r="F233" s="13" t="s">
        <v>103</v>
      </c>
      <c r="G233" s="20">
        <f t="shared" si="3"/>
        <v>100</v>
      </c>
    </row>
    <row r="234" spans="2:7">
      <c r="B234" s="38">
        <v>44361</v>
      </c>
      <c r="C234" t="s">
        <v>98</v>
      </c>
      <c r="D234" s="13" t="s">
        <v>103</v>
      </c>
      <c r="E234" s="13" t="s">
        <v>5</v>
      </c>
      <c r="F234" s="13" t="s">
        <v>207</v>
      </c>
      <c r="G234" s="20">
        <f t="shared" si="3"/>
        <v>75</v>
      </c>
    </row>
    <row r="235" spans="2:7">
      <c r="B235" s="38">
        <v>44363</v>
      </c>
      <c r="C235" t="s">
        <v>132</v>
      </c>
      <c r="D235" s="13" t="s">
        <v>103</v>
      </c>
      <c r="E235" s="13" t="s">
        <v>201</v>
      </c>
      <c r="F235" s="13" t="s">
        <v>103</v>
      </c>
      <c r="G235" s="20">
        <f t="shared" si="3"/>
        <v>50</v>
      </c>
    </row>
    <row r="236" spans="2:7">
      <c r="B236" s="38">
        <v>44363</v>
      </c>
      <c r="C236" t="s">
        <v>107</v>
      </c>
      <c r="D236" s="13" t="s">
        <v>103</v>
      </c>
      <c r="E236" s="13" t="s">
        <v>201</v>
      </c>
      <c r="F236" s="13" t="s">
        <v>104</v>
      </c>
      <c r="G236" s="20">
        <f t="shared" si="3"/>
        <v>37.5</v>
      </c>
    </row>
    <row r="237" spans="2:7">
      <c r="B237" s="38">
        <v>44364</v>
      </c>
      <c r="C237" t="s">
        <v>154</v>
      </c>
      <c r="D237" s="13" t="s">
        <v>103</v>
      </c>
      <c r="E237" s="13" t="s">
        <v>5</v>
      </c>
      <c r="F237" s="13" t="s">
        <v>104</v>
      </c>
      <c r="G237" s="20">
        <f t="shared" si="3"/>
        <v>75</v>
      </c>
    </row>
    <row r="238" spans="2:7">
      <c r="B238" s="38">
        <v>44367</v>
      </c>
      <c r="C238" t="s">
        <v>196</v>
      </c>
      <c r="D238" s="13" t="s">
        <v>104</v>
      </c>
      <c r="E238" s="13" t="s">
        <v>5</v>
      </c>
      <c r="F238" s="13" t="s">
        <v>104</v>
      </c>
      <c r="G238" s="20">
        <f t="shared" si="3"/>
        <v>262.5</v>
      </c>
    </row>
    <row r="239" spans="2:7">
      <c r="B239" s="38">
        <v>44367</v>
      </c>
      <c r="C239" t="s">
        <v>72</v>
      </c>
      <c r="D239" s="13" t="s">
        <v>103</v>
      </c>
      <c r="E239" s="13" t="s">
        <v>5</v>
      </c>
      <c r="F239" s="13" t="s">
        <v>103</v>
      </c>
      <c r="G239" s="20">
        <f t="shared" si="3"/>
        <v>100</v>
      </c>
    </row>
    <row r="240" spans="2:7">
      <c r="B240" s="38">
        <v>44368</v>
      </c>
      <c r="C240" t="s">
        <v>184</v>
      </c>
      <c r="D240" s="13" t="s">
        <v>104</v>
      </c>
      <c r="E240" s="13" t="s">
        <v>202</v>
      </c>
      <c r="F240" s="13" t="s">
        <v>103</v>
      </c>
      <c r="G240" s="20">
        <f t="shared" si="3"/>
        <v>280</v>
      </c>
    </row>
    <row r="241" spans="2:7">
      <c r="B241" s="38">
        <v>44370</v>
      </c>
      <c r="C241" t="s">
        <v>179</v>
      </c>
      <c r="D241" s="13" t="s">
        <v>103</v>
      </c>
      <c r="E241" s="13" t="s">
        <v>201</v>
      </c>
      <c r="F241" s="13" t="s">
        <v>104</v>
      </c>
      <c r="G241" s="20">
        <f t="shared" si="3"/>
        <v>37.5</v>
      </c>
    </row>
    <row r="242" spans="2:7">
      <c r="B242" s="38">
        <v>44370</v>
      </c>
      <c r="C242" t="s">
        <v>158</v>
      </c>
      <c r="D242" s="13" t="s">
        <v>103</v>
      </c>
      <c r="E242" s="13" t="s">
        <v>201</v>
      </c>
      <c r="F242" s="13" t="s">
        <v>103</v>
      </c>
      <c r="G242" s="20">
        <f t="shared" si="3"/>
        <v>50</v>
      </c>
    </row>
    <row r="243" spans="2:7">
      <c r="B243" s="38">
        <v>44370</v>
      </c>
      <c r="C243" t="s">
        <v>12</v>
      </c>
      <c r="D243" s="13" t="s">
        <v>104</v>
      </c>
      <c r="E243" s="13" t="s">
        <v>5</v>
      </c>
      <c r="F243" s="13" t="s">
        <v>103</v>
      </c>
      <c r="G243" s="20">
        <f t="shared" si="3"/>
        <v>350</v>
      </c>
    </row>
    <row r="244" spans="2:7">
      <c r="B244" s="38">
        <v>44371</v>
      </c>
      <c r="C244" t="s">
        <v>158</v>
      </c>
      <c r="D244" s="13" t="s">
        <v>103</v>
      </c>
      <c r="E244" s="13" t="s">
        <v>201</v>
      </c>
      <c r="F244" s="13" t="s">
        <v>103</v>
      </c>
      <c r="G244" s="20">
        <f t="shared" si="3"/>
        <v>50</v>
      </c>
    </row>
    <row r="245" spans="2:7">
      <c r="B245" s="38">
        <v>44371</v>
      </c>
      <c r="C245" t="s">
        <v>32</v>
      </c>
      <c r="D245" s="13" t="s">
        <v>103</v>
      </c>
      <c r="E245" s="13" t="s">
        <v>201</v>
      </c>
      <c r="F245" s="13" t="s">
        <v>104</v>
      </c>
      <c r="G245" s="20">
        <f t="shared" si="3"/>
        <v>37.5</v>
      </c>
    </row>
    <row r="246" spans="2:7">
      <c r="B246" s="38">
        <v>44371</v>
      </c>
      <c r="C246" t="s">
        <v>173</v>
      </c>
      <c r="D246" s="13" t="s">
        <v>104</v>
      </c>
      <c r="E246" s="13" t="s">
        <v>5</v>
      </c>
      <c r="F246" s="13" t="s">
        <v>103</v>
      </c>
      <c r="G246" s="20">
        <f t="shared" si="3"/>
        <v>350</v>
      </c>
    </row>
    <row r="247" spans="2:7">
      <c r="B247" s="38">
        <v>44372</v>
      </c>
      <c r="C247" t="s">
        <v>162</v>
      </c>
      <c r="D247" s="13" t="s">
        <v>104</v>
      </c>
      <c r="E247" s="13" t="s">
        <v>5</v>
      </c>
      <c r="F247" s="13" t="s">
        <v>103</v>
      </c>
      <c r="G247" s="20">
        <f t="shared" si="3"/>
        <v>350</v>
      </c>
    </row>
    <row r="248" spans="2:7">
      <c r="B248" s="38">
        <v>44373</v>
      </c>
      <c r="C248" t="s">
        <v>47</v>
      </c>
      <c r="D248" s="13" t="s">
        <v>103</v>
      </c>
      <c r="E248" s="13" t="s">
        <v>5</v>
      </c>
      <c r="F248" s="13" t="s">
        <v>103</v>
      </c>
      <c r="G248" s="20">
        <f t="shared" si="3"/>
        <v>100</v>
      </c>
    </row>
    <row r="249" spans="2:7">
      <c r="B249" s="38">
        <v>44373</v>
      </c>
      <c r="C249" t="s">
        <v>163</v>
      </c>
      <c r="D249" s="13" t="s">
        <v>104</v>
      </c>
      <c r="E249" s="13" t="s">
        <v>5</v>
      </c>
      <c r="F249" s="13" t="s">
        <v>103</v>
      </c>
      <c r="G249" s="20">
        <f t="shared" si="3"/>
        <v>350</v>
      </c>
    </row>
    <row r="250" spans="2:7">
      <c r="B250" s="38">
        <v>44374</v>
      </c>
      <c r="C250" t="s">
        <v>10</v>
      </c>
      <c r="D250" s="13" t="s">
        <v>104</v>
      </c>
      <c r="E250" s="13" t="s">
        <v>5</v>
      </c>
      <c r="F250" s="13" t="s">
        <v>103</v>
      </c>
      <c r="G250" s="20">
        <f t="shared" si="3"/>
        <v>350</v>
      </c>
    </row>
    <row r="251" spans="2:7">
      <c r="B251" s="38">
        <v>44375</v>
      </c>
      <c r="C251" t="s">
        <v>40</v>
      </c>
      <c r="D251" s="13" t="s">
        <v>103</v>
      </c>
      <c r="E251" s="13" t="s">
        <v>5</v>
      </c>
      <c r="F251" s="13" t="s">
        <v>104</v>
      </c>
      <c r="G251" s="20">
        <f t="shared" si="3"/>
        <v>75</v>
      </c>
    </row>
    <row r="252" spans="2:7">
      <c r="B252" s="38">
        <v>44376</v>
      </c>
      <c r="C252" t="s">
        <v>135</v>
      </c>
      <c r="D252" s="13" t="s">
        <v>103</v>
      </c>
      <c r="E252" s="13" t="s">
        <v>5</v>
      </c>
      <c r="F252" s="13" t="s">
        <v>103</v>
      </c>
      <c r="G252" s="20">
        <f t="shared" si="3"/>
        <v>100</v>
      </c>
    </row>
    <row r="253" spans="2:7">
      <c r="B253" s="38">
        <v>44376</v>
      </c>
      <c r="C253" t="s">
        <v>60</v>
      </c>
      <c r="D253" s="13" t="s">
        <v>103</v>
      </c>
      <c r="E253" s="13" t="s">
        <v>201</v>
      </c>
      <c r="F253" s="13" t="s">
        <v>103</v>
      </c>
      <c r="G253" s="20">
        <f t="shared" si="3"/>
        <v>50</v>
      </c>
    </row>
    <row r="254" spans="2:7">
      <c r="B254" s="38">
        <v>44376</v>
      </c>
      <c r="C254" t="s">
        <v>50</v>
      </c>
      <c r="D254" s="13" t="s">
        <v>103</v>
      </c>
      <c r="E254" s="13" t="s">
        <v>5</v>
      </c>
      <c r="F254" s="13" t="s">
        <v>103</v>
      </c>
      <c r="G254" s="20">
        <f t="shared" si="3"/>
        <v>100</v>
      </c>
    </row>
    <row r="255" spans="2:7">
      <c r="B255" s="38">
        <v>44377</v>
      </c>
      <c r="C255" t="s">
        <v>178</v>
      </c>
      <c r="D255" s="13" t="s">
        <v>104</v>
      </c>
      <c r="E255" s="13" t="s">
        <v>202</v>
      </c>
      <c r="F255" s="13" t="s">
        <v>104</v>
      </c>
      <c r="G255" s="20">
        <f t="shared" si="3"/>
        <v>210</v>
      </c>
    </row>
    <row r="256" spans="2:7">
      <c r="B256" s="38">
        <v>44378</v>
      </c>
      <c r="C256" t="s">
        <v>53</v>
      </c>
      <c r="D256" s="13" t="s">
        <v>103</v>
      </c>
      <c r="E256" s="13" t="s">
        <v>201</v>
      </c>
      <c r="F256" s="13" t="s">
        <v>103</v>
      </c>
      <c r="G256" s="20">
        <f t="shared" si="3"/>
        <v>50</v>
      </c>
    </row>
    <row r="257" spans="2:7">
      <c r="B257" s="38">
        <v>44380</v>
      </c>
      <c r="C257" t="s">
        <v>123</v>
      </c>
      <c r="D257" s="13" t="s">
        <v>103</v>
      </c>
      <c r="E257" s="13" t="s">
        <v>5</v>
      </c>
      <c r="F257" s="13" t="s">
        <v>103</v>
      </c>
      <c r="G257" s="20">
        <f t="shared" si="3"/>
        <v>100</v>
      </c>
    </row>
    <row r="258" spans="2:7">
      <c r="B258" s="38">
        <v>44383</v>
      </c>
      <c r="C258" t="s">
        <v>40</v>
      </c>
      <c r="D258" s="13" t="s">
        <v>103</v>
      </c>
      <c r="E258" s="13" t="s">
        <v>5</v>
      </c>
      <c r="F258" s="13" t="s">
        <v>104</v>
      </c>
      <c r="G258" s="20">
        <f t="shared" si="3"/>
        <v>75</v>
      </c>
    </row>
    <row r="259" spans="2:7">
      <c r="B259" s="38">
        <v>44383</v>
      </c>
      <c r="C259" t="s">
        <v>140</v>
      </c>
      <c r="D259" s="13" t="s">
        <v>103</v>
      </c>
      <c r="E259" s="13" t="s">
        <v>5</v>
      </c>
      <c r="F259" s="13" t="s">
        <v>103</v>
      </c>
      <c r="G259" s="20">
        <f t="shared" si="3"/>
        <v>100</v>
      </c>
    </row>
    <row r="260" spans="2:7">
      <c r="B260" s="38">
        <v>44384</v>
      </c>
      <c r="C260" t="s">
        <v>144</v>
      </c>
      <c r="D260" s="13" t="s">
        <v>103</v>
      </c>
      <c r="E260" s="13" t="s">
        <v>201</v>
      </c>
      <c r="F260" s="13" t="s">
        <v>103</v>
      </c>
      <c r="G260" s="20">
        <f t="shared" si="3"/>
        <v>50</v>
      </c>
    </row>
    <row r="261" spans="2:7">
      <c r="B261" s="38">
        <v>44384</v>
      </c>
      <c r="C261" t="s">
        <v>129</v>
      </c>
      <c r="D261" s="13" t="s">
        <v>104</v>
      </c>
      <c r="E261" s="13" t="s">
        <v>5</v>
      </c>
      <c r="F261" s="13" t="s">
        <v>103</v>
      </c>
      <c r="G261" s="20">
        <f t="shared" si="3"/>
        <v>350</v>
      </c>
    </row>
    <row r="262" spans="2:7">
      <c r="B262" s="38">
        <v>44386</v>
      </c>
      <c r="C262" t="s">
        <v>46</v>
      </c>
      <c r="D262" s="13" t="s">
        <v>104</v>
      </c>
      <c r="E262" s="13" t="s">
        <v>5</v>
      </c>
      <c r="F262" s="13" t="s">
        <v>103</v>
      </c>
      <c r="G262" s="20">
        <f t="shared" si="3"/>
        <v>350</v>
      </c>
    </row>
    <row r="263" spans="2:7">
      <c r="B263" s="38">
        <v>44386</v>
      </c>
      <c r="C263" t="s">
        <v>27</v>
      </c>
      <c r="D263" s="13" t="s">
        <v>103</v>
      </c>
      <c r="E263" s="13" t="s">
        <v>201</v>
      </c>
      <c r="F263" s="13" t="s">
        <v>103</v>
      </c>
      <c r="G263" s="20">
        <f t="shared" si="3"/>
        <v>50</v>
      </c>
    </row>
    <row r="264" spans="2:7">
      <c r="B264" s="38">
        <v>44387</v>
      </c>
      <c r="C264" t="s">
        <v>155</v>
      </c>
      <c r="D264" s="13" t="s">
        <v>104</v>
      </c>
      <c r="E264" s="13" t="s">
        <v>5</v>
      </c>
      <c r="F264" s="13" t="s">
        <v>104</v>
      </c>
      <c r="G264" s="20">
        <f t="shared" si="3"/>
        <v>262.5</v>
      </c>
    </row>
    <row r="265" spans="2:7">
      <c r="B265" s="38">
        <v>44388</v>
      </c>
      <c r="C265" t="s">
        <v>23</v>
      </c>
      <c r="D265" s="13" t="s">
        <v>103</v>
      </c>
      <c r="E265" s="13" t="s">
        <v>201</v>
      </c>
      <c r="F265" s="13" t="s">
        <v>103</v>
      </c>
      <c r="G265" s="20">
        <f t="shared" si="3"/>
        <v>50</v>
      </c>
    </row>
    <row r="266" spans="2:7">
      <c r="B266" s="38">
        <v>44388</v>
      </c>
      <c r="C266" t="s">
        <v>172</v>
      </c>
      <c r="D266" s="13" t="s">
        <v>104</v>
      </c>
      <c r="E266" s="13" t="s">
        <v>5</v>
      </c>
      <c r="F266" s="13" t="s">
        <v>103</v>
      </c>
      <c r="G266" s="20">
        <f t="shared" si="3"/>
        <v>350</v>
      </c>
    </row>
    <row r="267" spans="2:7">
      <c r="B267" s="38">
        <v>44389</v>
      </c>
      <c r="C267" t="s">
        <v>81</v>
      </c>
      <c r="D267" s="13" t="s">
        <v>104</v>
      </c>
      <c r="E267" s="13" t="s">
        <v>202</v>
      </c>
      <c r="F267" s="13" t="s">
        <v>103</v>
      </c>
      <c r="G267" s="20">
        <f t="shared" si="3"/>
        <v>280</v>
      </c>
    </row>
    <row r="268" spans="2:7">
      <c r="B268" s="38">
        <v>44390</v>
      </c>
      <c r="C268" t="s">
        <v>10</v>
      </c>
      <c r="D268" s="13" t="s">
        <v>103</v>
      </c>
      <c r="E268" s="13" t="s">
        <v>5</v>
      </c>
      <c r="F268" s="13" t="s">
        <v>103</v>
      </c>
      <c r="G268" s="20">
        <f t="shared" si="3"/>
        <v>100</v>
      </c>
    </row>
    <row r="269" spans="2:7">
      <c r="B269" s="38">
        <v>44391</v>
      </c>
      <c r="C269" t="s">
        <v>86</v>
      </c>
      <c r="D269" s="13" t="s">
        <v>103</v>
      </c>
      <c r="E269" s="13" t="s">
        <v>5</v>
      </c>
      <c r="F269" s="13" t="s">
        <v>103</v>
      </c>
      <c r="G269" s="20">
        <f t="shared" si="3"/>
        <v>100</v>
      </c>
    </row>
    <row r="270" spans="2:7">
      <c r="B270" s="38">
        <v>44392</v>
      </c>
      <c r="C270" t="s">
        <v>57</v>
      </c>
      <c r="D270" s="13" t="s">
        <v>103</v>
      </c>
      <c r="E270" s="13" t="s">
        <v>5</v>
      </c>
      <c r="F270" s="13" t="s">
        <v>103</v>
      </c>
      <c r="G270" s="20">
        <f t="shared" si="3"/>
        <v>100</v>
      </c>
    </row>
    <row r="271" spans="2:7">
      <c r="B271" s="38">
        <v>44392</v>
      </c>
      <c r="C271" t="s">
        <v>93</v>
      </c>
      <c r="D271" s="13" t="s">
        <v>103</v>
      </c>
      <c r="E271" s="13" t="s">
        <v>5</v>
      </c>
      <c r="F271" s="13" t="s">
        <v>103</v>
      </c>
      <c r="G271" s="20">
        <f t="shared" ref="G271:G334" si="4">IF($F271="Y",(IF($D271="Y",IF($E271=$B$9,$C$9+$C$5,IF($E271=$B$10,$C$10+$C$5,$C$11+$C$5)),IF($E271=$B$9,$C$9,IF($E271=$B$10,$C$10,$C$11)))) * (1-$C$6),(IF($D271="Y",IF($E271=$B$9,$C$9+$C$5,IF($E271=$B$10,$C$10+$C$5,$C$11+$C$5)),IF($E271=$B$9,$C$9,IF($E271=$B$10,$C$10,$C$11)))) )</f>
        <v>100</v>
      </c>
    </row>
    <row r="272" spans="2:7">
      <c r="B272" s="38">
        <v>44393</v>
      </c>
      <c r="C272" t="s">
        <v>31</v>
      </c>
      <c r="D272" s="13" t="s">
        <v>104</v>
      </c>
      <c r="E272" s="13" t="s">
        <v>5</v>
      </c>
      <c r="F272" s="13" t="s">
        <v>103</v>
      </c>
      <c r="G272" s="20">
        <f t="shared" si="4"/>
        <v>350</v>
      </c>
    </row>
    <row r="273" spans="2:7">
      <c r="B273" s="38">
        <v>44393</v>
      </c>
      <c r="C273" t="s">
        <v>21</v>
      </c>
      <c r="D273" s="13" t="s">
        <v>104</v>
      </c>
      <c r="E273" s="13" t="s">
        <v>5</v>
      </c>
      <c r="F273" s="13" t="s">
        <v>103</v>
      </c>
      <c r="G273" s="20">
        <f t="shared" si="4"/>
        <v>350</v>
      </c>
    </row>
    <row r="274" spans="2:7">
      <c r="B274" s="38">
        <v>44394</v>
      </c>
      <c r="C274" t="s">
        <v>64</v>
      </c>
      <c r="D274" s="13" t="s">
        <v>104</v>
      </c>
      <c r="E274" s="13" t="s">
        <v>201</v>
      </c>
      <c r="F274" s="13" t="s">
        <v>103</v>
      </c>
      <c r="G274" s="20">
        <f t="shared" si="4"/>
        <v>300</v>
      </c>
    </row>
    <row r="275" spans="2:7">
      <c r="B275" s="38">
        <v>44395</v>
      </c>
      <c r="C275" t="s">
        <v>107</v>
      </c>
      <c r="D275" s="13" t="s">
        <v>103</v>
      </c>
      <c r="E275" s="13" t="s">
        <v>201</v>
      </c>
      <c r="F275" s="13" t="s">
        <v>104</v>
      </c>
      <c r="G275" s="20">
        <f t="shared" si="4"/>
        <v>37.5</v>
      </c>
    </row>
    <row r="276" spans="2:7">
      <c r="B276" s="38">
        <v>44395</v>
      </c>
      <c r="C276" t="s">
        <v>145</v>
      </c>
      <c r="D276" s="13" t="s">
        <v>103</v>
      </c>
      <c r="E276" s="13" t="s">
        <v>5</v>
      </c>
      <c r="F276" s="13" t="s">
        <v>103</v>
      </c>
      <c r="G276" s="20">
        <f t="shared" si="4"/>
        <v>100</v>
      </c>
    </row>
    <row r="277" spans="2:7">
      <c r="B277" s="38">
        <v>44396</v>
      </c>
      <c r="C277" t="s">
        <v>126</v>
      </c>
      <c r="D277" s="13" t="s">
        <v>103</v>
      </c>
      <c r="E277" s="13" t="s">
        <v>201</v>
      </c>
      <c r="F277" s="13" t="s">
        <v>103</v>
      </c>
      <c r="G277" s="20">
        <f t="shared" si="4"/>
        <v>50</v>
      </c>
    </row>
    <row r="278" spans="2:7">
      <c r="B278" s="38">
        <v>44397</v>
      </c>
      <c r="C278" t="s">
        <v>41</v>
      </c>
      <c r="D278" s="13" t="s">
        <v>103</v>
      </c>
      <c r="E278" s="13" t="s">
        <v>201</v>
      </c>
      <c r="F278" s="13" t="s">
        <v>103</v>
      </c>
      <c r="G278" s="20">
        <f t="shared" si="4"/>
        <v>50</v>
      </c>
    </row>
    <row r="279" spans="2:7">
      <c r="B279" s="38">
        <v>44397</v>
      </c>
      <c r="C279" t="s">
        <v>98</v>
      </c>
      <c r="D279" s="13" t="s">
        <v>103</v>
      </c>
      <c r="E279" s="13" t="s">
        <v>5</v>
      </c>
      <c r="F279" s="13" t="s">
        <v>207</v>
      </c>
      <c r="G279" s="20">
        <f t="shared" si="4"/>
        <v>75</v>
      </c>
    </row>
    <row r="280" spans="2:7">
      <c r="B280" s="38">
        <v>44398</v>
      </c>
      <c r="C280" t="s">
        <v>163</v>
      </c>
      <c r="D280" s="13" t="s">
        <v>103</v>
      </c>
      <c r="E280" s="13" t="s">
        <v>5</v>
      </c>
      <c r="F280" s="13" t="s">
        <v>103</v>
      </c>
      <c r="G280" s="20">
        <f t="shared" si="4"/>
        <v>100</v>
      </c>
    </row>
    <row r="281" spans="2:7">
      <c r="B281" s="38">
        <v>44398</v>
      </c>
      <c r="C281" t="s">
        <v>121</v>
      </c>
      <c r="D281" s="13" t="s">
        <v>104</v>
      </c>
      <c r="E281" s="13" t="s">
        <v>5</v>
      </c>
      <c r="F281" s="13" t="s">
        <v>103</v>
      </c>
      <c r="G281" s="20">
        <f t="shared" si="4"/>
        <v>350</v>
      </c>
    </row>
    <row r="282" spans="2:7">
      <c r="B282" s="38">
        <v>44400</v>
      </c>
      <c r="C282" t="s">
        <v>20</v>
      </c>
      <c r="D282" s="13" t="s">
        <v>104</v>
      </c>
      <c r="E282" s="13" t="s">
        <v>202</v>
      </c>
      <c r="F282" s="13" t="s">
        <v>103</v>
      </c>
      <c r="G282" s="20">
        <f t="shared" si="4"/>
        <v>280</v>
      </c>
    </row>
    <row r="283" spans="2:7">
      <c r="B283" s="38">
        <v>44400</v>
      </c>
      <c r="C283" t="s">
        <v>150</v>
      </c>
      <c r="D283" s="13" t="s">
        <v>104</v>
      </c>
      <c r="E283" s="13" t="s">
        <v>5</v>
      </c>
      <c r="F283" s="13" t="s">
        <v>103</v>
      </c>
      <c r="G283" s="20">
        <f t="shared" si="4"/>
        <v>350</v>
      </c>
    </row>
    <row r="284" spans="2:7">
      <c r="B284" s="38">
        <v>44401</v>
      </c>
      <c r="C284" t="s">
        <v>26</v>
      </c>
      <c r="D284" s="13" t="s">
        <v>104</v>
      </c>
      <c r="E284" s="13" t="s">
        <v>201</v>
      </c>
      <c r="F284" s="13" t="s">
        <v>103</v>
      </c>
      <c r="G284" s="20">
        <f t="shared" si="4"/>
        <v>300</v>
      </c>
    </row>
    <row r="285" spans="2:7">
      <c r="B285" s="38">
        <v>44402</v>
      </c>
      <c r="C285" t="s">
        <v>120</v>
      </c>
      <c r="D285" s="13" t="s">
        <v>103</v>
      </c>
      <c r="E285" s="13" t="s">
        <v>5</v>
      </c>
      <c r="F285" s="13" t="s">
        <v>103</v>
      </c>
      <c r="G285" s="20">
        <f t="shared" si="4"/>
        <v>100</v>
      </c>
    </row>
    <row r="286" spans="2:7">
      <c r="B286" s="38">
        <v>44403</v>
      </c>
      <c r="C286" t="s">
        <v>62</v>
      </c>
      <c r="D286" s="13" t="s">
        <v>103</v>
      </c>
      <c r="E286" s="13" t="s">
        <v>201</v>
      </c>
      <c r="F286" s="13" t="s">
        <v>103</v>
      </c>
      <c r="G286" s="20">
        <f t="shared" si="4"/>
        <v>50</v>
      </c>
    </row>
    <row r="287" spans="2:7">
      <c r="B287" s="38">
        <v>44404</v>
      </c>
      <c r="C287" t="s">
        <v>160</v>
      </c>
      <c r="D287" s="13" t="s">
        <v>103</v>
      </c>
      <c r="E287" s="13" t="s">
        <v>5</v>
      </c>
      <c r="F287" s="13" t="s">
        <v>103</v>
      </c>
      <c r="G287" s="20">
        <f t="shared" si="4"/>
        <v>100</v>
      </c>
    </row>
    <row r="288" spans="2:7">
      <c r="B288" s="38">
        <v>44405</v>
      </c>
      <c r="C288" t="s">
        <v>127</v>
      </c>
      <c r="D288" s="13" t="s">
        <v>104</v>
      </c>
      <c r="E288" s="13" t="s">
        <v>5</v>
      </c>
      <c r="F288" s="13" t="s">
        <v>103</v>
      </c>
      <c r="G288" s="20">
        <f t="shared" si="4"/>
        <v>350</v>
      </c>
    </row>
    <row r="289" spans="2:7">
      <c r="B289" s="38">
        <v>44405</v>
      </c>
      <c r="C289" t="s">
        <v>188</v>
      </c>
      <c r="D289" s="13" t="s">
        <v>104</v>
      </c>
      <c r="E289" s="13" t="s">
        <v>5</v>
      </c>
      <c r="F289" s="13" t="s">
        <v>207</v>
      </c>
      <c r="G289" s="20">
        <f t="shared" si="4"/>
        <v>262.5</v>
      </c>
    </row>
    <row r="290" spans="2:7">
      <c r="B290" s="38">
        <v>44405</v>
      </c>
      <c r="C290" t="s">
        <v>94</v>
      </c>
      <c r="D290" s="13" t="s">
        <v>104</v>
      </c>
      <c r="E290" s="13" t="s">
        <v>5</v>
      </c>
      <c r="F290" s="13" t="s">
        <v>104</v>
      </c>
      <c r="G290" s="20">
        <f t="shared" si="4"/>
        <v>262.5</v>
      </c>
    </row>
    <row r="291" spans="2:7">
      <c r="B291" s="38">
        <v>44406</v>
      </c>
      <c r="C291" t="s">
        <v>49</v>
      </c>
      <c r="D291" s="13" t="s">
        <v>103</v>
      </c>
      <c r="E291" s="13" t="s">
        <v>5</v>
      </c>
      <c r="F291" s="13" t="s">
        <v>103</v>
      </c>
      <c r="G291" s="20">
        <f t="shared" si="4"/>
        <v>100</v>
      </c>
    </row>
    <row r="292" spans="2:7">
      <c r="B292" s="38">
        <v>44408</v>
      </c>
      <c r="C292" t="s">
        <v>88</v>
      </c>
      <c r="D292" s="13" t="s">
        <v>103</v>
      </c>
      <c r="E292" s="13" t="s">
        <v>5</v>
      </c>
      <c r="F292" s="13" t="s">
        <v>104</v>
      </c>
      <c r="G292" s="20">
        <f t="shared" si="4"/>
        <v>75</v>
      </c>
    </row>
    <row r="293" spans="2:7">
      <c r="B293" s="38">
        <v>44408</v>
      </c>
      <c r="C293" t="s">
        <v>142</v>
      </c>
      <c r="D293" s="13" t="s">
        <v>103</v>
      </c>
      <c r="E293" s="13" t="s">
        <v>5</v>
      </c>
      <c r="F293" s="13" t="s">
        <v>103</v>
      </c>
      <c r="G293" s="20">
        <f t="shared" si="4"/>
        <v>100</v>
      </c>
    </row>
    <row r="294" spans="2:7">
      <c r="B294" s="38">
        <v>44410</v>
      </c>
      <c r="C294" t="s">
        <v>37</v>
      </c>
      <c r="D294" s="13" t="s">
        <v>103</v>
      </c>
      <c r="E294" s="13" t="s">
        <v>5</v>
      </c>
      <c r="F294" s="13" t="s">
        <v>103</v>
      </c>
      <c r="G294" s="20">
        <f t="shared" si="4"/>
        <v>100</v>
      </c>
    </row>
    <row r="295" spans="2:7">
      <c r="B295" s="38">
        <v>44411</v>
      </c>
      <c r="C295" t="s">
        <v>88</v>
      </c>
      <c r="D295" s="13" t="s">
        <v>103</v>
      </c>
      <c r="E295" s="13" t="s">
        <v>5</v>
      </c>
      <c r="F295" s="13" t="s">
        <v>104</v>
      </c>
      <c r="G295" s="20">
        <f t="shared" si="4"/>
        <v>75</v>
      </c>
    </row>
    <row r="296" spans="2:7">
      <c r="B296" s="38">
        <v>44411</v>
      </c>
      <c r="C296" t="s">
        <v>66</v>
      </c>
      <c r="D296" s="13" t="s">
        <v>103</v>
      </c>
      <c r="E296" s="13" t="s">
        <v>5</v>
      </c>
      <c r="F296" s="13" t="s">
        <v>103</v>
      </c>
      <c r="G296" s="20">
        <f t="shared" si="4"/>
        <v>100</v>
      </c>
    </row>
    <row r="297" spans="2:7">
      <c r="B297" s="38">
        <v>44411</v>
      </c>
      <c r="C297" t="s">
        <v>90</v>
      </c>
      <c r="D297" s="13" t="s">
        <v>103</v>
      </c>
      <c r="E297" s="13" t="s">
        <v>5</v>
      </c>
      <c r="F297" s="13" t="s">
        <v>103</v>
      </c>
      <c r="G297" s="20">
        <f t="shared" si="4"/>
        <v>100</v>
      </c>
    </row>
    <row r="298" spans="2:7">
      <c r="B298" s="38">
        <v>44412</v>
      </c>
      <c r="C298" t="s">
        <v>194</v>
      </c>
      <c r="D298" s="13" t="s">
        <v>103</v>
      </c>
      <c r="E298" s="13" t="s">
        <v>5</v>
      </c>
      <c r="F298" s="13" t="s">
        <v>104</v>
      </c>
      <c r="G298" s="20">
        <f t="shared" si="4"/>
        <v>75</v>
      </c>
    </row>
    <row r="299" spans="2:7">
      <c r="B299" s="38">
        <v>44413</v>
      </c>
      <c r="C299" t="s">
        <v>80</v>
      </c>
      <c r="D299" s="13" t="s">
        <v>103</v>
      </c>
      <c r="E299" s="13" t="s">
        <v>201</v>
      </c>
      <c r="F299" s="13" t="s">
        <v>103</v>
      </c>
      <c r="G299" s="20">
        <f t="shared" si="4"/>
        <v>50</v>
      </c>
    </row>
    <row r="300" spans="2:7">
      <c r="B300" s="38">
        <v>44414</v>
      </c>
      <c r="C300" t="s">
        <v>10</v>
      </c>
      <c r="D300" s="13" t="s">
        <v>103</v>
      </c>
      <c r="E300" s="13" t="s">
        <v>5</v>
      </c>
      <c r="F300" s="13" t="s">
        <v>103</v>
      </c>
      <c r="G300" s="20">
        <f t="shared" si="4"/>
        <v>100</v>
      </c>
    </row>
    <row r="301" spans="2:7">
      <c r="B301" s="38">
        <v>44414</v>
      </c>
      <c r="C301" t="s">
        <v>138</v>
      </c>
      <c r="D301" s="13" t="s">
        <v>103</v>
      </c>
      <c r="E301" s="13" t="s">
        <v>201</v>
      </c>
      <c r="F301" s="13" t="s">
        <v>104</v>
      </c>
      <c r="G301" s="20">
        <f t="shared" si="4"/>
        <v>37.5</v>
      </c>
    </row>
    <row r="302" spans="2:7">
      <c r="B302" s="38">
        <v>44414</v>
      </c>
      <c r="C302" t="s">
        <v>114</v>
      </c>
      <c r="D302" s="13" t="s">
        <v>103</v>
      </c>
      <c r="E302" s="13" t="s">
        <v>5</v>
      </c>
      <c r="F302" s="13" t="s">
        <v>103</v>
      </c>
      <c r="G302" s="20">
        <f t="shared" si="4"/>
        <v>100</v>
      </c>
    </row>
    <row r="303" spans="2:7">
      <c r="B303" s="38">
        <v>44415</v>
      </c>
      <c r="C303" t="s">
        <v>144</v>
      </c>
      <c r="D303" s="13" t="s">
        <v>103</v>
      </c>
      <c r="E303" s="13" t="s">
        <v>201</v>
      </c>
      <c r="F303" s="13" t="s">
        <v>103</v>
      </c>
      <c r="G303" s="20">
        <f t="shared" si="4"/>
        <v>50</v>
      </c>
    </row>
    <row r="304" spans="2:7">
      <c r="B304" s="38">
        <v>44415</v>
      </c>
      <c r="C304" t="s">
        <v>74</v>
      </c>
      <c r="D304" s="13" t="s">
        <v>103</v>
      </c>
      <c r="E304" s="13" t="s">
        <v>5</v>
      </c>
      <c r="F304" s="13" t="s">
        <v>103</v>
      </c>
      <c r="G304" s="20">
        <f t="shared" si="4"/>
        <v>100</v>
      </c>
    </row>
    <row r="305" spans="2:7">
      <c r="B305" s="38">
        <v>44416</v>
      </c>
      <c r="C305" t="s">
        <v>48</v>
      </c>
      <c r="D305" s="13" t="s">
        <v>103</v>
      </c>
      <c r="E305" s="13" t="s">
        <v>5</v>
      </c>
      <c r="F305" s="13" t="s">
        <v>103</v>
      </c>
      <c r="G305" s="20">
        <f t="shared" si="4"/>
        <v>100</v>
      </c>
    </row>
    <row r="306" spans="2:7">
      <c r="B306" s="38">
        <v>44416</v>
      </c>
      <c r="C306" t="s">
        <v>31</v>
      </c>
      <c r="D306" s="13" t="s">
        <v>103</v>
      </c>
      <c r="E306" s="13" t="s">
        <v>5</v>
      </c>
      <c r="F306" s="13" t="s">
        <v>103</v>
      </c>
      <c r="G306" s="20">
        <f t="shared" si="4"/>
        <v>100</v>
      </c>
    </row>
    <row r="307" spans="2:7">
      <c r="B307" s="38">
        <v>44416</v>
      </c>
      <c r="C307" t="s">
        <v>177</v>
      </c>
      <c r="D307" s="13" t="s">
        <v>103</v>
      </c>
      <c r="E307" s="13" t="s">
        <v>201</v>
      </c>
      <c r="F307" s="13" t="s">
        <v>104</v>
      </c>
      <c r="G307" s="20">
        <f t="shared" si="4"/>
        <v>37.5</v>
      </c>
    </row>
    <row r="308" spans="2:7">
      <c r="B308" s="38">
        <v>44416</v>
      </c>
      <c r="C308" t="s">
        <v>18</v>
      </c>
      <c r="D308" s="13" t="s">
        <v>103</v>
      </c>
      <c r="E308" s="13" t="s">
        <v>5</v>
      </c>
      <c r="F308" s="13" t="s">
        <v>207</v>
      </c>
      <c r="G308" s="20">
        <f t="shared" si="4"/>
        <v>75</v>
      </c>
    </row>
    <row r="309" spans="2:7">
      <c r="B309" s="38">
        <v>44417</v>
      </c>
      <c r="C309" t="s">
        <v>151</v>
      </c>
      <c r="D309" s="13" t="s">
        <v>103</v>
      </c>
      <c r="E309" s="13" t="s">
        <v>5</v>
      </c>
      <c r="F309" s="13" t="s">
        <v>103</v>
      </c>
      <c r="G309" s="20">
        <f t="shared" si="4"/>
        <v>100</v>
      </c>
    </row>
    <row r="310" spans="2:7">
      <c r="B310" s="38">
        <v>44419</v>
      </c>
      <c r="C310" t="s">
        <v>174</v>
      </c>
      <c r="D310" s="13" t="s">
        <v>103</v>
      </c>
      <c r="E310" s="13" t="s">
        <v>5</v>
      </c>
      <c r="F310" s="13" t="s">
        <v>103</v>
      </c>
      <c r="G310" s="20">
        <f t="shared" si="4"/>
        <v>100</v>
      </c>
    </row>
    <row r="311" spans="2:7">
      <c r="B311" s="38">
        <v>44419</v>
      </c>
      <c r="C311" t="s">
        <v>56</v>
      </c>
      <c r="D311" s="13" t="s">
        <v>103</v>
      </c>
      <c r="E311" s="13" t="s">
        <v>5</v>
      </c>
      <c r="F311" s="13" t="s">
        <v>103</v>
      </c>
      <c r="G311" s="20">
        <f t="shared" si="4"/>
        <v>100</v>
      </c>
    </row>
    <row r="312" spans="2:7">
      <c r="B312" s="38">
        <v>44419</v>
      </c>
      <c r="C312" t="s">
        <v>148</v>
      </c>
      <c r="D312" s="13" t="s">
        <v>103</v>
      </c>
      <c r="E312" s="13" t="s">
        <v>201</v>
      </c>
      <c r="F312" s="13" t="s">
        <v>103</v>
      </c>
      <c r="G312" s="20">
        <f t="shared" si="4"/>
        <v>50</v>
      </c>
    </row>
    <row r="313" spans="2:7">
      <c r="B313" s="38">
        <v>44421</v>
      </c>
      <c r="C313" t="s">
        <v>43</v>
      </c>
      <c r="D313" s="13" t="s">
        <v>103</v>
      </c>
      <c r="E313" s="13" t="s">
        <v>5</v>
      </c>
      <c r="F313" s="13" t="s">
        <v>103</v>
      </c>
      <c r="G313" s="20">
        <f t="shared" si="4"/>
        <v>100</v>
      </c>
    </row>
    <row r="314" spans="2:7">
      <c r="B314" s="38">
        <v>44421</v>
      </c>
      <c r="C314" t="s">
        <v>108</v>
      </c>
      <c r="D314" s="13" t="s">
        <v>103</v>
      </c>
      <c r="E314" s="13" t="s">
        <v>5</v>
      </c>
      <c r="F314" s="13" t="s">
        <v>103</v>
      </c>
      <c r="G314" s="20">
        <f t="shared" si="4"/>
        <v>100</v>
      </c>
    </row>
    <row r="315" spans="2:7">
      <c r="B315" s="38">
        <v>44422</v>
      </c>
      <c r="C315" t="s">
        <v>166</v>
      </c>
      <c r="D315" s="13" t="s">
        <v>103</v>
      </c>
      <c r="E315" s="13" t="s">
        <v>5</v>
      </c>
      <c r="F315" s="13" t="s">
        <v>103</v>
      </c>
      <c r="G315" s="20">
        <f t="shared" si="4"/>
        <v>100</v>
      </c>
    </row>
    <row r="316" spans="2:7">
      <c r="B316" s="38">
        <v>44422</v>
      </c>
      <c r="C316" t="s">
        <v>134</v>
      </c>
      <c r="D316" s="13" t="s">
        <v>103</v>
      </c>
      <c r="E316" s="13" t="s">
        <v>5</v>
      </c>
      <c r="F316" s="13" t="s">
        <v>207</v>
      </c>
      <c r="G316" s="20">
        <f t="shared" si="4"/>
        <v>75</v>
      </c>
    </row>
    <row r="317" spans="2:7">
      <c r="B317" s="38">
        <v>44424</v>
      </c>
      <c r="C317" t="s">
        <v>74</v>
      </c>
      <c r="D317" s="13" t="s">
        <v>103</v>
      </c>
      <c r="E317" s="13" t="s">
        <v>5</v>
      </c>
      <c r="F317" s="13" t="s">
        <v>103</v>
      </c>
      <c r="G317" s="20">
        <f t="shared" si="4"/>
        <v>100</v>
      </c>
    </row>
    <row r="318" spans="2:7">
      <c r="B318" s="38">
        <v>44426</v>
      </c>
      <c r="C318" t="s">
        <v>52</v>
      </c>
      <c r="D318" s="13" t="s">
        <v>103</v>
      </c>
      <c r="E318" s="13" t="s">
        <v>5</v>
      </c>
      <c r="F318" s="13" t="s">
        <v>103</v>
      </c>
      <c r="G318" s="20">
        <f t="shared" si="4"/>
        <v>100</v>
      </c>
    </row>
    <row r="319" spans="2:7">
      <c r="B319" s="38">
        <v>44427</v>
      </c>
      <c r="C319" t="s">
        <v>107</v>
      </c>
      <c r="D319" s="13" t="s">
        <v>103</v>
      </c>
      <c r="E319" s="13" t="s">
        <v>201</v>
      </c>
      <c r="F319" s="13" t="s">
        <v>104</v>
      </c>
      <c r="G319" s="20">
        <f t="shared" si="4"/>
        <v>37.5</v>
      </c>
    </row>
    <row r="320" spans="2:7">
      <c r="B320" s="38">
        <v>44428</v>
      </c>
      <c r="C320" t="s">
        <v>128</v>
      </c>
      <c r="D320" s="13" t="s">
        <v>103</v>
      </c>
      <c r="E320" s="13" t="s">
        <v>201</v>
      </c>
      <c r="F320" s="13" t="s">
        <v>103</v>
      </c>
      <c r="G320" s="20">
        <f t="shared" si="4"/>
        <v>50</v>
      </c>
    </row>
    <row r="321" spans="2:7">
      <c r="B321" s="38">
        <v>44428</v>
      </c>
      <c r="C321" t="s">
        <v>170</v>
      </c>
      <c r="D321" s="13" t="s">
        <v>103</v>
      </c>
      <c r="E321" s="13" t="s">
        <v>5</v>
      </c>
      <c r="F321" s="13" t="s">
        <v>103</v>
      </c>
      <c r="G321" s="20">
        <f t="shared" si="4"/>
        <v>100</v>
      </c>
    </row>
    <row r="322" spans="2:7">
      <c r="B322" s="38">
        <v>44429</v>
      </c>
      <c r="C322" t="s">
        <v>115</v>
      </c>
      <c r="D322" s="13" t="s">
        <v>104</v>
      </c>
      <c r="E322" s="13" t="s">
        <v>5</v>
      </c>
      <c r="F322" s="13" t="s">
        <v>103</v>
      </c>
      <c r="G322" s="20">
        <f t="shared" si="4"/>
        <v>350</v>
      </c>
    </row>
    <row r="323" spans="2:7">
      <c r="B323" s="38">
        <v>44429</v>
      </c>
      <c r="C323" t="s">
        <v>156</v>
      </c>
      <c r="D323" s="13" t="s">
        <v>103</v>
      </c>
      <c r="E323" s="13" t="s">
        <v>5</v>
      </c>
      <c r="F323" s="13" t="s">
        <v>103</v>
      </c>
      <c r="G323" s="20">
        <f t="shared" si="4"/>
        <v>100</v>
      </c>
    </row>
    <row r="324" spans="2:7">
      <c r="B324" s="38">
        <v>44430</v>
      </c>
      <c r="C324" t="s">
        <v>195</v>
      </c>
      <c r="D324" s="13" t="s">
        <v>104</v>
      </c>
      <c r="E324" s="13" t="s">
        <v>5</v>
      </c>
      <c r="F324" s="13" t="s">
        <v>104</v>
      </c>
      <c r="G324" s="20">
        <f t="shared" si="4"/>
        <v>262.5</v>
      </c>
    </row>
    <row r="325" spans="2:7">
      <c r="B325" s="38">
        <v>44430</v>
      </c>
      <c r="C325" t="s">
        <v>125</v>
      </c>
      <c r="D325" s="13" t="s">
        <v>103</v>
      </c>
      <c r="E325" s="13" t="s">
        <v>201</v>
      </c>
      <c r="F325" s="13" t="s">
        <v>103</v>
      </c>
      <c r="G325" s="20">
        <f t="shared" si="4"/>
        <v>50</v>
      </c>
    </row>
    <row r="326" spans="2:7">
      <c r="B326" s="38">
        <v>44431</v>
      </c>
      <c r="C326" t="s">
        <v>125</v>
      </c>
      <c r="D326" s="13" t="s">
        <v>103</v>
      </c>
      <c r="E326" s="13" t="s">
        <v>201</v>
      </c>
      <c r="F326" s="13" t="s">
        <v>103</v>
      </c>
      <c r="G326" s="20">
        <f t="shared" si="4"/>
        <v>50</v>
      </c>
    </row>
    <row r="327" spans="2:7">
      <c r="B327" s="38">
        <v>44432</v>
      </c>
      <c r="C327" t="s">
        <v>101</v>
      </c>
      <c r="D327" s="13" t="s">
        <v>103</v>
      </c>
      <c r="E327" s="13" t="s">
        <v>5</v>
      </c>
      <c r="F327" s="13" t="s">
        <v>104</v>
      </c>
      <c r="G327" s="20">
        <f t="shared" si="4"/>
        <v>75</v>
      </c>
    </row>
    <row r="328" spans="2:7">
      <c r="B328" s="38">
        <v>44432</v>
      </c>
      <c r="C328" t="s">
        <v>45</v>
      </c>
      <c r="D328" s="13" t="s">
        <v>104</v>
      </c>
      <c r="E328" s="13" t="s">
        <v>5</v>
      </c>
      <c r="F328" s="13" t="s">
        <v>103</v>
      </c>
      <c r="G328" s="20">
        <f t="shared" si="4"/>
        <v>350</v>
      </c>
    </row>
    <row r="329" spans="2:7">
      <c r="B329" s="38">
        <v>44434</v>
      </c>
      <c r="C329" t="s">
        <v>126</v>
      </c>
      <c r="D329" s="13" t="s">
        <v>103</v>
      </c>
      <c r="E329" s="13" t="s">
        <v>201</v>
      </c>
      <c r="F329" s="13" t="s">
        <v>103</v>
      </c>
      <c r="G329" s="20">
        <f t="shared" si="4"/>
        <v>50</v>
      </c>
    </row>
    <row r="330" spans="2:7">
      <c r="B330" s="38">
        <v>44434</v>
      </c>
      <c r="C330" t="s">
        <v>127</v>
      </c>
      <c r="D330" s="13" t="s">
        <v>103</v>
      </c>
      <c r="E330" s="13" t="s">
        <v>5</v>
      </c>
      <c r="F330" s="13" t="s">
        <v>103</v>
      </c>
      <c r="G330" s="20">
        <f t="shared" si="4"/>
        <v>100</v>
      </c>
    </row>
    <row r="331" spans="2:7">
      <c r="B331" s="38">
        <v>44435</v>
      </c>
      <c r="C331" t="s">
        <v>22</v>
      </c>
      <c r="D331" s="13" t="s">
        <v>104</v>
      </c>
      <c r="E331" s="13" t="s">
        <v>202</v>
      </c>
      <c r="F331" s="13" t="s">
        <v>104</v>
      </c>
      <c r="G331" s="20">
        <f t="shared" si="4"/>
        <v>210</v>
      </c>
    </row>
    <row r="332" spans="2:7">
      <c r="B332" s="38">
        <v>44436</v>
      </c>
      <c r="C332" t="s">
        <v>162</v>
      </c>
      <c r="D332" s="13" t="s">
        <v>103</v>
      </c>
      <c r="E332" s="13" t="s">
        <v>5</v>
      </c>
      <c r="F332" s="13" t="s">
        <v>103</v>
      </c>
      <c r="G332" s="20">
        <f t="shared" si="4"/>
        <v>100</v>
      </c>
    </row>
    <row r="333" spans="2:7">
      <c r="B333" s="38">
        <v>44437</v>
      </c>
      <c r="C333" t="s">
        <v>115</v>
      </c>
      <c r="D333" s="13" t="s">
        <v>103</v>
      </c>
      <c r="E333" s="13" t="s">
        <v>5</v>
      </c>
      <c r="F333" s="13" t="s">
        <v>103</v>
      </c>
      <c r="G333" s="20">
        <f t="shared" si="4"/>
        <v>100</v>
      </c>
    </row>
    <row r="334" spans="2:7">
      <c r="B334" s="38">
        <v>44437</v>
      </c>
      <c r="C334" t="s">
        <v>74</v>
      </c>
      <c r="D334" s="13" t="s">
        <v>103</v>
      </c>
      <c r="E334" s="13" t="s">
        <v>5</v>
      </c>
      <c r="F334" s="13" t="s">
        <v>103</v>
      </c>
      <c r="G334" s="20">
        <f t="shared" si="4"/>
        <v>100</v>
      </c>
    </row>
    <row r="335" spans="2:7">
      <c r="B335" s="38">
        <v>44437</v>
      </c>
      <c r="C335" t="s">
        <v>115</v>
      </c>
      <c r="D335" s="13" t="s">
        <v>103</v>
      </c>
      <c r="E335" s="13" t="s">
        <v>5</v>
      </c>
      <c r="F335" s="13" t="s">
        <v>103</v>
      </c>
      <c r="G335" s="20">
        <f t="shared" ref="G335:G398" si="5">IF($F335="Y",(IF($D335="Y",IF($E335=$B$9,$C$9+$C$5,IF($E335=$B$10,$C$10+$C$5,$C$11+$C$5)),IF($E335=$B$9,$C$9,IF($E335=$B$10,$C$10,$C$11)))) * (1-$C$6),(IF($D335="Y",IF($E335=$B$9,$C$9+$C$5,IF($E335=$B$10,$C$10+$C$5,$C$11+$C$5)),IF($E335=$B$9,$C$9,IF($E335=$B$10,$C$10,$C$11)))) )</f>
        <v>100</v>
      </c>
    </row>
    <row r="336" spans="2:7">
      <c r="B336" s="38">
        <v>44439</v>
      </c>
      <c r="C336" t="s">
        <v>192</v>
      </c>
      <c r="D336" s="13" t="s">
        <v>103</v>
      </c>
      <c r="E336" s="13" t="s">
        <v>5</v>
      </c>
      <c r="F336" s="13" t="s">
        <v>103</v>
      </c>
      <c r="G336" s="20">
        <f t="shared" si="5"/>
        <v>100</v>
      </c>
    </row>
    <row r="337" spans="2:7">
      <c r="B337" s="38">
        <v>44439</v>
      </c>
      <c r="C337" t="s">
        <v>164</v>
      </c>
      <c r="D337" s="13" t="s">
        <v>103</v>
      </c>
      <c r="E337" s="13" t="s">
        <v>5</v>
      </c>
      <c r="F337" s="13" t="s">
        <v>104</v>
      </c>
      <c r="G337" s="20">
        <f t="shared" si="5"/>
        <v>75</v>
      </c>
    </row>
    <row r="338" spans="2:7">
      <c r="B338" s="38">
        <v>44439</v>
      </c>
      <c r="C338" t="s">
        <v>16</v>
      </c>
      <c r="D338" s="13" t="s">
        <v>104</v>
      </c>
      <c r="E338" s="13" t="s">
        <v>5</v>
      </c>
      <c r="F338" s="13" t="s">
        <v>104</v>
      </c>
      <c r="G338" s="20">
        <f t="shared" si="5"/>
        <v>262.5</v>
      </c>
    </row>
    <row r="339" spans="2:7">
      <c r="B339" s="38">
        <v>44441</v>
      </c>
      <c r="C339" t="s">
        <v>121</v>
      </c>
      <c r="D339" s="13" t="s">
        <v>103</v>
      </c>
      <c r="E339" s="13" t="s">
        <v>5</v>
      </c>
      <c r="F339" s="13" t="s">
        <v>103</v>
      </c>
      <c r="G339" s="20">
        <f t="shared" si="5"/>
        <v>100</v>
      </c>
    </row>
    <row r="340" spans="2:7">
      <c r="B340" s="38">
        <v>44441</v>
      </c>
      <c r="C340" t="s">
        <v>48</v>
      </c>
      <c r="D340" s="13" t="s">
        <v>103</v>
      </c>
      <c r="E340" s="13" t="s">
        <v>5</v>
      </c>
      <c r="F340" s="13" t="s">
        <v>103</v>
      </c>
      <c r="G340" s="20">
        <f t="shared" si="5"/>
        <v>100</v>
      </c>
    </row>
    <row r="341" spans="2:7">
      <c r="B341" s="38">
        <v>44442</v>
      </c>
      <c r="C341" t="s">
        <v>181</v>
      </c>
      <c r="D341" s="13" t="s">
        <v>103</v>
      </c>
      <c r="E341" s="13" t="s">
        <v>5</v>
      </c>
      <c r="F341" s="13" t="s">
        <v>103</v>
      </c>
      <c r="G341" s="20">
        <f t="shared" si="5"/>
        <v>100</v>
      </c>
    </row>
    <row r="342" spans="2:7">
      <c r="B342" s="38">
        <v>44442</v>
      </c>
      <c r="C342" t="s">
        <v>131</v>
      </c>
      <c r="D342" s="13" t="s">
        <v>103</v>
      </c>
      <c r="E342" s="13" t="s">
        <v>5</v>
      </c>
      <c r="F342" s="13" t="s">
        <v>103</v>
      </c>
      <c r="G342" s="20">
        <f t="shared" si="5"/>
        <v>100</v>
      </c>
    </row>
    <row r="343" spans="2:7">
      <c r="B343" s="38">
        <v>44445</v>
      </c>
      <c r="C343" t="s">
        <v>52</v>
      </c>
      <c r="D343" s="13" t="s">
        <v>103</v>
      </c>
      <c r="E343" s="13" t="s">
        <v>5</v>
      </c>
      <c r="F343" s="13" t="s">
        <v>103</v>
      </c>
      <c r="G343" s="20">
        <f t="shared" si="5"/>
        <v>100</v>
      </c>
    </row>
    <row r="344" spans="2:7">
      <c r="B344" s="38">
        <v>44446</v>
      </c>
      <c r="C344" t="s">
        <v>50</v>
      </c>
      <c r="D344" s="13" t="s">
        <v>103</v>
      </c>
      <c r="E344" s="13" t="s">
        <v>5</v>
      </c>
      <c r="F344" s="13" t="s">
        <v>103</v>
      </c>
      <c r="G344" s="20">
        <f t="shared" si="5"/>
        <v>100</v>
      </c>
    </row>
    <row r="345" spans="2:7">
      <c r="B345" s="38">
        <v>44447</v>
      </c>
      <c r="C345" t="s">
        <v>29</v>
      </c>
      <c r="D345" s="13" t="s">
        <v>103</v>
      </c>
      <c r="E345" s="13" t="s">
        <v>202</v>
      </c>
      <c r="F345" s="13" t="s">
        <v>103</v>
      </c>
      <c r="G345" s="20">
        <f t="shared" si="5"/>
        <v>30</v>
      </c>
    </row>
    <row r="346" spans="2:7">
      <c r="B346" s="38">
        <v>44447</v>
      </c>
      <c r="C346" t="s">
        <v>164</v>
      </c>
      <c r="D346" s="13" t="s">
        <v>103</v>
      </c>
      <c r="E346" s="13" t="s">
        <v>5</v>
      </c>
      <c r="F346" s="13" t="s">
        <v>104</v>
      </c>
      <c r="G346" s="20">
        <f t="shared" si="5"/>
        <v>75</v>
      </c>
    </row>
    <row r="347" spans="2:7">
      <c r="B347" s="38">
        <v>44449</v>
      </c>
      <c r="C347" t="s">
        <v>80</v>
      </c>
      <c r="D347" s="13" t="s">
        <v>103</v>
      </c>
      <c r="E347" s="13" t="s">
        <v>201</v>
      </c>
      <c r="F347" s="13" t="s">
        <v>103</v>
      </c>
      <c r="G347" s="20">
        <f t="shared" si="5"/>
        <v>50</v>
      </c>
    </row>
    <row r="348" spans="2:7">
      <c r="B348" s="38">
        <v>44449</v>
      </c>
      <c r="C348" t="s">
        <v>183</v>
      </c>
      <c r="D348" s="13" t="s">
        <v>104</v>
      </c>
      <c r="E348" s="13" t="s">
        <v>202</v>
      </c>
      <c r="F348" s="13" t="s">
        <v>103</v>
      </c>
      <c r="G348" s="20">
        <f t="shared" si="5"/>
        <v>280</v>
      </c>
    </row>
    <row r="349" spans="2:7">
      <c r="B349" s="38">
        <v>44450</v>
      </c>
      <c r="C349" t="s">
        <v>90</v>
      </c>
      <c r="D349" s="13" t="s">
        <v>103</v>
      </c>
      <c r="E349" s="13" t="s">
        <v>5</v>
      </c>
      <c r="F349" s="13" t="s">
        <v>103</v>
      </c>
      <c r="G349" s="20">
        <f t="shared" si="5"/>
        <v>100</v>
      </c>
    </row>
    <row r="350" spans="2:7">
      <c r="B350" s="38">
        <v>44450</v>
      </c>
      <c r="C350" t="s">
        <v>146</v>
      </c>
      <c r="D350" s="13" t="s">
        <v>104</v>
      </c>
      <c r="E350" s="13" t="s">
        <v>5</v>
      </c>
      <c r="F350" s="13" t="s">
        <v>103</v>
      </c>
      <c r="G350" s="20">
        <f t="shared" si="5"/>
        <v>350</v>
      </c>
    </row>
    <row r="351" spans="2:7">
      <c r="B351" s="38">
        <v>44450</v>
      </c>
      <c r="C351" t="s">
        <v>125</v>
      </c>
      <c r="D351" s="13" t="s">
        <v>103</v>
      </c>
      <c r="E351" s="13" t="s">
        <v>201</v>
      </c>
      <c r="F351" s="13" t="s">
        <v>103</v>
      </c>
      <c r="G351" s="20">
        <f t="shared" si="5"/>
        <v>50</v>
      </c>
    </row>
    <row r="352" spans="2:7">
      <c r="B352" s="38">
        <v>44450</v>
      </c>
      <c r="C352" t="s">
        <v>15</v>
      </c>
      <c r="D352" s="13" t="s">
        <v>103</v>
      </c>
      <c r="E352" s="13" t="s">
        <v>201</v>
      </c>
      <c r="F352" s="13" t="s">
        <v>103</v>
      </c>
      <c r="G352" s="20">
        <f t="shared" si="5"/>
        <v>50</v>
      </c>
    </row>
    <row r="353" spans="2:7">
      <c r="B353" s="38">
        <v>44450</v>
      </c>
      <c r="C353" t="s">
        <v>30</v>
      </c>
      <c r="D353" s="13" t="s">
        <v>104</v>
      </c>
      <c r="E353" s="13" t="s">
        <v>5</v>
      </c>
      <c r="F353" s="13" t="s">
        <v>104</v>
      </c>
      <c r="G353" s="20">
        <f t="shared" si="5"/>
        <v>262.5</v>
      </c>
    </row>
    <row r="354" spans="2:7">
      <c r="B354" s="38">
        <v>44450</v>
      </c>
      <c r="C354" t="s">
        <v>77</v>
      </c>
      <c r="D354" s="13" t="s">
        <v>103</v>
      </c>
      <c r="E354" s="13" t="s">
        <v>5</v>
      </c>
      <c r="F354" s="13" t="s">
        <v>103</v>
      </c>
      <c r="G354" s="20">
        <f t="shared" si="5"/>
        <v>100</v>
      </c>
    </row>
    <row r="355" spans="2:7">
      <c r="B355" s="38">
        <v>44450</v>
      </c>
      <c r="C355" t="s">
        <v>29</v>
      </c>
      <c r="D355" s="13" t="s">
        <v>103</v>
      </c>
      <c r="E355" s="13" t="s">
        <v>202</v>
      </c>
      <c r="F355" s="13" t="s">
        <v>103</v>
      </c>
      <c r="G355" s="20">
        <f t="shared" si="5"/>
        <v>30</v>
      </c>
    </row>
    <row r="356" spans="2:7">
      <c r="B356" s="38">
        <v>44451</v>
      </c>
      <c r="C356" t="s">
        <v>79</v>
      </c>
      <c r="D356" s="13" t="s">
        <v>103</v>
      </c>
      <c r="E356" s="13" t="s">
        <v>5</v>
      </c>
      <c r="F356" s="13" t="s">
        <v>103</v>
      </c>
      <c r="G356" s="20">
        <f t="shared" si="5"/>
        <v>100</v>
      </c>
    </row>
    <row r="357" spans="2:7">
      <c r="B357" s="38">
        <v>44453</v>
      </c>
      <c r="C357" t="s">
        <v>184</v>
      </c>
      <c r="D357" s="13" t="s">
        <v>103</v>
      </c>
      <c r="E357" s="13" t="s">
        <v>202</v>
      </c>
      <c r="F357" s="13" t="s">
        <v>103</v>
      </c>
      <c r="G357" s="20">
        <f t="shared" si="5"/>
        <v>30</v>
      </c>
    </row>
    <row r="358" spans="2:7">
      <c r="B358" s="38">
        <v>44453</v>
      </c>
      <c r="C358" t="s">
        <v>141</v>
      </c>
      <c r="D358" s="13" t="s">
        <v>103</v>
      </c>
      <c r="E358" s="13" t="s">
        <v>5</v>
      </c>
      <c r="F358" s="13" t="s">
        <v>207</v>
      </c>
      <c r="G358" s="20">
        <f t="shared" si="5"/>
        <v>75</v>
      </c>
    </row>
    <row r="359" spans="2:7">
      <c r="B359" s="38">
        <v>44454</v>
      </c>
      <c r="C359" t="s">
        <v>111</v>
      </c>
      <c r="D359" s="13" t="s">
        <v>103</v>
      </c>
      <c r="E359" s="13" t="s">
        <v>5</v>
      </c>
      <c r="F359" s="13" t="s">
        <v>103</v>
      </c>
      <c r="G359" s="20">
        <f t="shared" si="5"/>
        <v>100</v>
      </c>
    </row>
    <row r="360" spans="2:7">
      <c r="B360" s="38">
        <v>44454</v>
      </c>
      <c r="C360" t="s">
        <v>197</v>
      </c>
      <c r="D360" s="13" t="s">
        <v>104</v>
      </c>
      <c r="E360" s="13" t="s">
        <v>5</v>
      </c>
      <c r="F360" s="13" t="s">
        <v>103</v>
      </c>
      <c r="G360" s="20">
        <f t="shared" si="5"/>
        <v>350</v>
      </c>
    </row>
    <row r="361" spans="2:7">
      <c r="B361" s="38">
        <v>44455</v>
      </c>
      <c r="C361" t="s">
        <v>147</v>
      </c>
      <c r="D361" s="13" t="s">
        <v>104</v>
      </c>
      <c r="E361" s="13" t="s">
        <v>5</v>
      </c>
      <c r="F361" s="13" t="s">
        <v>103</v>
      </c>
      <c r="G361" s="20">
        <f t="shared" si="5"/>
        <v>350</v>
      </c>
    </row>
    <row r="362" spans="2:7">
      <c r="B362" s="38">
        <v>44459</v>
      </c>
      <c r="C362" t="s">
        <v>71</v>
      </c>
      <c r="D362" s="13" t="s">
        <v>103</v>
      </c>
      <c r="E362" s="13" t="s">
        <v>5</v>
      </c>
      <c r="F362" s="13" t="s">
        <v>104</v>
      </c>
      <c r="G362" s="20">
        <f t="shared" si="5"/>
        <v>75</v>
      </c>
    </row>
    <row r="363" spans="2:7">
      <c r="B363" s="38">
        <v>44459</v>
      </c>
      <c r="C363" t="s">
        <v>108</v>
      </c>
      <c r="D363" s="13" t="s">
        <v>103</v>
      </c>
      <c r="E363" s="13" t="s">
        <v>5</v>
      </c>
      <c r="F363" s="13" t="s">
        <v>103</v>
      </c>
      <c r="G363" s="20">
        <f t="shared" si="5"/>
        <v>100</v>
      </c>
    </row>
    <row r="364" spans="2:7">
      <c r="B364" s="38">
        <v>44461</v>
      </c>
      <c r="C364" t="s">
        <v>120</v>
      </c>
      <c r="D364" s="13" t="s">
        <v>103</v>
      </c>
      <c r="E364" s="13" t="s">
        <v>5</v>
      </c>
      <c r="F364" s="13" t="s">
        <v>103</v>
      </c>
      <c r="G364" s="20">
        <f t="shared" si="5"/>
        <v>100</v>
      </c>
    </row>
    <row r="365" spans="2:7">
      <c r="B365" s="38">
        <v>44461</v>
      </c>
      <c r="C365" t="s">
        <v>189</v>
      </c>
      <c r="D365" s="13" t="s">
        <v>104</v>
      </c>
      <c r="E365" s="13" t="s">
        <v>202</v>
      </c>
      <c r="F365" s="13" t="s">
        <v>103</v>
      </c>
      <c r="G365" s="20">
        <f t="shared" si="5"/>
        <v>280</v>
      </c>
    </row>
    <row r="366" spans="2:7">
      <c r="B366" s="38">
        <v>44462</v>
      </c>
      <c r="C366" t="s">
        <v>63</v>
      </c>
      <c r="D366" s="13" t="s">
        <v>104</v>
      </c>
      <c r="E366" s="13" t="s">
        <v>5</v>
      </c>
      <c r="F366" s="13" t="s">
        <v>104</v>
      </c>
      <c r="G366" s="20">
        <f t="shared" si="5"/>
        <v>262.5</v>
      </c>
    </row>
    <row r="367" spans="2:7">
      <c r="B367" s="38">
        <v>44462</v>
      </c>
      <c r="C367" t="s">
        <v>36</v>
      </c>
      <c r="D367" s="13" t="s">
        <v>103</v>
      </c>
      <c r="E367" s="13" t="s">
        <v>5</v>
      </c>
      <c r="F367" s="13" t="s">
        <v>103</v>
      </c>
      <c r="G367" s="20">
        <f t="shared" si="5"/>
        <v>100</v>
      </c>
    </row>
    <row r="368" spans="2:7">
      <c r="B368" s="38">
        <v>44464</v>
      </c>
      <c r="C368" t="s">
        <v>167</v>
      </c>
      <c r="D368" s="13" t="s">
        <v>103</v>
      </c>
      <c r="E368" s="13" t="s">
        <v>5</v>
      </c>
      <c r="F368" s="13" t="s">
        <v>103</v>
      </c>
      <c r="G368" s="20">
        <f t="shared" si="5"/>
        <v>100</v>
      </c>
    </row>
    <row r="369" spans="2:7">
      <c r="B369" s="38">
        <v>44465</v>
      </c>
      <c r="C369" t="s">
        <v>154</v>
      </c>
      <c r="D369" s="13" t="s">
        <v>103</v>
      </c>
      <c r="E369" s="13" t="s">
        <v>5</v>
      </c>
      <c r="F369" s="13" t="s">
        <v>104</v>
      </c>
      <c r="G369" s="20">
        <f t="shared" si="5"/>
        <v>75</v>
      </c>
    </row>
    <row r="370" spans="2:7">
      <c r="B370" s="38">
        <v>44466</v>
      </c>
      <c r="C370" t="s">
        <v>178</v>
      </c>
      <c r="D370" s="13" t="s">
        <v>103</v>
      </c>
      <c r="E370" s="13" t="s">
        <v>202</v>
      </c>
      <c r="F370" s="13" t="s">
        <v>104</v>
      </c>
      <c r="G370" s="20">
        <f t="shared" si="5"/>
        <v>22.5</v>
      </c>
    </row>
    <row r="371" spans="2:7">
      <c r="B371" s="38">
        <v>44468</v>
      </c>
      <c r="C371" t="s">
        <v>85</v>
      </c>
      <c r="D371" s="13" t="s">
        <v>103</v>
      </c>
      <c r="E371" s="13" t="s">
        <v>5</v>
      </c>
      <c r="F371" s="13" t="s">
        <v>103</v>
      </c>
      <c r="G371" s="20">
        <f t="shared" si="5"/>
        <v>100</v>
      </c>
    </row>
    <row r="372" spans="2:7">
      <c r="B372" s="38">
        <v>44469</v>
      </c>
      <c r="C372" t="s">
        <v>73</v>
      </c>
      <c r="D372" s="13" t="s">
        <v>103</v>
      </c>
      <c r="E372" s="13" t="s">
        <v>5</v>
      </c>
      <c r="F372" s="13" t="s">
        <v>103</v>
      </c>
      <c r="G372" s="20">
        <f t="shared" si="5"/>
        <v>100</v>
      </c>
    </row>
    <row r="373" spans="2:7">
      <c r="B373" s="38">
        <v>44469</v>
      </c>
      <c r="C373" t="s">
        <v>11</v>
      </c>
      <c r="D373" s="13" t="s">
        <v>104</v>
      </c>
      <c r="E373" s="13" t="s">
        <v>5</v>
      </c>
      <c r="F373" s="13" t="s">
        <v>103</v>
      </c>
      <c r="G373" s="20">
        <f t="shared" si="5"/>
        <v>350</v>
      </c>
    </row>
    <row r="374" spans="2:7">
      <c r="B374" s="38">
        <v>44470</v>
      </c>
      <c r="C374" t="s">
        <v>42</v>
      </c>
      <c r="D374" s="13" t="s">
        <v>103</v>
      </c>
      <c r="E374" s="13" t="s">
        <v>5</v>
      </c>
      <c r="F374" s="13" t="s">
        <v>104</v>
      </c>
      <c r="G374" s="20">
        <f t="shared" si="5"/>
        <v>75</v>
      </c>
    </row>
    <row r="375" spans="2:7">
      <c r="B375" s="38">
        <v>44471</v>
      </c>
      <c r="C375" t="s">
        <v>67</v>
      </c>
      <c r="D375" s="13" t="s">
        <v>104</v>
      </c>
      <c r="E375" s="13" t="s">
        <v>5</v>
      </c>
      <c r="F375" s="13" t="s">
        <v>103</v>
      </c>
      <c r="G375" s="20">
        <f t="shared" si="5"/>
        <v>350</v>
      </c>
    </row>
    <row r="376" spans="2:7">
      <c r="B376" s="38">
        <v>44471</v>
      </c>
      <c r="C376" t="s">
        <v>59</v>
      </c>
      <c r="D376" s="13" t="s">
        <v>103</v>
      </c>
      <c r="E376" s="13" t="s">
        <v>5</v>
      </c>
      <c r="F376" s="13" t="s">
        <v>103</v>
      </c>
      <c r="G376" s="20">
        <f t="shared" si="5"/>
        <v>100</v>
      </c>
    </row>
    <row r="377" spans="2:7">
      <c r="B377" s="38">
        <v>44471</v>
      </c>
      <c r="C377" t="s">
        <v>96</v>
      </c>
      <c r="D377" s="13" t="s">
        <v>104</v>
      </c>
      <c r="E377" s="13" t="s">
        <v>5</v>
      </c>
      <c r="F377" s="13" t="s">
        <v>103</v>
      </c>
      <c r="G377" s="20">
        <f t="shared" si="5"/>
        <v>350</v>
      </c>
    </row>
    <row r="378" spans="2:7">
      <c r="B378" s="38">
        <v>44471</v>
      </c>
      <c r="C378" t="s">
        <v>156</v>
      </c>
      <c r="D378" s="13" t="s">
        <v>103</v>
      </c>
      <c r="E378" s="13" t="s">
        <v>5</v>
      </c>
      <c r="F378" s="13" t="s">
        <v>103</v>
      </c>
      <c r="G378" s="20">
        <f t="shared" si="5"/>
        <v>100</v>
      </c>
    </row>
    <row r="379" spans="2:7">
      <c r="B379" s="38">
        <v>44471</v>
      </c>
      <c r="C379" t="s">
        <v>19</v>
      </c>
      <c r="D379" s="13" t="s">
        <v>103</v>
      </c>
      <c r="E379" s="13" t="s">
        <v>5</v>
      </c>
      <c r="F379" s="13" t="s">
        <v>104</v>
      </c>
      <c r="G379" s="20">
        <f t="shared" si="5"/>
        <v>75</v>
      </c>
    </row>
    <row r="380" spans="2:7">
      <c r="B380" s="38">
        <v>44471</v>
      </c>
      <c r="C380" t="s">
        <v>121</v>
      </c>
      <c r="D380" s="13" t="s">
        <v>103</v>
      </c>
      <c r="E380" s="13" t="s">
        <v>5</v>
      </c>
      <c r="F380" s="13" t="s">
        <v>103</v>
      </c>
      <c r="G380" s="20">
        <f t="shared" si="5"/>
        <v>100</v>
      </c>
    </row>
    <row r="381" spans="2:7">
      <c r="B381" s="38">
        <v>44473</v>
      </c>
      <c r="C381" t="s">
        <v>95</v>
      </c>
      <c r="D381" s="13" t="s">
        <v>103</v>
      </c>
      <c r="E381" s="13" t="s">
        <v>5</v>
      </c>
      <c r="F381" s="13" t="s">
        <v>103</v>
      </c>
      <c r="G381" s="20">
        <f t="shared" si="5"/>
        <v>100</v>
      </c>
    </row>
    <row r="382" spans="2:7">
      <c r="B382" s="38">
        <v>44473</v>
      </c>
      <c r="C382" t="s">
        <v>80</v>
      </c>
      <c r="D382" s="13" t="s">
        <v>103</v>
      </c>
      <c r="E382" s="13" t="s">
        <v>201</v>
      </c>
      <c r="F382" s="13" t="s">
        <v>103</v>
      </c>
      <c r="G382" s="20">
        <f t="shared" si="5"/>
        <v>50</v>
      </c>
    </row>
    <row r="383" spans="2:7">
      <c r="B383" s="38">
        <v>44474</v>
      </c>
      <c r="C383" t="s">
        <v>49</v>
      </c>
      <c r="D383" s="13" t="s">
        <v>103</v>
      </c>
      <c r="E383" s="13" t="s">
        <v>5</v>
      </c>
      <c r="F383" s="13" t="s">
        <v>103</v>
      </c>
      <c r="G383" s="20">
        <f t="shared" si="5"/>
        <v>100</v>
      </c>
    </row>
    <row r="384" spans="2:7">
      <c r="B384" s="38">
        <v>44475</v>
      </c>
      <c r="C384" t="s">
        <v>48</v>
      </c>
      <c r="D384" s="13" t="s">
        <v>103</v>
      </c>
      <c r="E384" s="13" t="s">
        <v>5</v>
      </c>
      <c r="F384" s="13" t="s">
        <v>103</v>
      </c>
      <c r="G384" s="20">
        <f t="shared" si="5"/>
        <v>100</v>
      </c>
    </row>
    <row r="385" spans="2:7">
      <c r="B385" s="38">
        <v>44476</v>
      </c>
      <c r="C385" t="s">
        <v>97</v>
      </c>
      <c r="D385" s="13" t="s">
        <v>103</v>
      </c>
      <c r="E385" s="13" t="s">
        <v>5</v>
      </c>
      <c r="F385" s="13" t="s">
        <v>103</v>
      </c>
      <c r="G385" s="20">
        <f t="shared" si="5"/>
        <v>100</v>
      </c>
    </row>
    <row r="386" spans="2:7">
      <c r="B386" s="38">
        <v>44478</v>
      </c>
      <c r="C386" t="s">
        <v>91</v>
      </c>
      <c r="D386" s="13" t="s">
        <v>103</v>
      </c>
      <c r="E386" s="13" t="s">
        <v>5</v>
      </c>
      <c r="F386" s="13" t="s">
        <v>103</v>
      </c>
      <c r="G386" s="20">
        <f t="shared" si="5"/>
        <v>100</v>
      </c>
    </row>
    <row r="387" spans="2:7">
      <c r="B387" s="38">
        <v>44478</v>
      </c>
      <c r="C387" t="s">
        <v>163</v>
      </c>
      <c r="D387" s="13" t="s">
        <v>103</v>
      </c>
      <c r="E387" s="13" t="s">
        <v>5</v>
      </c>
      <c r="F387" s="13" t="s">
        <v>103</v>
      </c>
      <c r="G387" s="20">
        <f t="shared" si="5"/>
        <v>100</v>
      </c>
    </row>
    <row r="388" spans="2:7">
      <c r="B388" s="38">
        <v>44479</v>
      </c>
      <c r="C388" t="s">
        <v>160</v>
      </c>
      <c r="D388" s="13" t="s">
        <v>103</v>
      </c>
      <c r="E388" s="13" t="s">
        <v>5</v>
      </c>
      <c r="F388" s="13" t="s">
        <v>103</v>
      </c>
      <c r="G388" s="20">
        <f t="shared" si="5"/>
        <v>100</v>
      </c>
    </row>
    <row r="389" spans="2:7">
      <c r="B389" s="38">
        <v>44479</v>
      </c>
      <c r="C389" t="s">
        <v>93</v>
      </c>
      <c r="D389" s="13" t="s">
        <v>103</v>
      </c>
      <c r="E389" s="13" t="s">
        <v>5</v>
      </c>
      <c r="F389" s="13" t="s">
        <v>103</v>
      </c>
      <c r="G389" s="20">
        <f t="shared" si="5"/>
        <v>100</v>
      </c>
    </row>
    <row r="390" spans="2:7">
      <c r="B390" s="38">
        <v>44479</v>
      </c>
      <c r="C390" t="s">
        <v>69</v>
      </c>
      <c r="D390" s="13" t="s">
        <v>103</v>
      </c>
      <c r="E390" s="13" t="s">
        <v>5</v>
      </c>
      <c r="F390" s="13" t="s">
        <v>103</v>
      </c>
      <c r="G390" s="20">
        <f t="shared" si="5"/>
        <v>100</v>
      </c>
    </row>
    <row r="391" spans="2:7">
      <c r="B391" s="38">
        <v>44479</v>
      </c>
      <c r="C391" t="s">
        <v>93</v>
      </c>
      <c r="D391" s="13" t="s">
        <v>103</v>
      </c>
      <c r="E391" s="13" t="s">
        <v>5</v>
      </c>
      <c r="F391" s="13" t="s">
        <v>103</v>
      </c>
      <c r="G391" s="20">
        <f t="shared" si="5"/>
        <v>100</v>
      </c>
    </row>
    <row r="392" spans="2:7">
      <c r="B392" s="38">
        <v>44480</v>
      </c>
      <c r="C392" t="s">
        <v>176</v>
      </c>
      <c r="D392" s="13" t="s">
        <v>104</v>
      </c>
      <c r="E392" s="13" t="s">
        <v>201</v>
      </c>
      <c r="F392" s="13" t="s">
        <v>103</v>
      </c>
      <c r="G392" s="20">
        <f t="shared" si="5"/>
        <v>300</v>
      </c>
    </row>
    <row r="393" spans="2:7">
      <c r="B393" s="38">
        <v>44481</v>
      </c>
      <c r="C393" t="s">
        <v>144</v>
      </c>
      <c r="D393" s="13" t="s">
        <v>103</v>
      </c>
      <c r="E393" s="13" t="s">
        <v>201</v>
      </c>
      <c r="F393" s="13" t="s">
        <v>103</v>
      </c>
      <c r="G393" s="20">
        <f t="shared" si="5"/>
        <v>50</v>
      </c>
    </row>
    <row r="394" spans="2:7">
      <c r="B394" s="38">
        <v>44482</v>
      </c>
      <c r="C394" t="s">
        <v>187</v>
      </c>
      <c r="D394" s="13" t="s">
        <v>104</v>
      </c>
      <c r="E394" s="13" t="s">
        <v>201</v>
      </c>
      <c r="F394" s="13" t="s">
        <v>103</v>
      </c>
      <c r="G394" s="20">
        <f t="shared" si="5"/>
        <v>300</v>
      </c>
    </row>
    <row r="395" spans="2:7">
      <c r="B395" s="38">
        <v>44483</v>
      </c>
      <c r="C395" t="s">
        <v>164</v>
      </c>
      <c r="D395" s="13" t="s">
        <v>103</v>
      </c>
      <c r="E395" s="13" t="s">
        <v>5</v>
      </c>
      <c r="F395" s="13" t="s">
        <v>104</v>
      </c>
      <c r="G395" s="20">
        <f t="shared" si="5"/>
        <v>75</v>
      </c>
    </row>
    <row r="396" spans="2:7">
      <c r="B396" s="38">
        <v>44483</v>
      </c>
      <c r="C396" t="s">
        <v>139</v>
      </c>
      <c r="D396" s="13" t="s">
        <v>103</v>
      </c>
      <c r="E396" s="13" t="s">
        <v>201</v>
      </c>
      <c r="F396" s="13" t="s">
        <v>103</v>
      </c>
      <c r="G396" s="20">
        <f t="shared" si="5"/>
        <v>50</v>
      </c>
    </row>
    <row r="397" spans="2:7">
      <c r="B397" s="38">
        <v>44484</v>
      </c>
      <c r="C397" t="s">
        <v>68</v>
      </c>
      <c r="D397" s="13" t="s">
        <v>104</v>
      </c>
      <c r="E397" s="13" t="s">
        <v>202</v>
      </c>
      <c r="F397" s="13" t="s">
        <v>103</v>
      </c>
      <c r="G397" s="20">
        <f t="shared" si="5"/>
        <v>280</v>
      </c>
    </row>
    <row r="398" spans="2:7">
      <c r="B398" s="38">
        <v>44484</v>
      </c>
      <c r="C398" t="s">
        <v>39</v>
      </c>
      <c r="D398" s="13" t="s">
        <v>103</v>
      </c>
      <c r="E398" s="13" t="s">
        <v>5</v>
      </c>
      <c r="F398" s="13" t="s">
        <v>104</v>
      </c>
      <c r="G398" s="20">
        <f t="shared" si="5"/>
        <v>75</v>
      </c>
    </row>
    <row r="399" spans="2:7">
      <c r="B399" s="38">
        <v>44486</v>
      </c>
      <c r="C399" t="s">
        <v>67</v>
      </c>
      <c r="D399" s="13" t="s">
        <v>103</v>
      </c>
      <c r="E399" s="13" t="s">
        <v>5</v>
      </c>
      <c r="F399" s="13" t="s">
        <v>103</v>
      </c>
      <c r="G399" s="20">
        <f t="shared" ref="G399:G462" si="6">IF($F399="Y",(IF($D399="Y",IF($E399=$B$9,$C$9+$C$5,IF($E399=$B$10,$C$10+$C$5,$C$11+$C$5)),IF($E399=$B$9,$C$9,IF($E399=$B$10,$C$10,$C$11)))) * (1-$C$6),(IF($D399="Y",IF($E399=$B$9,$C$9+$C$5,IF($E399=$B$10,$C$10+$C$5,$C$11+$C$5)),IF($E399=$B$9,$C$9,IF($E399=$B$10,$C$10,$C$11)))) )</f>
        <v>100</v>
      </c>
    </row>
    <row r="400" spans="2:7">
      <c r="B400" s="38">
        <v>44486</v>
      </c>
      <c r="C400" t="s">
        <v>73</v>
      </c>
      <c r="D400" s="13" t="s">
        <v>103</v>
      </c>
      <c r="E400" s="13" t="s">
        <v>5</v>
      </c>
      <c r="F400" s="13" t="s">
        <v>103</v>
      </c>
      <c r="G400" s="20">
        <f t="shared" si="6"/>
        <v>100</v>
      </c>
    </row>
    <row r="401" spans="2:7">
      <c r="B401" s="38">
        <v>44488</v>
      </c>
      <c r="C401" t="s">
        <v>126</v>
      </c>
      <c r="D401" s="13" t="s">
        <v>103</v>
      </c>
      <c r="E401" s="13" t="s">
        <v>201</v>
      </c>
      <c r="F401" s="13" t="s">
        <v>103</v>
      </c>
      <c r="G401" s="20">
        <f t="shared" si="6"/>
        <v>50</v>
      </c>
    </row>
    <row r="402" spans="2:7">
      <c r="B402" s="38">
        <v>44489</v>
      </c>
      <c r="C402" t="s">
        <v>9</v>
      </c>
      <c r="D402" s="13" t="s">
        <v>103</v>
      </c>
      <c r="E402" s="13" t="s">
        <v>5</v>
      </c>
      <c r="F402" s="13" t="s">
        <v>103</v>
      </c>
      <c r="G402" s="20">
        <f t="shared" si="6"/>
        <v>100</v>
      </c>
    </row>
    <row r="403" spans="2:7">
      <c r="B403" s="38">
        <v>44489</v>
      </c>
      <c r="C403" t="s">
        <v>62</v>
      </c>
      <c r="D403" s="13" t="s">
        <v>103</v>
      </c>
      <c r="E403" s="13" t="s">
        <v>201</v>
      </c>
      <c r="F403" s="13" t="s">
        <v>103</v>
      </c>
      <c r="G403" s="20">
        <f t="shared" si="6"/>
        <v>50</v>
      </c>
    </row>
    <row r="404" spans="2:7">
      <c r="B404" s="38">
        <v>44490</v>
      </c>
      <c r="C404" t="s">
        <v>150</v>
      </c>
      <c r="D404" s="13" t="s">
        <v>103</v>
      </c>
      <c r="E404" s="13" t="s">
        <v>5</v>
      </c>
      <c r="F404" s="13" t="s">
        <v>103</v>
      </c>
      <c r="G404" s="20">
        <f t="shared" si="6"/>
        <v>100</v>
      </c>
    </row>
    <row r="405" spans="2:7">
      <c r="B405" s="38">
        <v>44492</v>
      </c>
      <c r="C405" t="s">
        <v>129</v>
      </c>
      <c r="D405" s="13" t="s">
        <v>103</v>
      </c>
      <c r="E405" s="13" t="s">
        <v>5</v>
      </c>
      <c r="F405" s="13" t="s">
        <v>103</v>
      </c>
      <c r="G405" s="20">
        <f t="shared" si="6"/>
        <v>100</v>
      </c>
    </row>
    <row r="406" spans="2:7">
      <c r="B406" s="38">
        <v>44493</v>
      </c>
      <c r="C406" t="s">
        <v>147</v>
      </c>
      <c r="D406" s="13" t="s">
        <v>103</v>
      </c>
      <c r="E406" s="13" t="s">
        <v>5</v>
      </c>
      <c r="F406" s="13" t="s">
        <v>103</v>
      </c>
      <c r="G406" s="20">
        <f t="shared" si="6"/>
        <v>100</v>
      </c>
    </row>
    <row r="407" spans="2:7">
      <c r="B407" s="38">
        <v>44496</v>
      </c>
      <c r="C407" t="s">
        <v>20</v>
      </c>
      <c r="D407" s="13" t="s">
        <v>103</v>
      </c>
      <c r="E407" s="13" t="s">
        <v>202</v>
      </c>
      <c r="F407" s="13" t="s">
        <v>103</v>
      </c>
      <c r="G407" s="20">
        <f t="shared" si="6"/>
        <v>30</v>
      </c>
    </row>
    <row r="408" spans="2:7">
      <c r="B408" s="38">
        <v>44496</v>
      </c>
      <c r="C408" t="s">
        <v>161</v>
      </c>
      <c r="D408" s="13" t="s">
        <v>103</v>
      </c>
      <c r="E408" s="13" t="s">
        <v>202</v>
      </c>
      <c r="F408" s="13" t="s">
        <v>103</v>
      </c>
      <c r="G408" s="20">
        <f t="shared" si="6"/>
        <v>30</v>
      </c>
    </row>
    <row r="409" spans="2:7">
      <c r="B409" s="38">
        <v>44497</v>
      </c>
      <c r="C409" t="s">
        <v>159</v>
      </c>
      <c r="D409" s="13" t="s">
        <v>104</v>
      </c>
      <c r="E409" s="13" t="s">
        <v>5</v>
      </c>
      <c r="F409" s="13" t="s">
        <v>103</v>
      </c>
      <c r="G409" s="20">
        <f t="shared" si="6"/>
        <v>350</v>
      </c>
    </row>
    <row r="410" spans="2:7">
      <c r="B410" s="38">
        <v>44498</v>
      </c>
      <c r="C410" t="s">
        <v>173</v>
      </c>
      <c r="D410" s="13" t="s">
        <v>103</v>
      </c>
      <c r="E410" s="13" t="s">
        <v>5</v>
      </c>
      <c r="F410" s="13" t="s">
        <v>103</v>
      </c>
      <c r="G410" s="20">
        <f t="shared" si="6"/>
        <v>100</v>
      </c>
    </row>
    <row r="411" spans="2:7">
      <c r="B411" s="38">
        <v>44498</v>
      </c>
      <c r="C411" t="s">
        <v>94</v>
      </c>
      <c r="D411" s="13" t="s">
        <v>103</v>
      </c>
      <c r="E411" s="13" t="s">
        <v>5</v>
      </c>
      <c r="F411" s="13" t="s">
        <v>104</v>
      </c>
      <c r="G411" s="20">
        <f t="shared" si="6"/>
        <v>75</v>
      </c>
    </row>
    <row r="412" spans="2:7">
      <c r="B412" s="38">
        <v>44500</v>
      </c>
      <c r="C412" t="s">
        <v>59</v>
      </c>
      <c r="D412" s="13" t="s">
        <v>103</v>
      </c>
      <c r="E412" s="13" t="s">
        <v>5</v>
      </c>
      <c r="F412" s="13" t="s">
        <v>103</v>
      </c>
      <c r="G412" s="20">
        <f t="shared" si="6"/>
        <v>100</v>
      </c>
    </row>
    <row r="413" spans="2:7">
      <c r="B413" s="38">
        <v>44500</v>
      </c>
      <c r="C413" t="s">
        <v>185</v>
      </c>
      <c r="D413" s="13" t="s">
        <v>103</v>
      </c>
      <c r="E413" s="13" t="s">
        <v>201</v>
      </c>
      <c r="F413" s="13" t="s">
        <v>103</v>
      </c>
      <c r="G413" s="20">
        <f t="shared" si="6"/>
        <v>50</v>
      </c>
    </row>
    <row r="414" spans="2:7">
      <c r="B414" s="38">
        <v>44500</v>
      </c>
      <c r="C414" t="s">
        <v>125</v>
      </c>
      <c r="D414" s="13" t="s">
        <v>103</v>
      </c>
      <c r="E414" s="13" t="s">
        <v>201</v>
      </c>
      <c r="F414" s="13" t="s">
        <v>103</v>
      </c>
      <c r="G414" s="20">
        <f t="shared" si="6"/>
        <v>50</v>
      </c>
    </row>
    <row r="415" spans="2:7">
      <c r="B415" s="38">
        <v>44501</v>
      </c>
      <c r="C415" t="s">
        <v>62</v>
      </c>
      <c r="D415" s="13" t="s">
        <v>103</v>
      </c>
      <c r="E415" s="13" t="s">
        <v>201</v>
      </c>
      <c r="F415" s="13" t="s">
        <v>103</v>
      </c>
      <c r="G415" s="20">
        <f t="shared" si="6"/>
        <v>50</v>
      </c>
    </row>
    <row r="416" spans="2:7">
      <c r="B416" s="38">
        <v>44501</v>
      </c>
      <c r="C416" t="s">
        <v>152</v>
      </c>
      <c r="D416" s="13" t="s">
        <v>104</v>
      </c>
      <c r="E416" s="13" t="s">
        <v>202</v>
      </c>
      <c r="F416" s="13" t="s">
        <v>103</v>
      </c>
      <c r="G416" s="20">
        <f t="shared" si="6"/>
        <v>280</v>
      </c>
    </row>
    <row r="417" spans="2:7">
      <c r="B417" s="38">
        <v>44501</v>
      </c>
      <c r="C417" t="s">
        <v>143</v>
      </c>
      <c r="D417" s="13" t="s">
        <v>103</v>
      </c>
      <c r="E417" s="13" t="s">
        <v>5</v>
      </c>
      <c r="F417" s="13" t="s">
        <v>103</v>
      </c>
      <c r="G417" s="20">
        <f t="shared" si="6"/>
        <v>100</v>
      </c>
    </row>
    <row r="418" spans="2:7">
      <c r="B418" s="38">
        <v>44501</v>
      </c>
      <c r="C418" t="s">
        <v>14</v>
      </c>
      <c r="D418" s="13" t="s">
        <v>103</v>
      </c>
      <c r="E418" s="13" t="s">
        <v>5</v>
      </c>
      <c r="F418" s="13" t="s">
        <v>103</v>
      </c>
      <c r="G418" s="20">
        <f t="shared" si="6"/>
        <v>100</v>
      </c>
    </row>
    <row r="419" spans="2:7">
      <c r="B419" s="38">
        <v>44501</v>
      </c>
      <c r="C419" t="s">
        <v>82</v>
      </c>
      <c r="D419" s="13" t="s">
        <v>103</v>
      </c>
      <c r="E419" s="13" t="s">
        <v>5</v>
      </c>
      <c r="F419" s="13" t="s">
        <v>207</v>
      </c>
      <c r="G419" s="20">
        <f t="shared" si="6"/>
        <v>75</v>
      </c>
    </row>
    <row r="420" spans="2:7">
      <c r="B420" s="38">
        <v>44502</v>
      </c>
      <c r="C420" t="s">
        <v>144</v>
      </c>
      <c r="D420" s="13" t="s">
        <v>103</v>
      </c>
      <c r="E420" s="13" t="s">
        <v>201</v>
      </c>
      <c r="F420" s="13" t="s">
        <v>103</v>
      </c>
      <c r="G420" s="20">
        <f t="shared" si="6"/>
        <v>50</v>
      </c>
    </row>
    <row r="421" spans="2:7">
      <c r="B421" s="38">
        <v>44503</v>
      </c>
      <c r="C421" t="s">
        <v>93</v>
      </c>
      <c r="D421" s="13" t="s">
        <v>103</v>
      </c>
      <c r="E421" s="13" t="s">
        <v>5</v>
      </c>
      <c r="F421" s="13" t="s">
        <v>103</v>
      </c>
      <c r="G421" s="20">
        <f t="shared" si="6"/>
        <v>100</v>
      </c>
    </row>
    <row r="422" spans="2:7">
      <c r="B422" s="38">
        <v>44504</v>
      </c>
      <c r="C422" t="s">
        <v>40</v>
      </c>
      <c r="D422" s="13" t="s">
        <v>103</v>
      </c>
      <c r="E422" s="13" t="s">
        <v>5</v>
      </c>
      <c r="F422" s="13" t="s">
        <v>104</v>
      </c>
      <c r="G422" s="20">
        <f t="shared" si="6"/>
        <v>75</v>
      </c>
    </row>
    <row r="423" spans="2:7">
      <c r="B423" s="38">
        <v>44505</v>
      </c>
      <c r="C423" t="s">
        <v>158</v>
      </c>
      <c r="D423" s="13" t="s">
        <v>103</v>
      </c>
      <c r="E423" s="13" t="s">
        <v>201</v>
      </c>
      <c r="F423" s="13" t="s">
        <v>103</v>
      </c>
      <c r="G423" s="20">
        <f t="shared" si="6"/>
        <v>50</v>
      </c>
    </row>
    <row r="424" spans="2:7">
      <c r="B424" s="38">
        <v>44508</v>
      </c>
      <c r="C424" t="s">
        <v>183</v>
      </c>
      <c r="D424" s="13" t="s">
        <v>103</v>
      </c>
      <c r="E424" s="13" t="s">
        <v>202</v>
      </c>
      <c r="F424" s="13" t="s">
        <v>103</v>
      </c>
      <c r="G424" s="20">
        <f t="shared" si="6"/>
        <v>30</v>
      </c>
    </row>
    <row r="425" spans="2:7">
      <c r="B425" s="38">
        <v>44509</v>
      </c>
      <c r="C425" t="s">
        <v>120</v>
      </c>
      <c r="D425" s="13" t="s">
        <v>103</v>
      </c>
      <c r="E425" s="13" t="s">
        <v>5</v>
      </c>
      <c r="F425" s="13" t="s">
        <v>103</v>
      </c>
      <c r="G425" s="20">
        <f t="shared" si="6"/>
        <v>100</v>
      </c>
    </row>
    <row r="426" spans="2:7">
      <c r="B426" s="38">
        <v>44511</v>
      </c>
      <c r="C426" t="s">
        <v>40</v>
      </c>
      <c r="D426" s="13" t="s">
        <v>103</v>
      </c>
      <c r="E426" s="13" t="s">
        <v>5</v>
      </c>
      <c r="F426" s="13" t="s">
        <v>104</v>
      </c>
      <c r="G426" s="20">
        <f t="shared" si="6"/>
        <v>75</v>
      </c>
    </row>
    <row r="427" spans="2:7">
      <c r="B427" s="38">
        <v>44511</v>
      </c>
      <c r="C427" t="s">
        <v>69</v>
      </c>
      <c r="D427" s="13" t="s">
        <v>103</v>
      </c>
      <c r="E427" s="13" t="s">
        <v>5</v>
      </c>
      <c r="F427" s="13" t="s">
        <v>103</v>
      </c>
      <c r="G427" s="20">
        <f t="shared" si="6"/>
        <v>100</v>
      </c>
    </row>
    <row r="428" spans="2:7">
      <c r="B428" s="38">
        <v>44512</v>
      </c>
      <c r="C428" t="s">
        <v>39</v>
      </c>
      <c r="D428" s="13" t="s">
        <v>103</v>
      </c>
      <c r="E428" s="13" t="s">
        <v>5</v>
      </c>
      <c r="F428" s="13" t="s">
        <v>104</v>
      </c>
      <c r="G428" s="20">
        <f t="shared" si="6"/>
        <v>75</v>
      </c>
    </row>
    <row r="429" spans="2:7">
      <c r="B429" s="38">
        <v>44512</v>
      </c>
      <c r="C429" t="s">
        <v>150</v>
      </c>
      <c r="D429" s="13" t="s">
        <v>103</v>
      </c>
      <c r="E429" s="13" t="s">
        <v>5</v>
      </c>
      <c r="F429" s="13" t="s">
        <v>103</v>
      </c>
      <c r="G429" s="20">
        <f t="shared" si="6"/>
        <v>100</v>
      </c>
    </row>
    <row r="430" spans="2:7">
      <c r="B430" s="38">
        <v>44514</v>
      </c>
      <c r="C430" t="s">
        <v>82</v>
      </c>
      <c r="D430" s="13" t="s">
        <v>103</v>
      </c>
      <c r="E430" s="13" t="s">
        <v>5</v>
      </c>
      <c r="F430" s="13" t="s">
        <v>207</v>
      </c>
      <c r="G430" s="20">
        <f t="shared" si="6"/>
        <v>75</v>
      </c>
    </row>
    <row r="431" spans="2:7">
      <c r="B431" s="38">
        <v>44516</v>
      </c>
      <c r="C431" t="s">
        <v>87</v>
      </c>
      <c r="D431" s="13" t="s">
        <v>104</v>
      </c>
      <c r="E431" s="13" t="s">
        <v>5</v>
      </c>
      <c r="F431" s="13" t="s">
        <v>103</v>
      </c>
      <c r="G431" s="20">
        <f t="shared" si="6"/>
        <v>350</v>
      </c>
    </row>
    <row r="432" spans="2:7">
      <c r="B432" s="38">
        <v>44517</v>
      </c>
      <c r="C432" t="s">
        <v>148</v>
      </c>
      <c r="D432" s="13" t="s">
        <v>103</v>
      </c>
      <c r="E432" s="13" t="s">
        <v>201</v>
      </c>
      <c r="F432" s="13" t="s">
        <v>103</v>
      </c>
      <c r="G432" s="20">
        <f t="shared" si="6"/>
        <v>50</v>
      </c>
    </row>
    <row r="433" spans="2:7">
      <c r="B433" s="38">
        <v>44517</v>
      </c>
      <c r="C433" t="s">
        <v>70</v>
      </c>
      <c r="D433" s="13" t="s">
        <v>103</v>
      </c>
      <c r="E433" s="13" t="s">
        <v>5</v>
      </c>
      <c r="F433" s="13" t="s">
        <v>103</v>
      </c>
      <c r="G433" s="20">
        <f t="shared" si="6"/>
        <v>100</v>
      </c>
    </row>
    <row r="434" spans="2:7">
      <c r="B434" s="38">
        <v>44518</v>
      </c>
      <c r="C434" t="s">
        <v>59</v>
      </c>
      <c r="D434" s="13" t="s">
        <v>103</v>
      </c>
      <c r="E434" s="13" t="s">
        <v>5</v>
      </c>
      <c r="F434" s="13" t="s">
        <v>103</v>
      </c>
      <c r="G434" s="20">
        <f t="shared" si="6"/>
        <v>100</v>
      </c>
    </row>
    <row r="435" spans="2:7">
      <c r="B435" s="38">
        <v>44519</v>
      </c>
      <c r="C435" t="s">
        <v>119</v>
      </c>
      <c r="D435" s="13" t="s">
        <v>104</v>
      </c>
      <c r="E435" s="13" t="s">
        <v>5</v>
      </c>
      <c r="F435" s="13" t="s">
        <v>104</v>
      </c>
      <c r="G435" s="20">
        <f t="shared" si="6"/>
        <v>262.5</v>
      </c>
    </row>
    <row r="436" spans="2:7">
      <c r="B436" s="38">
        <v>44519</v>
      </c>
      <c r="C436" t="s">
        <v>152</v>
      </c>
      <c r="D436" s="13" t="s">
        <v>103</v>
      </c>
      <c r="E436" s="13" t="s">
        <v>202</v>
      </c>
      <c r="F436" s="13" t="s">
        <v>103</v>
      </c>
      <c r="G436" s="20">
        <f t="shared" si="6"/>
        <v>30</v>
      </c>
    </row>
    <row r="437" spans="2:7">
      <c r="B437" s="38">
        <v>44520</v>
      </c>
      <c r="C437" t="s">
        <v>22</v>
      </c>
      <c r="D437" s="13" t="s">
        <v>103</v>
      </c>
      <c r="E437" s="13" t="s">
        <v>202</v>
      </c>
      <c r="F437" s="13" t="s">
        <v>104</v>
      </c>
      <c r="G437" s="20">
        <f t="shared" si="6"/>
        <v>22.5</v>
      </c>
    </row>
    <row r="438" spans="2:7">
      <c r="B438" s="38">
        <v>44520</v>
      </c>
      <c r="C438" t="s">
        <v>108</v>
      </c>
      <c r="D438" s="13" t="s">
        <v>103</v>
      </c>
      <c r="E438" s="13" t="s">
        <v>5</v>
      </c>
      <c r="F438" s="13" t="s">
        <v>103</v>
      </c>
      <c r="G438" s="20">
        <f t="shared" si="6"/>
        <v>100</v>
      </c>
    </row>
    <row r="439" spans="2:7">
      <c r="B439" s="38">
        <v>44521</v>
      </c>
      <c r="C439" t="s">
        <v>163</v>
      </c>
      <c r="D439" s="13" t="s">
        <v>103</v>
      </c>
      <c r="E439" s="13" t="s">
        <v>5</v>
      </c>
      <c r="F439" s="13" t="s">
        <v>103</v>
      </c>
      <c r="G439" s="20">
        <f t="shared" si="6"/>
        <v>100</v>
      </c>
    </row>
    <row r="440" spans="2:7">
      <c r="B440" s="38">
        <v>44521</v>
      </c>
      <c r="C440" t="s">
        <v>14</v>
      </c>
      <c r="D440" s="13" t="s">
        <v>103</v>
      </c>
      <c r="E440" s="13" t="s">
        <v>5</v>
      </c>
      <c r="F440" s="13" t="s">
        <v>103</v>
      </c>
      <c r="G440" s="20">
        <f t="shared" si="6"/>
        <v>100</v>
      </c>
    </row>
    <row r="441" spans="2:7">
      <c r="B441" s="38">
        <v>44522</v>
      </c>
      <c r="C441" t="s">
        <v>47</v>
      </c>
      <c r="D441" s="13" t="s">
        <v>103</v>
      </c>
      <c r="E441" s="13" t="s">
        <v>5</v>
      </c>
      <c r="F441" s="13" t="s">
        <v>103</v>
      </c>
      <c r="G441" s="20">
        <f t="shared" si="6"/>
        <v>100</v>
      </c>
    </row>
    <row r="442" spans="2:7">
      <c r="B442" s="38">
        <v>44522</v>
      </c>
      <c r="C442" t="s">
        <v>99</v>
      </c>
      <c r="D442" s="13" t="s">
        <v>103</v>
      </c>
      <c r="E442" s="13" t="s">
        <v>201</v>
      </c>
      <c r="F442" s="13" t="s">
        <v>103</v>
      </c>
      <c r="G442" s="20">
        <f t="shared" si="6"/>
        <v>50</v>
      </c>
    </row>
    <row r="443" spans="2:7">
      <c r="B443" s="38">
        <v>44523</v>
      </c>
      <c r="C443" t="s">
        <v>145</v>
      </c>
      <c r="D443" s="13" t="s">
        <v>103</v>
      </c>
      <c r="E443" s="13" t="s">
        <v>5</v>
      </c>
      <c r="F443" s="13" t="s">
        <v>103</v>
      </c>
      <c r="G443" s="20">
        <f t="shared" si="6"/>
        <v>100</v>
      </c>
    </row>
    <row r="444" spans="2:7">
      <c r="B444" s="38">
        <v>44523</v>
      </c>
      <c r="C444" t="s">
        <v>41</v>
      </c>
      <c r="D444" s="13" t="s">
        <v>103</v>
      </c>
      <c r="E444" s="13" t="s">
        <v>201</v>
      </c>
      <c r="F444" s="13" t="s">
        <v>103</v>
      </c>
      <c r="G444" s="20">
        <f t="shared" si="6"/>
        <v>50</v>
      </c>
    </row>
    <row r="445" spans="2:7">
      <c r="B445" s="38">
        <v>44523</v>
      </c>
      <c r="C445" t="s">
        <v>164</v>
      </c>
      <c r="D445" s="13" t="s">
        <v>103</v>
      </c>
      <c r="E445" s="13" t="s">
        <v>5</v>
      </c>
      <c r="F445" s="13" t="s">
        <v>104</v>
      </c>
      <c r="G445" s="20">
        <f t="shared" si="6"/>
        <v>75</v>
      </c>
    </row>
    <row r="446" spans="2:7">
      <c r="B446" s="38">
        <v>44523</v>
      </c>
      <c r="C446" t="s">
        <v>159</v>
      </c>
      <c r="D446" s="13" t="s">
        <v>103</v>
      </c>
      <c r="E446" s="13" t="s">
        <v>5</v>
      </c>
      <c r="F446" s="13" t="s">
        <v>103</v>
      </c>
      <c r="G446" s="20">
        <f t="shared" si="6"/>
        <v>100</v>
      </c>
    </row>
    <row r="447" spans="2:7">
      <c r="B447" s="38">
        <v>44523</v>
      </c>
      <c r="C447" t="s">
        <v>15</v>
      </c>
      <c r="D447" s="13" t="s">
        <v>103</v>
      </c>
      <c r="E447" s="13" t="s">
        <v>201</v>
      </c>
      <c r="F447" s="13" t="s">
        <v>103</v>
      </c>
      <c r="G447" s="20">
        <f t="shared" si="6"/>
        <v>50</v>
      </c>
    </row>
    <row r="448" spans="2:7">
      <c r="B448" s="38">
        <v>44524</v>
      </c>
      <c r="C448" t="s">
        <v>161</v>
      </c>
      <c r="D448" s="13" t="s">
        <v>103</v>
      </c>
      <c r="E448" s="13" t="s">
        <v>202</v>
      </c>
      <c r="F448" s="13" t="s">
        <v>103</v>
      </c>
      <c r="G448" s="20">
        <f t="shared" si="6"/>
        <v>30</v>
      </c>
    </row>
    <row r="449" spans="2:7">
      <c r="B449" s="38">
        <v>44525</v>
      </c>
      <c r="C449" t="s">
        <v>198</v>
      </c>
      <c r="D449" s="13" t="s">
        <v>103</v>
      </c>
      <c r="E449" s="13" t="s">
        <v>201</v>
      </c>
      <c r="F449" s="13" t="s">
        <v>103</v>
      </c>
      <c r="G449" s="20">
        <f t="shared" si="6"/>
        <v>50</v>
      </c>
    </row>
    <row r="450" spans="2:7">
      <c r="B450" s="38">
        <v>44526</v>
      </c>
      <c r="C450" t="s">
        <v>34</v>
      </c>
      <c r="D450" s="13" t="s">
        <v>104</v>
      </c>
      <c r="E450" s="13" t="s">
        <v>202</v>
      </c>
      <c r="F450" s="13" t="s">
        <v>103</v>
      </c>
      <c r="G450" s="20">
        <f t="shared" si="6"/>
        <v>280</v>
      </c>
    </row>
    <row r="451" spans="2:7">
      <c r="B451" s="38">
        <v>44526</v>
      </c>
      <c r="C451" t="s">
        <v>13</v>
      </c>
      <c r="D451" s="13" t="s">
        <v>103</v>
      </c>
      <c r="E451" s="13" t="s">
        <v>201</v>
      </c>
      <c r="F451" s="13" t="s">
        <v>103</v>
      </c>
      <c r="G451" s="20">
        <f t="shared" si="6"/>
        <v>50</v>
      </c>
    </row>
    <row r="452" spans="2:7">
      <c r="B452" s="38">
        <v>44526</v>
      </c>
      <c r="C452" t="s">
        <v>197</v>
      </c>
      <c r="D452" s="13" t="s">
        <v>103</v>
      </c>
      <c r="E452" s="13" t="s">
        <v>5</v>
      </c>
      <c r="F452" s="13" t="s">
        <v>103</v>
      </c>
      <c r="G452" s="20">
        <f t="shared" si="6"/>
        <v>100</v>
      </c>
    </row>
    <row r="453" spans="2:7">
      <c r="B453" s="38">
        <v>44527</v>
      </c>
      <c r="C453" t="s">
        <v>150</v>
      </c>
      <c r="D453" s="13" t="s">
        <v>103</v>
      </c>
      <c r="E453" s="13" t="s">
        <v>5</v>
      </c>
      <c r="F453" s="13" t="s">
        <v>103</v>
      </c>
      <c r="G453" s="20">
        <f t="shared" si="6"/>
        <v>100</v>
      </c>
    </row>
    <row r="454" spans="2:7">
      <c r="B454" s="38">
        <v>44528</v>
      </c>
      <c r="C454" t="s">
        <v>82</v>
      </c>
      <c r="D454" s="13" t="s">
        <v>103</v>
      </c>
      <c r="E454" s="13" t="s">
        <v>5</v>
      </c>
      <c r="F454" s="13" t="s">
        <v>207</v>
      </c>
      <c r="G454" s="20">
        <f t="shared" si="6"/>
        <v>75</v>
      </c>
    </row>
    <row r="455" spans="2:7">
      <c r="B455" s="38">
        <v>44530</v>
      </c>
      <c r="C455" t="s">
        <v>185</v>
      </c>
      <c r="D455" s="13" t="s">
        <v>103</v>
      </c>
      <c r="E455" s="13" t="s">
        <v>201</v>
      </c>
      <c r="F455" s="13" t="s">
        <v>103</v>
      </c>
      <c r="G455" s="20">
        <f t="shared" si="6"/>
        <v>50</v>
      </c>
    </row>
    <row r="456" spans="2:7">
      <c r="B456" s="38">
        <v>44531</v>
      </c>
      <c r="C456" t="s">
        <v>135</v>
      </c>
      <c r="D456" s="13" t="s">
        <v>103</v>
      </c>
      <c r="E456" s="13" t="s">
        <v>5</v>
      </c>
      <c r="F456" s="13" t="s">
        <v>103</v>
      </c>
      <c r="G456" s="20">
        <f t="shared" si="6"/>
        <v>100</v>
      </c>
    </row>
    <row r="457" spans="2:7">
      <c r="B457" s="38">
        <v>44531</v>
      </c>
      <c r="C457" t="s">
        <v>58</v>
      </c>
      <c r="D457" s="13" t="s">
        <v>104</v>
      </c>
      <c r="E457" s="13" t="s">
        <v>5</v>
      </c>
      <c r="F457" s="13" t="s">
        <v>103</v>
      </c>
      <c r="G457" s="20">
        <f t="shared" si="6"/>
        <v>350</v>
      </c>
    </row>
    <row r="458" spans="2:7">
      <c r="B458" s="38">
        <v>44531</v>
      </c>
      <c r="C458" t="s">
        <v>145</v>
      </c>
      <c r="D458" s="13" t="s">
        <v>103</v>
      </c>
      <c r="E458" s="13" t="s">
        <v>5</v>
      </c>
      <c r="F458" s="13" t="s">
        <v>103</v>
      </c>
      <c r="G458" s="20">
        <f t="shared" si="6"/>
        <v>100</v>
      </c>
    </row>
    <row r="459" spans="2:7">
      <c r="B459" s="38">
        <v>44532</v>
      </c>
      <c r="C459" t="s">
        <v>169</v>
      </c>
      <c r="D459" s="13" t="s">
        <v>103</v>
      </c>
      <c r="E459" s="13" t="s">
        <v>5</v>
      </c>
      <c r="F459" s="13" t="s">
        <v>104</v>
      </c>
      <c r="G459" s="20">
        <f t="shared" si="6"/>
        <v>75</v>
      </c>
    </row>
    <row r="460" spans="2:7">
      <c r="B460" s="38">
        <v>44532</v>
      </c>
      <c r="C460" t="s">
        <v>131</v>
      </c>
      <c r="D460" s="13" t="s">
        <v>103</v>
      </c>
      <c r="E460" s="13" t="s">
        <v>5</v>
      </c>
      <c r="F460" s="13" t="s">
        <v>103</v>
      </c>
      <c r="G460" s="20">
        <f t="shared" si="6"/>
        <v>100</v>
      </c>
    </row>
    <row r="461" spans="2:7">
      <c r="B461" s="38">
        <v>44533</v>
      </c>
      <c r="C461" t="s">
        <v>87</v>
      </c>
      <c r="D461" s="13" t="s">
        <v>103</v>
      </c>
      <c r="E461" s="13" t="s">
        <v>5</v>
      </c>
      <c r="F461" s="13" t="s">
        <v>103</v>
      </c>
      <c r="G461" s="20">
        <f t="shared" si="6"/>
        <v>100</v>
      </c>
    </row>
    <row r="462" spans="2:7">
      <c r="B462" s="38">
        <v>44533</v>
      </c>
      <c r="C462" t="s">
        <v>133</v>
      </c>
      <c r="D462" s="13" t="s">
        <v>103</v>
      </c>
      <c r="E462" s="13" t="s">
        <v>5</v>
      </c>
      <c r="F462" s="13" t="s">
        <v>103</v>
      </c>
      <c r="G462" s="20">
        <f t="shared" si="6"/>
        <v>100</v>
      </c>
    </row>
    <row r="463" spans="2:7">
      <c r="B463" s="38">
        <v>44534</v>
      </c>
      <c r="C463" t="s">
        <v>39</v>
      </c>
      <c r="D463" s="13" t="s">
        <v>103</v>
      </c>
      <c r="E463" s="13" t="s">
        <v>5</v>
      </c>
      <c r="F463" s="13" t="s">
        <v>104</v>
      </c>
      <c r="G463" s="20">
        <f t="shared" ref="G463:G502" si="7">IF($F463="Y",(IF($D463="Y",IF($E463=$B$9,$C$9+$C$5,IF($E463=$B$10,$C$10+$C$5,$C$11+$C$5)),IF($E463=$B$9,$C$9,IF($E463=$B$10,$C$10,$C$11)))) * (1-$C$6),(IF($D463="Y",IF($E463=$B$9,$C$9+$C$5,IF($E463=$B$10,$C$10+$C$5,$C$11+$C$5)),IF($E463=$B$9,$C$9,IF($E463=$B$10,$C$10,$C$11)))) )</f>
        <v>75</v>
      </c>
    </row>
    <row r="464" spans="2:7">
      <c r="B464" s="38">
        <v>44534</v>
      </c>
      <c r="C464" t="s">
        <v>125</v>
      </c>
      <c r="D464" s="13" t="s">
        <v>103</v>
      </c>
      <c r="E464" s="13" t="s">
        <v>201</v>
      </c>
      <c r="F464" s="13" t="s">
        <v>103</v>
      </c>
      <c r="G464" s="20">
        <f t="shared" si="7"/>
        <v>50</v>
      </c>
    </row>
    <row r="465" spans="2:7">
      <c r="B465" s="38">
        <v>44534</v>
      </c>
      <c r="C465" t="s">
        <v>151</v>
      </c>
      <c r="D465" s="13" t="s">
        <v>103</v>
      </c>
      <c r="E465" s="13" t="s">
        <v>5</v>
      </c>
      <c r="F465" s="13" t="s">
        <v>103</v>
      </c>
      <c r="G465" s="20">
        <f t="shared" si="7"/>
        <v>100</v>
      </c>
    </row>
    <row r="466" spans="2:7">
      <c r="B466" s="38">
        <v>44534</v>
      </c>
      <c r="C466" t="s">
        <v>117</v>
      </c>
      <c r="D466" s="13" t="s">
        <v>104</v>
      </c>
      <c r="E466" s="13" t="s">
        <v>5</v>
      </c>
      <c r="F466" s="13" t="s">
        <v>104</v>
      </c>
      <c r="G466" s="20">
        <f t="shared" si="7"/>
        <v>262.5</v>
      </c>
    </row>
    <row r="467" spans="2:7">
      <c r="B467" s="38">
        <v>44535</v>
      </c>
      <c r="C467" t="s">
        <v>60</v>
      </c>
      <c r="D467" s="13" t="s">
        <v>103</v>
      </c>
      <c r="E467" s="13" t="s">
        <v>201</v>
      </c>
      <c r="F467" s="13" t="s">
        <v>103</v>
      </c>
      <c r="G467" s="20">
        <f t="shared" si="7"/>
        <v>50</v>
      </c>
    </row>
    <row r="468" spans="2:7">
      <c r="B468" s="38">
        <v>44536</v>
      </c>
      <c r="C468" t="s">
        <v>133</v>
      </c>
      <c r="D468" s="13" t="s">
        <v>103</v>
      </c>
      <c r="E468" s="13" t="s">
        <v>5</v>
      </c>
      <c r="F468" s="13" t="s">
        <v>103</v>
      </c>
      <c r="G468" s="20">
        <f t="shared" si="7"/>
        <v>100</v>
      </c>
    </row>
    <row r="469" spans="2:7">
      <c r="B469" s="38">
        <v>44536</v>
      </c>
      <c r="C469" t="s">
        <v>67</v>
      </c>
      <c r="D469" s="13" t="s">
        <v>103</v>
      </c>
      <c r="E469" s="13" t="s">
        <v>5</v>
      </c>
      <c r="F469" s="13" t="s">
        <v>103</v>
      </c>
      <c r="G469" s="20">
        <f t="shared" si="7"/>
        <v>100</v>
      </c>
    </row>
    <row r="470" spans="2:7">
      <c r="B470" s="38">
        <v>44536</v>
      </c>
      <c r="C470" t="s">
        <v>113</v>
      </c>
      <c r="D470" s="13" t="s">
        <v>103</v>
      </c>
      <c r="E470" s="13" t="s">
        <v>5</v>
      </c>
      <c r="F470" s="13" t="s">
        <v>104</v>
      </c>
      <c r="G470" s="20">
        <f t="shared" si="7"/>
        <v>75</v>
      </c>
    </row>
    <row r="471" spans="2:7">
      <c r="B471" s="38">
        <v>44537</v>
      </c>
      <c r="C471" t="s">
        <v>43</v>
      </c>
      <c r="D471" s="13" t="s">
        <v>103</v>
      </c>
      <c r="E471" s="13" t="s">
        <v>5</v>
      </c>
      <c r="F471" s="13" t="s">
        <v>103</v>
      </c>
      <c r="G471" s="20">
        <f t="shared" si="7"/>
        <v>100</v>
      </c>
    </row>
    <row r="472" spans="2:7">
      <c r="B472" s="38">
        <v>44537</v>
      </c>
      <c r="C472" t="s">
        <v>198</v>
      </c>
      <c r="D472" s="13" t="s">
        <v>103</v>
      </c>
      <c r="E472" s="13" t="s">
        <v>201</v>
      </c>
      <c r="F472" s="13" t="s">
        <v>103</v>
      </c>
      <c r="G472" s="20">
        <f t="shared" si="7"/>
        <v>50</v>
      </c>
    </row>
    <row r="473" spans="2:7">
      <c r="B473" s="38">
        <v>44538</v>
      </c>
      <c r="C473" t="s">
        <v>76</v>
      </c>
      <c r="D473" s="13" t="s">
        <v>103</v>
      </c>
      <c r="E473" s="13" t="s">
        <v>5</v>
      </c>
      <c r="F473" s="13" t="s">
        <v>103</v>
      </c>
      <c r="G473" s="20">
        <f t="shared" si="7"/>
        <v>100</v>
      </c>
    </row>
    <row r="474" spans="2:7">
      <c r="B474" s="38">
        <v>44539</v>
      </c>
      <c r="C474" t="s">
        <v>117</v>
      </c>
      <c r="D474" s="13" t="s">
        <v>103</v>
      </c>
      <c r="E474" s="13" t="s">
        <v>5</v>
      </c>
      <c r="F474" s="13" t="s">
        <v>104</v>
      </c>
      <c r="G474" s="20">
        <f t="shared" si="7"/>
        <v>75</v>
      </c>
    </row>
    <row r="475" spans="2:7">
      <c r="B475" s="38">
        <v>44542</v>
      </c>
      <c r="C475" t="s">
        <v>54</v>
      </c>
      <c r="D475" s="13" t="s">
        <v>103</v>
      </c>
      <c r="E475" s="13" t="s">
        <v>201</v>
      </c>
      <c r="F475" s="13" t="s">
        <v>207</v>
      </c>
      <c r="G475" s="20">
        <f t="shared" si="7"/>
        <v>37.5</v>
      </c>
    </row>
    <row r="476" spans="2:7">
      <c r="B476" s="38">
        <v>44542</v>
      </c>
      <c r="C476" t="s">
        <v>25</v>
      </c>
      <c r="D476" s="13" t="s">
        <v>103</v>
      </c>
      <c r="E476" s="13" t="s">
        <v>5</v>
      </c>
      <c r="F476" s="13" t="s">
        <v>103</v>
      </c>
      <c r="G476" s="20">
        <f t="shared" si="7"/>
        <v>100</v>
      </c>
    </row>
    <row r="477" spans="2:7">
      <c r="B477" s="38">
        <v>44542</v>
      </c>
      <c r="C477" t="s">
        <v>136</v>
      </c>
      <c r="D477" s="13" t="s">
        <v>104</v>
      </c>
      <c r="E477" s="13" t="s">
        <v>201</v>
      </c>
      <c r="F477" s="13" t="s">
        <v>104</v>
      </c>
      <c r="G477" s="20">
        <f t="shared" si="7"/>
        <v>225</v>
      </c>
    </row>
    <row r="478" spans="2:7">
      <c r="B478" s="38">
        <v>44543</v>
      </c>
      <c r="C478" t="s">
        <v>51</v>
      </c>
      <c r="D478" s="13" t="s">
        <v>103</v>
      </c>
      <c r="E478" s="13" t="s">
        <v>5</v>
      </c>
      <c r="F478" s="13" t="s">
        <v>103</v>
      </c>
      <c r="G478" s="20">
        <f t="shared" si="7"/>
        <v>100</v>
      </c>
    </row>
    <row r="479" spans="2:7">
      <c r="B479" s="38">
        <v>44543</v>
      </c>
      <c r="C479" t="s">
        <v>172</v>
      </c>
      <c r="D479" s="13" t="s">
        <v>103</v>
      </c>
      <c r="E479" s="13" t="s">
        <v>5</v>
      </c>
      <c r="F479" s="13" t="s">
        <v>103</v>
      </c>
      <c r="G479" s="20">
        <f t="shared" si="7"/>
        <v>100</v>
      </c>
    </row>
    <row r="480" spans="2:7">
      <c r="B480" s="38">
        <v>44549</v>
      </c>
      <c r="C480" t="s">
        <v>109</v>
      </c>
      <c r="D480" s="13" t="s">
        <v>104</v>
      </c>
      <c r="E480" s="13" t="s">
        <v>202</v>
      </c>
      <c r="F480" s="13" t="s">
        <v>103</v>
      </c>
      <c r="G480" s="20">
        <f t="shared" si="7"/>
        <v>280</v>
      </c>
    </row>
    <row r="481" spans="2:7">
      <c r="B481" s="38">
        <v>44549</v>
      </c>
      <c r="C481" t="s">
        <v>94</v>
      </c>
      <c r="D481" s="13" t="s">
        <v>103</v>
      </c>
      <c r="E481" s="13" t="s">
        <v>5</v>
      </c>
      <c r="F481" s="13" t="s">
        <v>104</v>
      </c>
      <c r="G481" s="20">
        <f t="shared" si="7"/>
        <v>75</v>
      </c>
    </row>
    <row r="482" spans="2:7">
      <c r="B482" s="38">
        <v>44549</v>
      </c>
      <c r="C482" t="s">
        <v>142</v>
      </c>
      <c r="D482" s="13" t="s">
        <v>103</v>
      </c>
      <c r="E482" s="13" t="s">
        <v>5</v>
      </c>
      <c r="F482" s="13" t="s">
        <v>103</v>
      </c>
      <c r="G482" s="20">
        <f t="shared" si="7"/>
        <v>100</v>
      </c>
    </row>
    <row r="483" spans="2:7">
      <c r="B483" s="38">
        <v>44551</v>
      </c>
      <c r="C483" t="s">
        <v>93</v>
      </c>
      <c r="D483" s="13" t="s">
        <v>103</v>
      </c>
      <c r="E483" s="13" t="s">
        <v>5</v>
      </c>
      <c r="F483" s="13" t="s">
        <v>103</v>
      </c>
      <c r="G483" s="20">
        <f t="shared" si="7"/>
        <v>100</v>
      </c>
    </row>
    <row r="484" spans="2:7">
      <c r="B484" s="38">
        <v>44552</v>
      </c>
      <c r="C484" t="s">
        <v>35</v>
      </c>
      <c r="D484" s="13" t="s">
        <v>104</v>
      </c>
      <c r="E484" s="13" t="s">
        <v>202</v>
      </c>
      <c r="F484" s="13" t="s">
        <v>103</v>
      </c>
      <c r="G484" s="20">
        <f t="shared" si="7"/>
        <v>280</v>
      </c>
    </row>
    <row r="485" spans="2:7">
      <c r="B485" s="38">
        <v>44553</v>
      </c>
      <c r="C485" t="s">
        <v>185</v>
      </c>
      <c r="D485" s="13" t="s">
        <v>103</v>
      </c>
      <c r="E485" s="13" t="s">
        <v>201</v>
      </c>
      <c r="F485" s="13" t="s">
        <v>103</v>
      </c>
      <c r="G485" s="20">
        <f t="shared" si="7"/>
        <v>50</v>
      </c>
    </row>
    <row r="486" spans="2:7">
      <c r="B486" s="38">
        <v>44553</v>
      </c>
      <c r="C486" t="s">
        <v>168</v>
      </c>
      <c r="D486" s="13" t="s">
        <v>103</v>
      </c>
      <c r="E486" s="13" t="s">
        <v>201</v>
      </c>
      <c r="F486" s="13" t="s">
        <v>103</v>
      </c>
      <c r="G486" s="20">
        <f t="shared" si="7"/>
        <v>50</v>
      </c>
    </row>
    <row r="487" spans="2:7">
      <c r="B487" s="38">
        <v>44553</v>
      </c>
      <c r="C487" t="s">
        <v>62</v>
      </c>
      <c r="D487" s="13" t="s">
        <v>103</v>
      </c>
      <c r="E487" s="13" t="s">
        <v>201</v>
      </c>
      <c r="F487" s="13" t="s">
        <v>103</v>
      </c>
      <c r="G487" s="20">
        <f t="shared" si="7"/>
        <v>50</v>
      </c>
    </row>
    <row r="488" spans="2:7">
      <c r="B488" s="38">
        <v>44555</v>
      </c>
      <c r="C488" t="s">
        <v>70</v>
      </c>
      <c r="D488" s="13" t="s">
        <v>103</v>
      </c>
      <c r="E488" s="13" t="s">
        <v>5</v>
      </c>
      <c r="F488" s="13" t="s">
        <v>103</v>
      </c>
      <c r="G488" s="20">
        <f t="shared" si="7"/>
        <v>100</v>
      </c>
    </row>
    <row r="489" spans="2:7">
      <c r="B489" s="38">
        <v>44555</v>
      </c>
      <c r="C489" t="s">
        <v>127</v>
      </c>
      <c r="D489" s="13" t="s">
        <v>103</v>
      </c>
      <c r="E489" s="13" t="s">
        <v>5</v>
      </c>
      <c r="F489" s="13" t="s">
        <v>103</v>
      </c>
      <c r="G489" s="20">
        <f t="shared" si="7"/>
        <v>100</v>
      </c>
    </row>
    <row r="490" spans="2:7">
      <c r="B490" s="38">
        <v>44555</v>
      </c>
      <c r="C490" t="s">
        <v>15</v>
      </c>
      <c r="D490" s="13" t="s">
        <v>103</v>
      </c>
      <c r="E490" s="13" t="s">
        <v>201</v>
      </c>
      <c r="F490" s="13" t="s">
        <v>103</v>
      </c>
      <c r="G490" s="20">
        <f t="shared" si="7"/>
        <v>50</v>
      </c>
    </row>
    <row r="491" spans="2:7">
      <c r="B491" s="38">
        <v>44555</v>
      </c>
      <c r="C491" t="s">
        <v>115</v>
      </c>
      <c r="D491" s="13" t="s">
        <v>103</v>
      </c>
      <c r="E491" s="13" t="s">
        <v>5</v>
      </c>
      <c r="F491" s="13" t="s">
        <v>103</v>
      </c>
      <c r="G491" s="20">
        <f t="shared" si="7"/>
        <v>100</v>
      </c>
    </row>
    <row r="492" spans="2:7">
      <c r="B492" s="38">
        <v>44556</v>
      </c>
      <c r="C492" t="s">
        <v>161</v>
      </c>
      <c r="D492" s="13" t="s">
        <v>103</v>
      </c>
      <c r="E492" s="13" t="s">
        <v>202</v>
      </c>
      <c r="F492" s="13" t="s">
        <v>103</v>
      </c>
      <c r="G492" s="20">
        <f t="shared" si="7"/>
        <v>30</v>
      </c>
    </row>
    <row r="493" spans="2:7">
      <c r="B493" s="38">
        <v>44556</v>
      </c>
      <c r="C493" t="s">
        <v>144</v>
      </c>
      <c r="D493" s="13" t="s">
        <v>103</v>
      </c>
      <c r="E493" s="13" t="s">
        <v>201</v>
      </c>
      <c r="F493" s="13" t="s">
        <v>103</v>
      </c>
      <c r="G493" s="20">
        <f t="shared" si="7"/>
        <v>50</v>
      </c>
    </row>
    <row r="494" spans="2:7">
      <c r="B494" s="38">
        <v>44556</v>
      </c>
      <c r="C494" t="s">
        <v>67</v>
      </c>
      <c r="D494" s="13" t="s">
        <v>103</v>
      </c>
      <c r="E494" s="13" t="s">
        <v>5</v>
      </c>
      <c r="F494" s="13" t="s">
        <v>103</v>
      </c>
      <c r="G494" s="20">
        <f t="shared" si="7"/>
        <v>100</v>
      </c>
    </row>
    <row r="495" spans="2:7">
      <c r="B495" s="38">
        <v>44556</v>
      </c>
      <c r="C495" t="s">
        <v>116</v>
      </c>
      <c r="D495" s="13" t="s">
        <v>103</v>
      </c>
      <c r="E495" s="13" t="s">
        <v>5</v>
      </c>
      <c r="F495" s="13" t="s">
        <v>103</v>
      </c>
      <c r="G495" s="20">
        <f t="shared" si="7"/>
        <v>100</v>
      </c>
    </row>
    <row r="496" spans="2:7">
      <c r="B496" s="38">
        <v>44557</v>
      </c>
      <c r="C496" t="s">
        <v>69</v>
      </c>
      <c r="D496" s="13" t="s">
        <v>103</v>
      </c>
      <c r="E496" s="13" t="s">
        <v>5</v>
      </c>
      <c r="F496" s="13" t="s">
        <v>103</v>
      </c>
      <c r="G496" s="20">
        <f t="shared" si="7"/>
        <v>100</v>
      </c>
    </row>
    <row r="497" spans="2:7">
      <c r="B497" s="38">
        <v>44557</v>
      </c>
      <c r="C497" t="s">
        <v>14</v>
      </c>
      <c r="D497" s="13" t="s">
        <v>103</v>
      </c>
      <c r="E497" s="13" t="s">
        <v>5</v>
      </c>
      <c r="F497" s="13" t="s">
        <v>103</v>
      </c>
      <c r="G497" s="20">
        <f t="shared" si="7"/>
        <v>100</v>
      </c>
    </row>
    <row r="498" spans="2:7">
      <c r="B498" s="38">
        <v>44557</v>
      </c>
      <c r="C498" t="s">
        <v>151</v>
      </c>
      <c r="D498" s="13" t="s">
        <v>103</v>
      </c>
      <c r="E498" s="13" t="s">
        <v>5</v>
      </c>
      <c r="F498" s="13" t="s">
        <v>103</v>
      </c>
      <c r="G498" s="20">
        <f t="shared" si="7"/>
        <v>100</v>
      </c>
    </row>
    <row r="499" spans="2:7">
      <c r="B499" s="38">
        <v>44558</v>
      </c>
      <c r="C499" t="s">
        <v>199</v>
      </c>
      <c r="D499" s="13" t="s">
        <v>104</v>
      </c>
      <c r="E499" s="13" t="s">
        <v>201</v>
      </c>
      <c r="F499" s="13" t="s">
        <v>103</v>
      </c>
      <c r="G499" s="20">
        <f t="shared" si="7"/>
        <v>300</v>
      </c>
    </row>
    <row r="500" spans="2:7">
      <c r="B500" s="38">
        <v>44559</v>
      </c>
      <c r="C500" t="s">
        <v>137</v>
      </c>
      <c r="D500" s="13" t="s">
        <v>103</v>
      </c>
      <c r="E500" s="13" t="s">
        <v>5</v>
      </c>
      <c r="F500" s="13" t="s">
        <v>103</v>
      </c>
      <c r="G500" s="20">
        <f t="shared" si="7"/>
        <v>100</v>
      </c>
    </row>
    <row r="501" spans="2:7">
      <c r="B501" s="38">
        <v>44559</v>
      </c>
      <c r="C501" t="s">
        <v>156</v>
      </c>
      <c r="D501" s="13" t="s">
        <v>103</v>
      </c>
      <c r="E501" s="13" t="s">
        <v>5</v>
      </c>
      <c r="F501" s="13" t="s">
        <v>103</v>
      </c>
      <c r="G501" s="20">
        <f t="shared" si="7"/>
        <v>100</v>
      </c>
    </row>
    <row r="502" spans="2:7">
      <c r="B502" s="8">
        <v>43829</v>
      </c>
      <c r="C502" t="s">
        <v>93</v>
      </c>
      <c r="D502" s="13" t="s">
        <v>103</v>
      </c>
      <c r="E502" s="13" t="s">
        <v>5</v>
      </c>
      <c r="F502" s="13" t="s">
        <v>103</v>
      </c>
      <c r="G502" s="20">
        <f t="shared" si="7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topLeftCell="A2" workbookViewId="0">
      <selection activeCell="E29" sqref="E29"/>
    </sheetView>
  </sheetViews>
  <sheetFormatPr defaultColWidth="8.77734375" defaultRowHeight="14.4"/>
  <cols>
    <col min="1" max="1" width="29.33203125" bestFit="1" customWidth="1"/>
    <col min="2" max="2" width="12.109375" bestFit="1" customWidth="1"/>
    <col min="5" max="5" width="22.6640625" bestFit="1" customWidth="1"/>
    <col min="6" max="6" width="9.33203125" customWidth="1"/>
    <col min="7" max="10" width="11.109375" bestFit="1" customWidth="1"/>
  </cols>
  <sheetData>
    <row r="1" spans="1:10" ht="23.4">
      <c r="A1" s="122" t="s">
        <v>291</v>
      </c>
      <c r="B1" s="122"/>
      <c r="C1" s="122"/>
      <c r="D1" s="122"/>
    </row>
    <row r="2" spans="1:10">
      <c r="A2" s="39" t="s">
        <v>292</v>
      </c>
      <c r="B2" s="40"/>
      <c r="C2" s="40"/>
      <c r="D2" s="40"/>
    </row>
    <row r="3" spans="1:10">
      <c r="A3" s="39" t="s">
        <v>293</v>
      </c>
      <c r="B3" s="40"/>
      <c r="C3" s="40"/>
      <c r="D3" s="40"/>
    </row>
    <row r="4" spans="1:10">
      <c r="A4" s="41">
        <f ca="1">TODAY()</f>
        <v>45704</v>
      </c>
      <c r="B4" s="40"/>
      <c r="C4" s="40"/>
      <c r="D4" s="40"/>
    </row>
    <row r="5" spans="1:10">
      <c r="A5" s="42"/>
    </row>
    <row r="7" spans="1:10">
      <c r="A7" s="43" t="s">
        <v>294</v>
      </c>
      <c r="E7" s="123" t="s">
        <v>295</v>
      </c>
      <c r="F7" s="123"/>
    </row>
    <row r="8" spans="1:10" ht="28.8">
      <c r="A8" t="s">
        <v>296</v>
      </c>
      <c r="B8" s="44">
        <v>50</v>
      </c>
      <c r="E8" s="45" t="s">
        <v>297</v>
      </c>
      <c r="F8" s="46" t="s">
        <v>298</v>
      </c>
    </row>
    <row r="9" spans="1:10">
      <c r="A9" t="s">
        <v>299</v>
      </c>
      <c r="B9" s="44">
        <v>42.5</v>
      </c>
      <c r="E9" s="47">
        <v>0</v>
      </c>
      <c r="F9" s="48">
        <v>40</v>
      </c>
    </row>
    <row r="10" spans="1:10">
      <c r="A10" t="s">
        <v>300</v>
      </c>
      <c r="B10" s="49">
        <f>IF(B13&lt;E10,F9,IF(B13&lt;E11,F10,IF(B13&lt;E12,F11,IF(B13&lt;E13,F12,F13))))</f>
        <v>29.16</v>
      </c>
      <c r="E10" s="47">
        <v>1000</v>
      </c>
      <c r="F10" s="50">
        <v>36</v>
      </c>
    </row>
    <row r="11" spans="1:10">
      <c r="E11" s="47">
        <v>2000</v>
      </c>
      <c r="F11" s="50">
        <v>32.4</v>
      </c>
      <c r="G11" s="44"/>
    </row>
    <row r="12" spans="1:10">
      <c r="A12" s="43" t="s">
        <v>301</v>
      </c>
      <c r="E12" s="47">
        <v>3000</v>
      </c>
      <c r="F12" s="50">
        <v>29.16</v>
      </c>
    </row>
    <row r="13" spans="1:10">
      <c r="A13" t="s">
        <v>302</v>
      </c>
      <c r="B13" s="51">
        <v>3300</v>
      </c>
      <c r="C13" s="52" t="s">
        <v>303</v>
      </c>
      <c r="E13" s="53">
        <v>4000</v>
      </c>
      <c r="F13" s="54">
        <v>26.244</v>
      </c>
    </row>
    <row r="15" spans="1:10">
      <c r="A15" s="43" t="s">
        <v>304</v>
      </c>
    </row>
    <row r="16" spans="1:10">
      <c r="A16" t="s">
        <v>305</v>
      </c>
      <c r="B16" s="55">
        <v>3200</v>
      </c>
      <c r="F16" s="56"/>
      <c r="G16" s="9"/>
      <c r="H16" s="9"/>
      <c r="I16" s="9"/>
      <c r="J16" s="9"/>
    </row>
    <row r="17" spans="1:10">
      <c r="E17" s="9"/>
      <c r="F17" s="57"/>
      <c r="G17" s="57"/>
      <c r="H17" s="57"/>
      <c r="I17" s="57"/>
      <c r="J17" s="57"/>
    </row>
    <row r="18" spans="1:10">
      <c r="A18" s="43" t="s">
        <v>306</v>
      </c>
      <c r="E18" s="9"/>
      <c r="F18" s="57"/>
      <c r="G18" s="57"/>
      <c r="H18" s="57"/>
      <c r="I18" s="57"/>
      <c r="J18" s="57"/>
    </row>
    <row r="19" spans="1:10">
      <c r="A19" t="s">
        <v>307</v>
      </c>
      <c r="B19" s="58">
        <f>IF(B16&lt;B13,B16,B13)</f>
        <v>3200</v>
      </c>
      <c r="E19" s="9"/>
      <c r="F19" s="57"/>
      <c r="G19" s="57"/>
      <c r="H19" s="57"/>
      <c r="I19" s="57"/>
      <c r="J19" s="57"/>
    </row>
    <row r="20" spans="1:10">
      <c r="A20" t="s">
        <v>308</v>
      </c>
      <c r="B20" s="58">
        <f>IF(B16&lt;B13,(B13-B16),0)</f>
        <v>100</v>
      </c>
      <c r="E20" s="9"/>
      <c r="F20" s="57"/>
      <c r="G20" s="57"/>
      <c r="H20" s="57"/>
      <c r="I20" s="57"/>
      <c r="J20" s="57"/>
    </row>
    <row r="21" spans="1:10">
      <c r="B21" s="58"/>
      <c r="E21" s="9"/>
      <c r="F21" s="57"/>
      <c r="G21" s="57"/>
      <c r="H21" s="57"/>
      <c r="I21" s="57"/>
      <c r="J21" s="57"/>
    </row>
    <row r="22" spans="1:10">
      <c r="A22" t="s">
        <v>309</v>
      </c>
      <c r="B22" s="49">
        <f>((B19*B8)+(B20*B9))</f>
        <v>164250</v>
      </c>
      <c r="E22" s="9"/>
      <c r="F22" s="57"/>
      <c r="G22" s="57"/>
      <c r="H22" s="57"/>
      <c r="I22" s="57"/>
      <c r="J22" s="57"/>
    </row>
    <row r="23" spans="1:10" ht="15" thickBot="1">
      <c r="A23" t="s">
        <v>310</v>
      </c>
      <c r="B23" s="60">
        <f>(B13*B10)</f>
        <v>96228</v>
      </c>
      <c r="E23" s="9"/>
      <c r="F23" s="57"/>
      <c r="G23" s="57"/>
      <c r="H23" s="57"/>
      <c r="I23" s="57"/>
      <c r="J23" s="57"/>
    </row>
    <row r="24" spans="1:10" ht="15.6" thickTop="1" thickBot="1">
      <c r="A24" s="59" t="s">
        <v>311</v>
      </c>
      <c r="B24" s="96">
        <f>(B22-B23)</f>
        <v>68022</v>
      </c>
      <c r="E24" s="9"/>
      <c r="F24" s="57"/>
      <c r="G24" s="57"/>
      <c r="H24" s="57"/>
      <c r="I24" s="57"/>
      <c r="J24" s="57"/>
    </row>
    <row r="25" spans="1:10" ht="15" thickTop="1">
      <c r="E25" s="9"/>
      <c r="F25" s="57"/>
      <c r="G25" s="57"/>
      <c r="H25" s="57"/>
      <c r="I25" s="57"/>
      <c r="J25" s="57"/>
    </row>
    <row r="26" spans="1:10">
      <c r="E26" s="9"/>
      <c r="F26" s="57"/>
      <c r="G26" s="57"/>
      <c r="H26" s="57"/>
      <c r="I26" s="57"/>
      <c r="J26" s="57"/>
    </row>
    <row r="27" spans="1:10">
      <c r="E27" s="9"/>
      <c r="F27" s="57"/>
      <c r="G27" s="57"/>
      <c r="H27" s="57"/>
      <c r="I27" s="57"/>
      <c r="J27" s="57"/>
    </row>
  </sheetData>
  <scenarios current="0" show="0" sqref="B24">
    <scenario name="Moderating_Scenario" locked="1" count="5" user="dresha reddy" comment="Created by dresha reddy on 2/9/2025">
      <inputCells r="B8" val="20" numFmtId="8"/>
      <inputCells r="B9" val="12.5" numFmtId="8"/>
      <inputCells r="B10" val="28.25"/>
      <inputCells r="B13" val="3100" numFmtId="3"/>
      <inputCells r="B16" val="2800" numFmtId="3"/>
    </scenario>
    <scenario name="Maxing_scenario" locked="1" count="5" user="dresha reddy" comment="Created by dresha reddy on 2/9/2025">
      <inputCells r="B8" val="32.5" numFmtId="8"/>
      <inputCells r="B9" val="12.5" numFmtId="8"/>
      <inputCells r="B10" val="26.95"/>
      <inputCells r="B13" val="3000" numFmtId="3"/>
      <inputCells r="B16" val="3250" numFmtId="3"/>
    </scenario>
  </scenarios>
  <mergeCells count="2">
    <mergeCell ref="A1:D1"/>
    <mergeCell ref="E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74DB-5890-4BA7-9D14-07F7D5AD8419}">
  <dimension ref="A1:V32"/>
  <sheetViews>
    <sheetView topLeftCell="E7" workbookViewId="0">
      <selection activeCell="F22" sqref="F22"/>
    </sheetView>
  </sheetViews>
  <sheetFormatPr defaultColWidth="8.77734375" defaultRowHeight="14.4"/>
  <cols>
    <col min="1" max="1" width="29.33203125" bestFit="1" customWidth="1"/>
    <col min="2" max="2" width="12.109375" bestFit="1" customWidth="1"/>
    <col min="5" max="5" width="22.6640625" bestFit="1" customWidth="1"/>
    <col min="6" max="6" width="9.33203125" customWidth="1"/>
    <col min="7" max="8" width="14.21875" customWidth="1"/>
    <col min="9" max="10" width="11.21875" bestFit="1" customWidth="1"/>
    <col min="11" max="13" width="10" bestFit="1" customWidth="1"/>
    <col min="14" max="21" width="11" bestFit="1" customWidth="1"/>
  </cols>
  <sheetData>
    <row r="1" spans="1:20" ht="23.4">
      <c r="A1" s="122" t="s">
        <v>291</v>
      </c>
      <c r="B1" s="122"/>
      <c r="C1" s="122"/>
      <c r="D1" s="122"/>
    </row>
    <row r="2" spans="1:20">
      <c r="A2" s="39" t="s">
        <v>292</v>
      </c>
      <c r="B2" s="40"/>
      <c r="C2" s="40"/>
      <c r="D2" s="40"/>
    </row>
    <row r="3" spans="1:20">
      <c r="A3" s="39" t="s">
        <v>293</v>
      </c>
      <c r="B3" s="40"/>
      <c r="C3" s="40"/>
      <c r="D3" s="40"/>
    </row>
    <row r="4" spans="1:20">
      <c r="A4" s="41">
        <f ca="1">TODAY()</f>
        <v>45704</v>
      </c>
      <c r="B4" s="40"/>
      <c r="C4" s="40"/>
      <c r="D4" s="40"/>
    </row>
    <row r="5" spans="1:20">
      <c r="A5" s="42"/>
    </row>
    <row r="7" spans="1:20">
      <c r="A7" s="43" t="s">
        <v>294</v>
      </c>
      <c r="E7" s="123" t="s">
        <v>295</v>
      </c>
      <c r="F7" s="123"/>
    </row>
    <row r="8" spans="1:20" ht="28.8">
      <c r="A8" t="s">
        <v>296</v>
      </c>
      <c r="B8" s="44">
        <v>50</v>
      </c>
      <c r="E8" s="45" t="s">
        <v>297</v>
      </c>
      <c r="F8" s="46" t="s">
        <v>298</v>
      </c>
    </row>
    <row r="9" spans="1:20">
      <c r="A9" t="s">
        <v>299</v>
      </c>
      <c r="B9" s="44">
        <v>42.5</v>
      </c>
      <c r="E9" s="47">
        <v>0</v>
      </c>
      <c r="F9" s="48">
        <v>40</v>
      </c>
    </row>
    <row r="10" spans="1:20">
      <c r="A10" t="s">
        <v>300</v>
      </c>
      <c r="B10" s="49">
        <f>IF(B13&lt;E10,F9,IF(B13&lt;E11,F10,IF(B13&lt;E12,F11,IF(B13&lt;E13,F12,F13))))</f>
        <v>29.16</v>
      </c>
      <c r="E10" s="47">
        <v>1000</v>
      </c>
      <c r="F10" s="50">
        <v>36</v>
      </c>
    </row>
    <row r="11" spans="1:20">
      <c r="E11" s="47">
        <v>2000</v>
      </c>
      <c r="F11" s="50">
        <v>32.4</v>
      </c>
      <c r="G11" s="44"/>
    </row>
    <row r="12" spans="1:20">
      <c r="A12" s="43" t="s">
        <v>301</v>
      </c>
      <c r="E12" s="47">
        <v>3000</v>
      </c>
      <c r="F12" s="50">
        <v>29.16</v>
      </c>
    </row>
    <row r="13" spans="1:20">
      <c r="A13" t="s">
        <v>302</v>
      </c>
      <c r="B13" s="51">
        <v>3300</v>
      </c>
      <c r="C13" s="52" t="s">
        <v>303</v>
      </c>
      <c r="E13" s="53">
        <v>4000</v>
      </c>
      <c r="F13" s="54">
        <v>26.244</v>
      </c>
    </row>
    <row r="15" spans="1:20">
      <c r="A15" s="43" t="s">
        <v>304</v>
      </c>
    </row>
    <row r="16" spans="1:20">
      <c r="A16" t="s">
        <v>305</v>
      </c>
      <c r="B16" s="55">
        <v>3500</v>
      </c>
      <c r="F16" s="56"/>
      <c r="G16" s="9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</row>
    <row r="17" spans="1:22">
      <c r="E17" s="9"/>
      <c r="F17" s="57"/>
      <c r="G17" s="98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57"/>
      <c r="V17" s="57"/>
    </row>
    <row r="18" spans="1:22">
      <c r="A18" s="43" t="s">
        <v>306</v>
      </c>
      <c r="E18" s="9"/>
      <c r="F18" s="57"/>
      <c r="G18" s="99"/>
      <c r="H18" s="57"/>
      <c r="I18" s="124" t="s">
        <v>305</v>
      </c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</row>
    <row r="19" spans="1:22">
      <c r="A19" t="s">
        <v>307</v>
      </c>
      <c r="B19" s="58">
        <f>IF(B16&lt;B13,B16,B13)</f>
        <v>3300</v>
      </c>
      <c r="E19" s="9"/>
      <c r="F19" s="57"/>
      <c r="G19" s="99"/>
      <c r="H19" s="119">
        <f>(B22-B23)</f>
        <v>68772</v>
      </c>
      <c r="I19" s="118">
        <v>1250</v>
      </c>
      <c r="J19" s="118">
        <f>I19+250</f>
        <v>1500</v>
      </c>
      <c r="K19" s="118">
        <f t="shared" ref="K19:U19" si="0">J19+250</f>
        <v>1750</v>
      </c>
      <c r="L19" s="118">
        <f t="shared" si="0"/>
        <v>2000</v>
      </c>
      <c r="M19" s="118">
        <f t="shared" si="0"/>
        <v>2250</v>
      </c>
      <c r="N19" s="118">
        <f t="shared" si="0"/>
        <v>2500</v>
      </c>
      <c r="O19" s="118">
        <f t="shared" si="0"/>
        <v>2750</v>
      </c>
      <c r="P19" s="118">
        <f t="shared" si="0"/>
        <v>3000</v>
      </c>
      <c r="Q19" s="118">
        <f t="shared" si="0"/>
        <v>3250</v>
      </c>
      <c r="R19" s="118">
        <f t="shared" si="0"/>
        <v>3500</v>
      </c>
      <c r="S19" s="118">
        <f t="shared" si="0"/>
        <v>3750</v>
      </c>
      <c r="T19" s="118">
        <f t="shared" si="0"/>
        <v>4000</v>
      </c>
      <c r="U19" s="118">
        <f t="shared" si="0"/>
        <v>4250</v>
      </c>
      <c r="V19" s="57"/>
    </row>
    <row r="20" spans="1:22">
      <c r="A20" t="s">
        <v>308</v>
      </c>
      <c r="B20" s="58">
        <f>IF(B16&lt;B13,(B13-B16),0)</f>
        <v>0</v>
      </c>
      <c r="E20" s="9"/>
      <c r="F20" s="57"/>
      <c r="G20" s="99"/>
      <c r="H20" s="117">
        <v>500</v>
      </c>
      <c r="I20" s="114">
        <f t="dataTable" ref="I20:U29" dt2D="1" dtr="1" r1="B16" r2="B13"/>
        <v>5000</v>
      </c>
      <c r="J20" s="114">
        <v>5000</v>
      </c>
      <c r="K20" s="114">
        <v>5000</v>
      </c>
      <c r="L20" s="114">
        <v>5000</v>
      </c>
      <c r="M20" s="114">
        <v>5000</v>
      </c>
      <c r="N20" s="114">
        <v>5000</v>
      </c>
      <c r="O20" s="114">
        <v>5000</v>
      </c>
      <c r="P20" s="114">
        <v>5000</v>
      </c>
      <c r="Q20" s="114">
        <v>5000</v>
      </c>
      <c r="R20" s="114">
        <v>5000</v>
      </c>
      <c r="S20" s="114">
        <v>5000</v>
      </c>
      <c r="T20" s="114">
        <v>5000</v>
      </c>
      <c r="U20" s="114">
        <v>5000</v>
      </c>
    </row>
    <row r="21" spans="1:22">
      <c r="B21" s="58"/>
      <c r="E21" s="9"/>
      <c r="F21" s="57"/>
      <c r="G21" s="99"/>
      <c r="H21" s="117">
        <f>H20+500</f>
        <v>1000</v>
      </c>
      <c r="I21" s="114">
        <v>14000</v>
      </c>
      <c r="J21" s="114">
        <v>14000</v>
      </c>
      <c r="K21" s="114">
        <v>14000</v>
      </c>
      <c r="L21" s="114">
        <v>14000</v>
      </c>
      <c r="M21" s="114">
        <v>14000</v>
      </c>
      <c r="N21" s="114">
        <v>14000</v>
      </c>
      <c r="O21" s="114">
        <v>14000</v>
      </c>
      <c r="P21" s="114">
        <v>14000</v>
      </c>
      <c r="Q21" s="114">
        <v>14000</v>
      </c>
      <c r="R21" s="114">
        <v>14000</v>
      </c>
      <c r="S21" s="114">
        <v>14000</v>
      </c>
      <c r="T21" s="114">
        <v>14000</v>
      </c>
      <c r="U21" s="114">
        <v>14000</v>
      </c>
    </row>
    <row r="22" spans="1:22">
      <c r="A22" t="s">
        <v>309</v>
      </c>
      <c r="B22" s="49">
        <f>((B19*B8)+(B20*B9))</f>
        <v>165000</v>
      </c>
      <c r="E22" s="9"/>
      <c r="F22" s="57"/>
      <c r="G22" s="99"/>
      <c r="H22" s="117">
        <f t="shared" ref="H22:H29" si="1">H21+500</f>
        <v>1500</v>
      </c>
      <c r="I22" s="114">
        <v>19125</v>
      </c>
      <c r="J22" s="114">
        <v>21000</v>
      </c>
      <c r="K22" s="114">
        <v>21000</v>
      </c>
      <c r="L22" s="114">
        <v>21000</v>
      </c>
      <c r="M22" s="114">
        <v>21000</v>
      </c>
      <c r="N22" s="114">
        <v>21000</v>
      </c>
      <c r="O22" s="114">
        <v>21000</v>
      </c>
      <c r="P22" s="114">
        <v>21000</v>
      </c>
      <c r="Q22" s="114">
        <v>21000</v>
      </c>
      <c r="R22" s="114">
        <v>21000</v>
      </c>
      <c r="S22" s="114">
        <v>21000</v>
      </c>
      <c r="T22" s="114">
        <v>21000</v>
      </c>
      <c r="U22" s="114">
        <v>21000</v>
      </c>
    </row>
    <row r="23" spans="1:22" ht="15" thickBot="1">
      <c r="A23" t="s">
        <v>310</v>
      </c>
      <c r="B23" s="60">
        <f>(B13*B10)</f>
        <v>96228</v>
      </c>
      <c r="E23" s="9"/>
      <c r="F23" s="57"/>
      <c r="G23" s="99"/>
      <c r="H23" s="117">
        <f t="shared" si="1"/>
        <v>2000</v>
      </c>
      <c r="I23" s="114">
        <v>29575</v>
      </c>
      <c r="J23" s="114">
        <v>31450</v>
      </c>
      <c r="K23" s="114">
        <v>33325</v>
      </c>
      <c r="L23" s="114">
        <v>35200</v>
      </c>
      <c r="M23" s="114">
        <v>35200</v>
      </c>
      <c r="N23" s="114">
        <v>35200</v>
      </c>
      <c r="O23" s="114">
        <v>35200</v>
      </c>
      <c r="P23" s="114">
        <v>35200</v>
      </c>
      <c r="Q23" s="114">
        <v>35200</v>
      </c>
      <c r="R23" s="114">
        <v>35200</v>
      </c>
      <c r="S23" s="114">
        <v>35200</v>
      </c>
      <c r="T23" s="114">
        <v>35200</v>
      </c>
      <c r="U23" s="114">
        <v>35200</v>
      </c>
    </row>
    <row r="24" spans="1:22" ht="15.6" thickTop="1" thickBot="1">
      <c r="A24" s="59" t="s">
        <v>311</v>
      </c>
      <c r="B24" s="96">
        <f>(B22-B23)</f>
        <v>68772</v>
      </c>
      <c r="E24" s="9"/>
      <c r="F24" s="57"/>
      <c r="G24" s="99"/>
      <c r="H24" s="117">
        <f t="shared" si="1"/>
        <v>2500</v>
      </c>
      <c r="I24" s="114">
        <v>34625</v>
      </c>
      <c r="J24" s="114">
        <v>36500</v>
      </c>
      <c r="K24" s="114">
        <v>38375</v>
      </c>
      <c r="L24" s="114">
        <v>40250</v>
      </c>
      <c r="M24" s="114">
        <v>42125</v>
      </c>
      <c r="N24" s="114">
        <v>44000</v>
      </c>
      <c r="O24" s="114">
        <v>44000</v>
      </c>
      <c r="P24" s="114">
        <v>44000</v>
      </c>
      <c r="Q24" s="114">
        <v>44000</v>
      </c>
      <c r="R24" s="114">
        <v>44000</v>
      </c>
      <c r="S24" s="114">
        <v>44000</v>
      </c>
      <c r="T24" s="114">
        <v>44000</v>
      </c>
      <c r="U24" s="114">
        <v>44000</v>
      </c>
    </row>
    <row r="25" spans="1:22" ht="15" thickTop="1">
      <c r="E25" s="9"/>
      <c r="F25" s="57"/>
      <c r="G25" s="99"/>
      <c r="H25" s="117">
        <f t="shared" si="1"/>
        <v>3000</v>
      </c>
      <c r="I25" s="114">
        <v>49395</v>
      </c>
      <c r="J25" s="114">
        <v>51270</v>
      </c>
      <c r="K25" s="114">
        <v>53145</v>
      </c>
      <c r="L25" s="114">
        <v>55020</v>
      </c>
      <c r="M25" s="114">
        <v>56895</v>
      </c>
      <c r="N25" s="114">
        <v>58770</v>
      </c>
      <c r="O25" s="114">
        <v>60645</v>
      </c>
      <c r="P25" s="114">
        <v>62520</v>
      </c>
      <c r="Q25" s="114">
        <v>62520</v>
      </c>
      <c r="R25" s="114">
        <v>62520</v>
      </c>
      <c r="S25" s="114">
        <v>62520</v>
      </c>
      <c r="T25" s="114">
        <v>62520</v>
      </c>
      <c r="U25" s="114">
        <v>62520</v>
      </c>
    </row>
    <row r="26" spans="1:22">
      <c r="E26" s="9"/>
      <c r="F26" s="57"/>
      <c r="G26" s="99"/>
      <c r="H26" s="117">
        <f t="shared" si="1"/>
        <v>3500</v>
      </c>
      <c r="I26" s="114">
        <v>56065</v>
      </c>
      <c r="J26" s="114">
        <v>57940</v>
      </c>
      <c r="K26" s="114">
        <v>59815</v>
      </c>
      <c r="L26" s="114">
        <v>61690</v>
      </c>
      <c r="M26" s="114">
        <v>63565</v>
      </c>
      <c r="N26" s="114">
        <v>65440</v>
      </c>
      <c r="O26" s="114">
        <v>67315</v>
      </c>
      <c r="P26" s="114">
        <v>69190</v>
      </c>
      <c r="Q26" s="114">
        <v>71065</v>
      </c>
      <c r="R26" s="114">
        <v>72940</v>
      </c>
      <c r="S26" s="114">
        <v>72940</v>
      </c>
      <c r="T26" s="114">
        <v>72940</v>
      </c>
      <c r="U26" s="114">
        <v>72940</v>
      </c>
    </row>
    <row r="27" spans="1:22">
      <c r="E27" s="9"/>
      <c r="F27" s="57"/>
      <c r="G27" s="99"/>
      <c r="H27" s="117">
        <f t="shared" si="1"/>
        <v>4000</v>
      </c>
      <c r="I27" s="114">
        <v>74399</v>
      </c>
      <c r="J27" s="114">
        <v>76274</v>
      </c>
      <c r="K27" s="114">
        <v>78149</v>
      </c>
      <c r="L27" s="114">
        <v>80024</v>
      </c>
      <c r="M27" s="114">
        <v>81899</v>
      </c>
      <c r="N27" s="114">
        <v>83774</v>
      </c>
      <c r="O27" s="114">
        <v>85649</v>
      </c>
      <c r="P27" s="114">
        <v>87524</v>
      </c>
      <c r="Q27" s="114">
        <v>89399</v>
      </c>
      <c r="R27" s="114">
        <v>91274</v>
      </c>
      <c r="S27" s="114">
        <v>93149</v>
      </c>
      <c r="T27" s="114">
        <v>95024</v>
      </c>
      <c r="U27" s="114">
        <v>95024</v>
      </c>
    </row>
    <row r="28" spans="1:22">
      <c r="G28" s="57"/>
      <c r="H28" s="117">
        <f t="shared" si="1"/>
        <v>4500</v>
      </c>
      <c r="I28" s="114">
        <v>82527</v>
      </c>
      <c r="J28" s="114">
        <v>84402</v>
      </c>
      <c r="K28" s="114">
        <v>86277</v>
      </c>
      <c r="L28" s="114">
        <v>88152</v>
      </c>
      <c r="M28" s="114">
        <v>90027</v>
      </c>
      <c r="N28" s="114">
        <v>91902</v>
      </c>
      <c r="O28" s="114">
        <v>93777</v>
      </c>
      <c r="P28" s="114">
        <v>95652</v>
      </c>
      <c r="Q28" s="114">
        <v>97527</v>
      </c>
      <c r="R28" s="114">
        <v>99402</v>
      </c>
      <c r="S28" s="114">
        <v>101277</v>
      </c>
      <c r="T28" s="114">
        <v>103152</v>
      </c>
      <c r="U28" s="114">
        <v>105027</v>
      </c>
    </row>
    <row r="29" spans="1:22">
      <c r="G29" s="57"/>
      <c r="H29" s="117">
        <f t="shared" si="1"/>
        <v>5000</v>
      </c>
      <c r="I29" s="114">
        <v>90655</v>
      </c>
      <c r="J29" s="114">
        <v>92530</v>
      </c>
      <c r="K29" s="114">
        <v>94405</v>
      </c>
      <c r="L29" s="114">
        <v>96280</v>
      </c>
      <c r="M29" s="114">
        <v>98155</v>
      </c>
      <c r="N29" s="114">
        <v>100030</v>
      </c>
      <c r="O29" s="114">
        <v>101905</v>
      </c>
      <c r="P29" s="114">
        <v>103780</v>
      </c>
      <c r="Q29" s="114">
        <v>105655</v>
      </c>
      <c r="R29" s="114">
        <v>107530</v>
      </c>
      <c r="S29" s="114">
        <v>109405</v>
      </c>
      <c r="T29" s="114">
        <v>111280</v>
      </c>
      <c r="U29" s="114">
        <v>113155</v>
      </c>
    </row>
    <row r="30" spans="1:22">
      <c r="G30" s="57"/>
    </row>
    <row r="31" spans="1:22" ht="15.6" customHeight="1">
      <c r="H31" s="132" t="s">
        <v>356</v>
      </c>
      <c r="I31" s="132"/>
      <c r="J31" s="132"/>
      <c r="K31" s="132"/>
      <c r="L31" s="132"/>
      <c r="M31" s="132"/>
      <c r="N31" s="132"/>
      <c r="O31" s="132"/>
    </row>
    <row r="32" spans="1:22" ht="13.8" customHeight="1">
      <c r="H32" s="132"/>
      <c r="I32" s="132"/>
      <c r="J32" s="132"/>
      <c r="K32" s="132"/>
      <c r="L32" s="132"/>
      <c r="M32" s="132"/>
      <c r="N32" s="132"/>
      <c r="O32" s="132"/>
    </row>
  </sheetData>
  <mergeCells count="4">
    <mergeCell ref="A1:D1"/>
    <mergeCell ref="E7:F7"/>
    <mergeCell ref="I18:U18"/>
    <mergeCell ref="H31:O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A06E-E477-40CE-A6FE-F4F0A633FC4E}">
  <dimension ref="A1:J27"/>
  <sheetViews>
    <sheetView workbookViewId="0">
      <selection activeCell="K21" sqref="K21"/>
    </sheetView>
  </sheetViews>
  <sheetFormatPr defaultColWidth="8.77734375" defaultRowHeight="14.4"/>
  <cols>
    <col min="1" max="1" width="29.33203125" bestFit="1" customWidth="1"/>
    <col min="2" max="2" width="12.109375" bestFit="1" customWidth="1"/>
    <col min="5" max="5" width="22.6640625" bestFit="1" customWidth="1"/>
    <col min="6" max="6" width="9.33203125" customWidth="1"/>
    <col min="7" max="10" width="11.109375" bestFit="1" customWidth="1"/>
  </cols>
  <sheetData>
    <row r="1" spans="1:10" ht="23.4">
      <c r="A1" s="122" t="s">
        <v>291</v>
      </c>
      <c r="B1" s="122"/>
      <c r="C1" s="122"/>
      <c r="D1" s="122"/>
    </row>
    <row r="2" spans="1:10">
      <c r="A2" s="39" t="s">
        <v>292</v>
      </c>
      <c r="B2" s="40"/>
      <c r="C2" s="40"/>
      <c r="D2" s="40"/>
    </row>
    <row r="3" spans="1:10">
      <c r="A3" s="39" t="s">
        <v>293</v>
      </c>
      <c r="B3" s="40"/>
      <c r="C3" s="40"/>
      <c r="D3" s="40"/>
    </row>
    <row r="4" spans="1:10">
      <c r="A4" s="41">
        <f ca="1">TODAY()</f>
        <v>45704</v>
      </c>
      <c r="B4" s="40"/>
      <c r="C4" s="40"/>
      <c r="D4" s="40"/>
    </row>
    <row r="5" spans="1:10">
      <c r="A5" s="42"/>
    </row>
    <row r="7" spans="1:10">
      <c r="A7" s="43" t="s">
        <v>294</v>
      </c>
      <c r="E7" s="123" t="s">
        <v>295</v>
      </c>
      <c r="F7" s="123"/>
    </row>
    <row r="8" spans="1:10" ht="28.8">
      <c r="A8" t="s">
        <v>296</v>
      </c>
      <c r="B8" s="44">
        <v>50</v>
      </c>
      <c r="E8" s="45" t="s">
        <v>297</v>
      </c>
      <c r="F8" s="46" t="s">
        <v>298</v>
      </c>
    </row>
    <row r="9" spans="1:10">
      <c r="A9" t="s">
        <v>299</v>
      </c>
      <c r="B9" s="44">
        <v>42.5</v>
      </c>
      <c r="E9" s="47">
        <v>0</v>
      </c>
      <c r="F9" s="48">
        <v>40</v>
      </c>
    </row>
    <row r="10" spans="1:10">
      <c r="A10" t="s">
        <v>300</v>
      </c>
      <c r="B10" s="49">
        <v>29.16</v>
      </c>
      <c r="E10" s="47">
        <v>1000</v>
      </c>
      <c r="F10" s="50">
        <v>36</v>
      </c>
    </row>
    <row r="11" spans="1:10">
      <c r="E11" s="47">
        <v>2000</v>
      </c>
      <c r="F11" s="50">
        <v>32.4</v>
      </c>
      <c r="G11" s="44"/>
    </row>
    <row r="12" spans="1:10">
      <c r="A12" s="43" t="s">
        <v>301</v>
      </c>
      <c r="E12" s="47">
        <v>3000</v>
      </c>
      <c r="F12" s="50">
        <v>29.16</v>
      </c>
    </row>
    <row r="13" spans="1:10">
      <c r="A13" t="s">
        <v>302</v>
      </c>
      <c r="B13" s="51">
        <v>3300</v>
      </c>
      <c r="C13" s="52" t="s">
        <v>303</v>
      </c>
      <c r="E13" s="53">
        <v>4000</v>
      </c>
      <c r="F13" s="54">
        <v>26.244</v>
      </c>
    </row>
    <row r="15" spans="1:10">
      <c r="A15" s="43" t="s">
        <v>304</v>
      </c>
    </row>
    <row r="16" spans="1:10">
      <c r="A16" t="s">
        <v>305</v>
      </c>
      <c r="B16" s="55">
        <v>3200</v>
      </c>
      <c r="F16" s="56"/>
      <c r="G16" s="9"/>
      <c r="H16" s="9"/>
      <c r="I16" s="9"/>
      <c r="J16" s="9"/>
    </row>
    <row r="17" spans="1:10">
      <c r="E17" s="9"/>
      <c r="F17" s="57"/>
      <c r="G17" s="57"/>
      <c r="H17" s="57"/>
      <c r="I17" s="57"/>
      <c r="J17" s="57"/>
    </row>
    <row r="18" spans="1:10">
      <c r="A18" s="43" t="s">
        <v>306</v>
      </c>
      <c r="E18" s="9"/>
      <c r="F18" s="57"/>
      <c r="G18" s="57"/>
      <c r="H18" s="57"/>
      <c r="I18" s="57"/>
      <c r="J18" s="57"/>
    </row>
    <row r="19" spans="1:10">
      <c r="A19" t="s">
        <v>307</v>
      </c>
      <c r="B19" s="58">
        <f>IF(B16&lt;B13,B16,B13)</f>
        <v>3200</v>
      </c>
      <c r="E19" s="9"/>
      <c r="F19" s="57"/>
      <c r="G19" s="57"/>
      <c r="H19" s="57"/>
      <c r="I19" s="57"/>
      <c r="J19" s="57"/>
    </row>
    <row r="20" spans="1:10">
      <c r="A20" t="s">
        <v>308</v>
      </c>
      <c r="B20" s="58">
        <f>IF(B16&lt;B13,(B13-B16),0)</f>
        <v>100</v>
      </c>
      <c r="E20" s="9"/>
      <c r="F20" s="57"/>
      <c r="G20" s="57"/>
      <c r="H20" s="57"/>
      <c r="I20" s="57"/>
      <c r="J20" s="57"/>
    </row>
    <row r="21" spans="1:10">
      <c r="B21" s="58"/>
      <c r="E21" s="9"/>
      <c r="F21" s="57"/>
      <c r="G21" s="57"/>
      <c r="H21" s="57"/>
      <c r="I21" s="57"/>
      <c r="J21" s="57"/>
    </row>
    <row r="22" spans="1:10">
      <c r="A22" t="s">
        <v>309</v>
      </c>
      <c r="B22" s="49">
        <f>((B19*B8)+(B20*B9))</f>
        <v>164250</v>
      </c>
      <c r="E22" s="9"/>
      <c r="F22" s="57"/>
      <c r="G22" s="57"/>
      <c r="H22" s="57"/>
      <c r="I22" s="57"/>
      <c r="J22" s="57"/>
    </row>
    <row r="23" spans="1:10" ht="15" thickBot="1">
      <c r="A23" t="s">
        <v>310</v>
      </c>
      <c r="B23" s="60">
        <f>(B13*B10)</f>
        <v>96228</v>
      </c>
      <c r="E23" s="9"/>
      <c r="F23" s="57"/>
      <c r="G23" s="57"/>
      <c r="H23" s="57"/>
      <c r="I23" s="57"/>
      <c r="J23" s="57"/>
    </row>
    <row r="24" spans="1:10" ht="15.6" thickTop="1" thickBot="1">
      <c r="A24" s="59" t="s">
        <v>311</v>
      </c>
      <c r="B24" s="96">
        <f>(B22-B23)</f>
        <v>68022</v>
      </c>
      <c r="E24" s="9"/>
      <c r="F24" s="57"/>
      <c r="G24" s="57"/>
      <c r="H24" s="57"/>
      <c r="I24" s="57"/>
      <c r="J24" s="57"/>
    </row>
    <row r="25" spans="1:10" ht="15" thickTop="1">
      <c r="E25" s="9"/>
      <c r="F25" s="57"/>
      <c r="G25" s="57"/>
      <c r="H25" s="57"/>
      <c r="I25" s="57"/>
      <c r="J25" s="57"/>
    </row>
    <row r="26" spans="1:10">
      <c r="E26" s="9"/>
      <c r="F26" s="57"/>
      <c r="G26" s="57"/>
      <c r="H26" s="57"/>
      <c r="I26" s="57"/>
      <c r="J26" s="57"/>
    </row>
    <row r="27" spans="1:10">
      <c r="E27" s="9"/>
      <c r="F27" s="57"/>
      <c r="G27" s="57"/>
      <c r="H27" s="57"/>
      <c r="I27" s="57"/>
      <c r="J27" s="57"/>
    </row>
  </sheetData>
  <scenarios current="1" show="1" sqref="B19 B20 B24">
    <scenario name="Max Pricing" locked="1" count="5" user="dresha reddy" comment="Created by dresha reddy on 2/9/2025_x000a_Modified by dresha reddy on 2/12/2025_x000a_Modified by dresha reddy on 2/15/2025_x000a_Modified by dresha reddy on 2/16/2025">
      <inputCells r="B8" val="55" numFmtId="8"/>
      <inputCells r="B9" val="45" numFmtId="8"/>
      <inputCells r="B10" val="40"/>
      <inputCells r="B13" val="3100" numFmtId="3"/>
      <inputCells r="B16" val="2800" numFmtId="3"/>
    </scenario>
    <scenario name="Moderate Pricing" locked="1" count="5" user="dresha reddy" comment="Created by dresha reddy on 2/9/2025_x000a_Modified by dresha reddy on 2/12/2025_x000a_Modified by dresha reddy on 2/15/2025_x000a_Modified by dresha reddy on 2/16/2025">
      <inputCells r="B8" val="57.5" numFmtId="8"/>
      <inputCells r="B9" val="42.5" numFmtId="8"/>
      <inputCells r="B10" val="45"/>
      <inputCells r="B13" val="3250" numFmtId="3"/>
      <inputCells r="B16" val="3000" numFmtId="3"/>
    </scenario>
  </scenarios>
  <mergeCells count="2">
    <mergeCell ref="A1:D1"/>
    <mergeCell ref="E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5774-DFC3-414D-A25B-A79E46C27359}">
  <sheetPr>
    <outlinePr summaryBelow="0"/>
  </sheetPr>
  <dimension ref="B1:F17"/>
  <sheetViews>
    <sheetView showGridLines="0" workbookViewId="0">
      <selection activeCell="F4" sqref="F4"/>
    </sheetView>
  </sheetViews>
  <sheetFormatPr defaultRowHeight="14.4" outlineLevelRow="1" outlineLevelCol="1"/>
  <cols>
    <col min="3" max="3" width="25.5546875" bestFit="1" customWidth="1"/>
    <col min="4" max="6" width="14.44140625" bestFit="1" customWidth="1" outlineLevel="1"/>
  </cols>
  <sheetData>
    <row r="1" spans="2:6" ht="15" thickBot="1"/>
    <row r="2" spans="2:6" ht="15.6">
      <c r="B2" s="128" t="s">
        <v>339</v>
      </c>
      <c r="C2" s="128"/>
      <c r="D2" s="106"/>
      <c r="E2" s="106"/>
      <c r="F2" s="106"/>
    </row>
    <row r="3" spans="2:6" ht="13.8" customHeight="1">
      <c r="B3" s="127"/>
      <c r="C3" s="127"/>
      <c r="D3" s="107" t="s">
        <v>341</v>
      </c>
      <c r="E3" s="107" t="s">
        <v>346</v>
      </c>
      <c r="F3" s="107" t="s">
        <v>347</v>
      </c>
    </row>
    <row r="4" spans="2:6" ht="9" customHeight="1" outlineLevel="1">
      <c r="B4" s="129"/>
      <c r="C4" s="129"/>
      <c r="D4" s="101"/>
      <c r="E4" s="110" t="s">
        <v>354</v>
      </c>
      <c r="F4" s="110" t="s">
        <v>354</v>
      </c>
    </row>
    <row r="5" spans="2:6">
      <c r="B5" s="130" t="s">
        <v>340</v>
      </c>
      <c r="C5" s="130"/>
      <c r="D5" s="105"/>
      <c r="E5" s="105"/>
      <c r="F5" s="105"/>
    </row>
    <row r="6" spans="2:6" outlineLevel="1">
      <c r="B6" s="129"/>
      <c r="C6" s="129" t="s">
        <v>348</v>
      </c>
      <c r="D6" s="102">
        <v>50</v>
      </c>
      <c r="E6" s="108">
        <v>55</v>
      </c>
      <c r="F6" s="108">
        <v>57.5</v>
      </c>
    </row>
    <row r="7" spans="2:6" outlineLevel="1">
      <c r="B7" s="129"/>
      <c r="C7" s="129" t="s">
        <v>355</v>
      </c>
      <c r="D7" s="102">
        <v>42.5</v>
      </c>
      <c r="E7" s="108">
        <v>45</v>
      </c>
      <c r="F7" s="108">
        <v>42.5</v>
      </c>
    </row>
    <row r="8" spans="2:6" outlineLevel="1">
      <c r="B8" s="129"/>
      <c r="C8" s="129" t="s">
        <v>349</v>
      </c>
      <c r="D8" s="111">
        <v>29.16</v>
      </c>
      <c r="E8" s="112">
        <v>40</v>
      </c>
      <c r="F8" s="112">
        <v>45</v>
      </c>
    </row>
    <row r="9" spans="2:6" outlineLevel="1">
      <c r="B9" s="129"/>
      <c r="C9" s="129" t="s">
        <v>350</v>
      </c>
      <c r="D9" s="103">
        <v>3300</v>
      </c>
      <c r="E9" s="109">
        <v>3100</v>
      </c>
      <c r="F9" s="109">
        <v>3250</v>
      </c>
    </row>
    <row r="10" spans="2:6" outlineLevel="1">
      <c r="B10" s="129"/>
      <c r="C10" s="129" t="s">
        <v>351</v>
      </c>
      <c r="D10" s="103">
        <v>3200</v>
      </c>
      <c r="E10" s="109">
        <v>2800</v>
      </c>
      <c r="F10" s="109">
        <v>3000</v>
      </c>
    </row>
    <row r="11" spans="2:6">
      <c r="B11" s="130" t="s">
        <v>342</v>
      </c>
      <c r="C11" s="130"/>
      <c r="D11" s="105"/>
      <c r="E11" s="105"/>
      <c r="F11" s="105"/>
    </row>
    <row r="12" spans="2:6" outlineLevel="1">
      <c r="B12" s="129"/>
      <c r="C12" s="129" t="s">
        <v>337</v>
      </c>
      <c r="D12" s="103">
        <v>3200</v>
      </c>
      <c r="E12" s="103">
        <v>2800</v>
      </c>
      <c r="F12" s="103">
        <v>3000</v>
      </c>
    </row>
    <row r="13" spans="2:6" outlineLevel="1">
      <c r="B13" s="129"/>
      <c r="C13" s="129" t="s">
        <v>338</v>
      </c>
      <c r="D13" s="103">
        <v>100</v>
      </c>
      <c r="E13" s="103">
        <v>300</v>
      </c>
      <c r="F13" s="103">
        <v>250</v>
      </c>
    </row>
    <row r="14" spans="2:6" ht="15" outlineLevel="1" thickBot="1">
      <c r="B14" s="131"/>
      <c r="C14" s="131" t="s">
        <v>311</v>
      </c>
      <c r="D14" s="104">
        <v>68022</v>
      </c>
      <c r="E14" s="104">
        <v>43500</v>
      </c>
      <c r="F14" s="104">
        <v>36875</v>
      </c>
    </row>
    <row r="15" spans="2:6">
      <c r="B15" t="s">
        <v>343</v>
      </c>
    </row>
    <row r="16" spans="2:6">
      <c r="B16" t="s">
        <v>344</v>
      </c>
    </row>
    <row r="17" spans="2:2">
      <c r="B17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B14B-DD15-41C7-8264-89AF3CD51C68}">
  <dimension ref="A1:AE27"/>
  <sheetViews>
    <sheetView topLeftCell="G1" zoomScale="88" workbookViewId="0">
      <selection activeCell="Q30" sqref="Q30"/>
    </sheetView>
  </sheetViews>
  <sheetFormatPr defaultColWidth="8.77734375" defaultRowHeight="14.4"/>
  <cols>
    <col min="1" max="1" width="29.33203125" bestFit="1" customWidth="1"/>
    <col min="2" max="2" width="12.109375" bestFit="1" customWidth="1"/>
    <col min="5" max="5" width="22.6640625" bestFit="1" customWidth="1"/>
    <col min="6" max="6" width="11.77734375" customWidth="1"/>
    <col min="7" max="7" width="12.88671875" customWidth="1"/>
    <col min="8" max="8" width="13.88671875" customWidth="1"/>
    <col min="9" max="10" width="11.33203125" bestFit="1" customWidth="1"/>
    <col min="11" max="16" width="10" bestFit="1" customWidth="1"/>
    <col min="17" max="28" width="11.109375" bestFit="1" customWidth="1"/>
    <col min="29" max="29" width="11.44140625" bestFit="1" customWidth="1"/>
    <col min="30" max="31" width="11.109375" bestFit="1" customWidth="1"/>
  </cols>
  <sheetData>
    <row r="1" spans="1:10" ht="23.4">
      <c r="A1" s="122" t="s">
        <v>291</v>
      </c>
      <c r="B1" s="122"/>
      <c r="C1" s="122"/>
      <c r="D1" s="122"/>
    </row>
    <row r="2" spans="1:10">
      <c r="A2" s="39" t="s">
        <v>292</v>
      </c>
      <c r="B2" s="40"/>
      <c r="C2" s="40"/>
      <c r="D2" s="40"/>
    </row>
    <row r="3" spans="1:10">
      <c r="A3" s="39" t="s">
        <v>293</v>
      </c>
      <c r="B3" s="40"/>
      <c r="C3" s="40"/>
      <c r="D3" s="40"/>
    </row>
    <row r="4" spans="1:10">
      <c r="A4" s="41">
        <f ca="1">TODAY()</f>
        <v>45704</v>
      </c>
      <c r="B4" s="40"/>
      <c r="C4" s="40"/>
      <c r="D4" s="40"/>
    </row>
    <row r="5" spans="1:10">
      <c r="A5" s="42"/>
      <c r="E5" t="s">
        <v>352</v>
      </c>
      <c r="F5" s="44">
        <v>40</v>
      </c>
    </row>
    <row r="6" spans="1:10">
      <c r="E6" t="s">
        <v>353</v>
      </c>
      <c r="F6" s="113">
        <v>0.1</v>
      </c>
    </row>
    <row r="7" spans="1:10">
      <c r="A7" s="43" t="s">
        <v>294</v>
      </c>
      <c r="E7" s="123" t="s">
        <v>295</v>
      </c>
      <c r="F7" s="123"/>
    </row>
    <row r="8" spans="1:10" ht="28.8">
      <c r="A8" t="s">
        <v>296</v>
      </c>
      <c r="B8" s="44">
        <v>50</v>
      </c>
      <c r="E8" s="45" t="s">
        <v>297</v>
      </c>
      <c r="F8" s="46" t="s">
        <v>298</v>
      </c>
    </row>
    <row r="9" spans="1:10">
      <c r="A9" t="s">
        <v>299</v>
      </c>
      <c r="B9" s="44">
        <v>42.5</v>
      </c>
      <c r="E9" s="47">
        <v>0</v>
      </c>
      <c r="F9" s="48">
        <f>(F5*(1+F6))</f>
        <v>44</v>
      </c>
    </row>
    <row r="10" spans="1:10">
      <c r="A10" t="s">
        <v>300</v>
      </c>
      <c r="B10" s="49">
        <f>IF(B13&lt;E10,F9,IF(B13&lt;E11,F10,IF(B13&lt;E12,F11,IF(B13&lt;E13,F12,F13))))</f>
        <v>32.076000000000001</v>
      </c>
      <c r="E10" s="47">
        <v>1000</v>
      </c>
      <c r="F10" s="50">
        <f>(F9*(1-10%))</f>
        <v>39.6</v>
      </c>
    </row>
    <row r="11" spans="1:10">
      <c r="E11" s="47">
        <v>2000</v>
      </c>
      <c r="F11" s="50">
        <f>(F10*(1-10%))</f>
        <v>35.64</v>
      </c>
      <c r="G11" s="44"/>
    </row>
    <row r="12" spans="1:10">
      <c r="A12" s="43" t="s">
        <v>301</v>
      </c>
      <c r="E12" s="47">
        <v>3000</v>
      </c>
      <c r="F12" s="50">
        <f>(F11*(1-10%))</f>
        <v>32.076000000000001</v>
      </c>
    </row>
    <row r="13" spans="1:10">
      <c r="A13" t="s">
        <v>302</v>
      </c>
      <c r="B13" s="51">
        <v>3500</v>
      </c>
      <c r="C13" s="52" t="s">
        <v>303</v>
      </c>
      <c r="E13" s="53">
        <v>4000</v>
      </c>
      <c r="F13" s="54">
        <f>(F12*(1-10%))</f>
        <v>28.868400000000001</v>
      </c>
    </row>
    <row r="15" spans="1:10">
      <c r="A15" s="43" t="s">
        <v>304</v>
      </c>
    </row>
    <row r="16" spans="1:10">
      <c r="A16" t="s">
        <v>305</v>
      </c>
      <c r="B16" s="55">
        <v>3200</v>
      </c>
      <c r="F16" s="56"/>
      <c r="G16" s="9"/>
      <c r="H16" s="9"/>
      <c r="I16" s="9"/>
      <c r="J16" s="9"/>
    </row>
    <row r="17" spans="1:31">
      <c r="E17" s="115"/>
      <c r="F17" s="134" t="s">
        <v>296</v>
      </c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</row>
    <row r="18" spans="1:31">
      <c r="A18" s="43" t="s">
        <v>306</v>
      </c>
      <c r="E18" s="120">
        <f>(B22-B23)</f>
        <v>60484</v>
      </c>
      <c r="F18" s="116">
        <v>30</v>
      </c>
      <c r="G18" s="116">
        <f>F18+1</f>
        <v>31</v>
      </c>
      <c r="H18" s="116">
        <f t="shared" ref="H18:P18" si="0">G18+1</f>
        <v>32</v>
      </c>
      <c r="I18" s="116">
        <f t="shared" si="0"/>
        <v>33</v>
      </c>
      <c r="J18" s="116">
        <f t="shared" si="0"/>
        <v>34</v>
      </c>
      <c r="K18" s="116">
        <f t="shared" si="0"/>
        <v>35</v>
      </c>
      <c r="L18" s="116">
        <f t="shared" si="0"/>
        <v>36</v>
      </c>
      <c r="M18" s="116">
        <f t="shared" si="0"/>
        <v>37</v>
      </c>
      <c r="N18" s="116">
        <f t="shared" si="0"/>
        <v>38</v>
      </c>
      <c r="O18" s="116">
        <f t="shared" si="0"/>
        <v>39</v>
      </c>
      <c r="P18" s="116">
        <f t="shared" si="0"/>
        <v>40</v>
      </c>
      <c r="Q18" s="116">
        <f t="shared" ref="Q18" si="1">P18+1</f>
        <v>41</v>
      </c>
      <c r="R18" s="116">
        <f t="shared" ref="R18" si="2">Q18+1</f>
        <v>42</v>
      </c>
      <c r="S18" s="116">
        <f t="shared" ref="S18" si="3">R18+1</f>
        <v>43</v>
      </c>
      <c r="T18" s="116">
        <f t="shared" ref="T18" si="4">S18+1</f>
        <v>44</v>
      </c>
      <c r="U18" s="116">
        <f t="shared" ref="U18" si="5">T18+1</f>
        <v>45</v>
      </c>
      <c r="V18" s="116">
        <f t="shared" ref="V18" si="6">U18+1</f>
        <v>46</v>
      </c>
      <c r="W18" s="116">
        <f t="shared" ref="W18" si="7">V18+1</f>
        <v>47</v>
      </c>
      <c r="X18" s="116">
        <f t="shared" ref="X18" si="8">W18+1</f>
        <v>48</v>
      </c>
      <c r="Y18" s="116">
        <f t="shared" ref="Y18" si="9">X18+1</f>
        <v>49</v>
      </c>
      <c r="Z18" s="116">
        <f t="shared" ref="Z18" si="10">Y18+1</f>
        <v>50</v>
      </c>
      <c r="AA18" s="116">
        <f t="shared" ref="AA18" si="11">Z18+1</f>
        <v>51</v>
      </c>
      <c r="AB18" s="116">
        <f t="shared" ref="AB18" si="12">AA18+1</f>
        <v>52</v>
      </c>
      <c r="AC18" s="116">
        <f t="shared" ref="AC18" si="13">AB18+1</f>
        <v>53</v>
      </c>
      <c r="AD18" s="116">
        <f t="shared" ref="AD18" si="14">AC18+1</f>
        <v>54</v>
      </c>
      <c r="AE18" s="116">
        <f t="shared" ref="AE18" si="15">AD18+1</f>
        <v>55</v>
      </c>
    </row>
    <row r="19" spans="1:31">
      <c r="A19" t="s">
        <v>307</v>
      </c>
      <c r="B19" s="58">
        <f>IF(B16&lt;B13,B16,B13)</f>
        <v>3200</v>
      </c>
      <c r="E19" s="121">
        <v>0.1</v>
      </c>
      <c r="F19" s="133">
        <f t="dataTable" ref="F19:AE24" dt2D="1" dtr="1" r1="B8" r2="F6"/>
        <v>-3516</v>
      </c>
      <c r="G19" s="133">
        <v>-316</v>
      </c>
      <c r="H19" s="133">
        <v>2884</v>
      </c>
      <c r="I19" s="114">
        <v>6084</v>
      </c>
      <c r="J19" s="114">
        <v>9284</v>
      </c>
      <c r="K19" s="114">
        <v>12484</v>
      </c>
      <c r="L19" s="114">
        <v>15684</v>
      </c>
      <c r="M19" s="114">
        <v>18884</v>
      </c>
      <c r="N19" s="114">
        <v>22084</v>
      </c>
      <c r="O19" s="114">
        <v>25284</v>
      </c>
      <c r="P19" s="114">
        <v>28484</v>
      </c>
      <c r="Q19" s="135">
        <v>31684</v>
      </c>
      <c r="R19" s="135">
        <v>34884</v>
      </c>
      <c r="S19" s="135">
        <v>38084</v>
      </c>
      <c r="T19" s="135">
        <v>41284</v>
      </c>
      <c r="U19" s="135">
        <v>44484</v>
      </c>
      <c r="V19" s="135">
        <v>47684</v>
      </c>
      <c r="W19" s="135">
        <v>50884</v>
      </c>
      <c r="X19" s="135">
        <v>54084</v>
      </c>
      <c r="Y19" s="135">
        <v>57284</v>
      </c>
      <c r="Z19" s="135">
        <v>60484</v>
      </c>
      <c r="AA19" s="135">
        <v>63684</v>
      </c>
      <c r="AB19" s="135">
        <v>66884</v>
      </c>
      <c r="AC19" s="135">
        <v>70084</v>
      </c>
      <c r="AD19" s="135">
        <v>73284</v>
      </c>
      <c r="AE19" s="135">
        <v>76484</v>
      </c>
    </row>
    <row r="20" spans="1:31">
      <c r="A20" t="s">
        <v>308</v>
      </c>
      <c r="B20" s="58">
        <f>IF(B16&lt;B13,(B13-B16),0)</f>
        <v>300</v>
      </c>
      <c r="E20" s="121">
        <f>E19+1%</f>
        <v>0.11</v>
      </c>
      <c r="F20" s="133">
        <v>-4536.6000000000058</v>
      </c>
      <c r="G20" s="133">
        <v>-1336.6000000000058</v>
      </c>
      <c r="H20" s="133">
        <v>1863.3999999999942</v>
      </c>
      <c r="I20" s="114">
        <v>5063.3999999999942</v>
      </c>
      <c r="J20" s="114">
        <v>8263.3999999999942</v>
      </c>
      <c r="K20" s="114">
        <v>11463.399999999994</v>
      </c>
      <c r="L20" s="114">
        <v>14663.399999999994</v>
      </c>
      <c r="M20" s="114">
        <v>17863.399999999994</v>
      </c>
      <c r="N20" s="114">
        <v>21063.399999999994</v>
      </c>
      <c r="O20" s="114">
        <v>24263.399999999994</v>
      </c>
      <c r="P20" s="114">
        <v>27463.399999999994</v>
      </c>
      <c r="Q20" s="135">
        <v>30663.399999999994</v>
      </c>
      <c r="R20" s="135">
        <v>33863.399999999994</v>
      </c>
      <c r="S20" s="135">
        <v>37063.399999999994</v>
      </c>
      <c r="T20" s="135">
        <v>40263.399999999994</v>
      </c>
      <c r="U20" s="135">
        <v>43463.399999999994</v>
      </c>
      <c r="V20" s="135">
        <v>46663.399999999994</v>
      </c>
      <c r="W20" s="135">
        <v>49863.399999999994</v>
      </c>
      <c r="X20" s="135">
        <v>53063.399999999994</v>
      </c>
      <c r="Y20" s="135">
        <v>56263.399999999994</v>
      </c>
      <c r="Z20" s="135">
        <v>59463.399999999994</v>
      </c>
      <c r="AA20" s="135">
        <v>62663.399999999994</v>
      </c>
      <c r="AB20" s="135">
        <v>65863.399999999994</v>
      </c>
      <c r="AC20" s="135">
        <v>69063.399999999994</v>
      </c>
      <c r="AD20" s="135">
        <v>72263.399999999994</v>
      </c>
      <c r="AE20" s="135">
        <v>75463.399999999994</v>
      </c>
    </row>
    <row r="21" spans="1:31">
      <c r="B21" s="58"/>
      <c r="E21" s="121">
        <f t="shared" ref="E21:E24" si="16">E20+1%</f>
        <v>0.12</v>
      </c>
      <c r="F21" s="133">
        <v>-5557.2000000000407</v>
      </c>
      <c r="G21" s="133">
        <v>-2357.2000000000407</v>
      </c>
      <c r="H21" s="133">
        <v>842.79999999995925</v>
      </c>
      <c r="I21" s="114">
        <v>4042.7999999999593</v>
      </c>
      <c r="J21" s="114">
        <v>7242.7999999999593</v>
      </c>
      <c r="K21" s="114">
        <v>10442.799999999959</v>
      </c>
      <c r="L21" s="114">
        <v>13642.799999999959</v>
      </c>
      <c r="M21" s="114">
        <v>16842.799999999959</v>
      </c>
      <c r="N21" s="114">
        <v>20042.799999999959</v>
      </c>
      <c r="O21" s="114">
        <v>23242.799999999959</v>
      </c>
      <c r="P21" s="114">
        <v>26442.799999999959</v>
      </c>
      <c r="Q21" s="135">
        <v>29642.799999999959</v>
      </c>
      <c r="R21" s="135">
        <v>32842.799999999959</v>
      </c>
      <c r="S21" s="135">
        <v>36042.799999999959</v>
      </c>
      <c r="T21" s="135">
        <v>39242.799999999959</v>
      </c>
      <c r="U21" s="135">
        <v>42442.799999999959</v>
      </c>
      <c r="V21" s="135">
        <v>45642.799999999959</v>
      </c>
      <c r="W21" s="135">
        <v>48842.799999999959</v>
      </c>
      <c r="X21" s="135">
        <v>52042.799999999959</v>
      </c>
      <c r="Y21" s="135">
        <v>55242.799999999959</v>
      </c>
      <c r="Z21" s="135">
        <v>58442.799999999959</v>
      </c>
      <c r="AA21" s="135">
        <v>61642.799999999959</v>
      </c>
      <c r="AB21" s="135">
        <v>64842.799999999959</v>
      </c>
      <c r="AC21" s="136">
        <v>68042.799999999959</v>
      </c>
      <c r="AD21" s="135">
        <v>71242.799999999959</v>
      </c>
      <c r="AE21" s="135">
        <v>74442.799999999959</v>
      </c>
    </row>
    <row r="22" spans="1:31">
      <c r="A22" t="s">
        <v>309</v>
      </c>
      <c r="B22" s="49">
        <f>((B19*B8)+(B20*B9))</f>
        <v>172750</v>
      </c>
      <c r="E22" s="121">
        <f t="shared" si="16"/>
        <v>0.13</v>
      </c>
      <c r="F22" s="133">
        <v>-6577.8000000000029</v>
      </c>
      <c r="G22" s="133">
        <v>-3377.8000000000029</v>
      </c>
      <c r="H22" s="133">
        <v>-177.80000000000291</v>
      </c>
      <c r="I22" s="114">
        <v>3022.1999999999971</v>
      </c>
      <c r="J22" s="114">
        <v>6222.1999999999971</v>
      </c>
      <c r="K22" s="114">
        <v>9422.1999999999971</v>
      </c>
      <c r="L22" s="114">
        <v>12622.199999999997</v>
      </c>
      <c r="M22" s="114">
        <v>15822.199999999997</v>
      </c>
      <c r="N22" s="114">
        <v>19022.199999999997</v>
      </c>
      <c r="O22" s="114">
        <v>22222.199999999997</v>
      </c>
      <c r="P22" s="114">
        <v>25422.199999999997</v>
      </c>
      <c r="Q22" s="135">
        <v>28622.199999999997</v>
      </c>
      <c r="R22" s="135">
        <v>31822.199999999997</v>
      </c>
      <c r="S22" s="135">
        <v>35022.199999999997</v>
      </c>
      <c r="T22" s="135">
        <v>38222.199999999997</v>
      </c>
      <c r="U22" s="135">
        <v>41422.199999999997</v>
      </c>
      <c r="V22" s="135">
        <v>44622.2</v>
      </c>
      <c r="W22" s="135">
        <v>47822.2</v>
      </c>
      <c r="X22" s="135">
        <v>51022.2</v>
      </c>
      <c r="Y22" s="135">
        <v>54222.2</v>
      </c>
      <c r="Z22" s="135">
        <v>57422.2</v>
      </c>
      <c r="AA22" s="135">
        <v>60622.2</v>
      </c>
      <c r="AB22" s="135">
        <v>63822.2</v>
      </c>
      <c r="AC22" s="135">
        <v>67022.2</v>
      </c>
      <c r="AD22" s="135">
        <v>70222.2</v>
      </c>
      <c r="AE22" s="135">
        <v>73422.2</v>
      </c>
    </row>
    <row r="23" spans="1:31" ht="15" thickBot="1">
      <c r="A23" t="s">
        <v>310</v>
      </c>
      <c r="B23" s="60">
        <f>(B13*B10)</f>
        <v>112266</v>
      </c>
      <c r="E23" s="121">
        <f t="shared" si="16"/>
        <v>0.14000000000000001</v>
      </c>
      <c r="F23" s="133">
        <v>-7598.4000000000378</v>
      </c>
      <c r="G23" s="133">
        <v>-4398.4000000000378</v>
      </c>
      <c r="H23" s="133">
        <v>-1198.4000000000378</v>
      </c>
      <c r="I23" s="114">
        <v>2001.5999999999622</v>
      </c>
      <c r="J23" s="114">
        <v>5201.5999999999622</v>
      </c>
      <c r="K23" s="114">
        <v>8401.5999999999622</v>
      </c>
      <c r="L23" s="114">
        <v>11601.599999999962</v>
      </c>
      <c r="M23" s="114">
        <v>14801.599999999962</v>
      </c>
      <c r="N23" s="114">
        <v>18001.599999999962</v>
      </c>
      <c r="O23" s="114">
        <v>21201.599999999962</v>
      </c>
      <c r="P23" s="114">
        <v>24401.599999999962</v>
      </c>
      <c r="Q23" s="135">
        <v>27601.599999999962</v>
      </c>
      <c r="R23" s="135">
        <v>30801.599999999962</v>
      </c>
      <c r="S23" s="135">
        <v>34001.599999999962</v>
      </c>
      <c r="T23" s="135">
        <v>37201.599999999962</v>
      </c>
      <c r="U23" s="135">
        <v>40401.599999999962</v>
      </c>
      <c r="V23" s="135">
        <v>43601.599999999962</v>
      </c>
      <c r="W23" s="135">
        <v>46801.599999999962</v>
      </c>
      <c r="X23" s="135">
        <v>50001.599999999962</v>
      </c>
      <c r="Y23" s="135">
        <v>53201.599999999962</v>
      </c>
      <c r="Z23" s="135">
        <v>56401.599999999962</v>
      </c>
      <c r="AA23" s="135">
        <v>59601.599999999962</v>
      </c>
      <c r="AB23" s="135">
        <v>62801.599999999962</v>
      </c>
      <c r="AC23" s="135">
        <v>66001.599999999962</v>
      </c>
      <c r="AD23" s="135">
        <v>69201.599999999962</v>
      </c>
      <c r="AE23" s="135">
        <v>72401.599999999962</v>
      </c>
    </row>
    <row r="24" spans="1:31" ht="15.6" thickTop="1" thickBot="1">
      <c r="A24" s="59" t="s">
        <v>311</v>
      </c>
      <c r="B24" s="96">
        <f>(B22-B23)</f>
        <v>60484</v>
      </c>
      <c r="E24" s="121">
        <f t="shared" si="16"/>
        <v>0.15000000000000002</v>
      </c>
      <c r="F24" s="133">
        <v>-8619</v>
      </c>
      <c r="G24" s="133">
        <v>-5419</v>
      </c>
      <c r="H24" s="133">
        <v>-2219</v>
      </c>
      <c r="I24" s="114">
        <v>981</v>
      </c>
      <c r="J24" s="114">
        <v>4181</v>
      </c>
      <c r="K24" s="114">
        <v>7381</v>
      </c>
      <c r="L24" s="114">
        <v>10581</v>
      </c>
      <c r="M24" s="114">
        <v>13781</v>
      </c>
      <c r="N24" s="114">
        <v>16981</v>
      </c>
      <c r="O24" s="114">
        <v>20181</v>
      </c>
      <c r="P24" s="114">
        <v>23381</v>
      </c>
      <c r="Q24" s="135">
        <v>26581</v>
      </c>
      <c r="R24" s="135">
        <v>29781</v>
      </c>
      <c r="S24" s="135">
        <v>32981</v>
      </c>
      <c r="T24" s="135">
        <v>36181</v>
      </c>
      <c r="U24" s="135">
        <v>39381</v>
      </c>
      <c r="V24" s="135">
        <v>42581</v>
      </c>
      <c r="W24" s="135">
        <v>45781</v>
      </c>
      <c r="X24" s="135">
        <v>48981</v>
      </c>
      <c r="Y24" s="135">
        <v>52181</v>
      </c>
      <c r="Z24" s="135">
        <v>55381</v>
      </c>
      <c r="AA24" s="135">
        <v>58581</v>
      </c>
      <c r="AB24" s="135">
        <v>61781</v>
      </c>
      <c r="AC24" s="135">
        <v>64981</v>
      </c>
      <c r="AD24" s="135">
        <v>68181</v>
      </c>
      <c r="AE24" s="135">
        <v>71381</v>
      </c>
    </row>
    <row r="25" spans="1:31" ht="15" thickTop="1">
      <c r="E25" s="9"/>
      <c r="F25" s="57"/>
      <c r="G25" s="57"/>
      <c r="H25" s="57"/>
      <c r="I25" s="57"/>
      <c r="J25" s="57"/>
    </row>
    <row r="26" spans="1:31">
      <c r="E26" s="9"/>
      <c r="F26" s="137" t="s">
        <v>357</v>
      </c>
      <c r="G26" s="137"/>
      <c r="H26" s="137"/>
      <c r="I26" s="137"/>
      <c r="J26" s="137"/>
      <c r="K26" s="137"/>
      <c r="L26" s="137"/>
      <c r="M26" s="137"/>
    </row>
    <row r="27" spans="1:31">
      <c r="E27" s="9"/>
      <c r="F27" s="138" t="s">
        <v>358</v>
      </c>
      <c r="G27" s="138"/>
      <c r="H27" s="138"/>
      <c r="I27" s="138"/>
      <c r="J27" s="138"/>
      <c r="K27" s="138"/>
      <c r="L27" s="138"/>
      <c r="M27" s="138"/>
      <c r="N27" s="138"/>
      <c r="O27" s="138"/>
      <c r="P27" s="138"/>
    </row>
  </sheetData>
  <scenarios current="0" show="0" sqref="B24">
    <scenario name="Moderating_Scenario" locked="1" count="5" user="dresha reddy" comment="Created by dresha reddy on 2/9/2025">
      <inputCells r="B8" val="20" numFmtId="8"/>
      <inputCells r="B9" val="12.5" numFmtId="8"/>
      <inputCells r="B10" val="28.25"/>
      <inputCells r="B13" val="3100" numFmtId="3"/>
      <inputCells r="B16" val="2800" numFmtId="3"/>
    </scenario>
    <scenario name="Maxing_scenario" locked="1" count="5" user="dresha reddy" comment="Created by dresha reddy on 2/9/2025">
      <inputCells r="B8" val="32.5" numFmtId="8"/>
      <inputCells r="B9" val="12.5" numFmtId="8"/>
      <inputCells r="B10" val="26.95"/>
      <inputCells r="B13" val="3000" numFmtId="3"/>
      <inputCells r="B16" val="3250" numFmtId="3"/>
    </scenario>
  </scenarios>
  <mergeCells count="4">
    <mergeCell ref="F27:P27"/>
    <mergeCell ref="A1:D1"/>
    <mergeCell ref="E7:F7"/>
    <mergeCell ref="F17:AE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2"/>
  <sheetViews>
    <sheetView topLeftCell="A33" zoomScale="68" workbookViewId="0">
      <selection activeCell="C67" sqref="C67"/>
    </sheetView>
  </sheetViews>
  <sheetFormatPr defaultColWidth="8.77734375" defaultRowHeight="14.4"/>
  <cols>
    <col min="1" max="1" width="23.77734375" customWidth="1"/>
    <col min="2" max="12" width="20.33203125" customWidth="1"/>
    <col min="13" max="23" width="15.44140625" customWidth="1"/>
  </cols>
  <sheetData>
    <row r="1" spans="1:23">
      <c r="A1" s="27" t="s">
        <v>290</v>
      </c>
    </row>
    <row r="2" spans="1:23">
      <c r="A2" s="27" t="s">
        <v>289</v>
      </c>
    </row>
    <row r="3" spans="1:23">
      <c r="A3" s="27" t="s">
        <v>288</v>
      </c>
      <c r="B3" t="s">
        <v>287</v>
      </c>
      <c r="C3" t="s">
        <v>286</v>
      </c>
      <c r="D3" t="s">
        <v>285</v>
      </c>
      <c r="E3" t="s">
        <v>284</v>
      </c>
      <c r="F3" t="s">
        <v>283</v>
      </c>
      <c r="G3" t="s">
        <v>282</v>
      </c>
      <c r="H3" t="s">
        <v>281</v>
      </c>
      <c r="I3" t="s">
        <v>280</v>
      </c>
      <c r="J3" t="s">
        <v>279</v>
      </c>
      <c r="K3" t="s">
        <v>278</v>
      </c>
      <c r="L3" t="s">
        <v>277</v>
      </c>
      <c r="M3" t="s">
        <v>276</v>
      </c>
      <c r="N3" t="s">
        <v>275</v>
      </c>
      <c r="O3" t="s">
        <v>274</v>
      </c>
      <c r="P3" t="s">
        <v>273</v>
      </c>
      <c r="Q3" t="s">
        <v>272</v>
      </c>
      <c r="R3" t="s">
        <v>271</v>
      </c>
      <c r="S3" t="s">
        <v>270</v>
      </c>
      <c r="T3" t="s">
        <v>269</v>
      </c>
      <c r="U3" t="s">
        <v>268</v>
      </c>
      <c r="V3" t="s">
        <v>267</v>
      </c>
      <c r="W3" t="s">
        <v>266</v>
      </c>
    </row>
    <row r="4" spans="1:23">
      <c r="A4" s="27" t="s">
        <v>265</v>
      </c>
      <c r="B4" s="26">
        <v>92228531</v>
      </c>
      <c r="C4" s="26">
        <v>106021568</v>
      </c>
      <c r="D4" s="26">
        <v>123202660</v>
      </c>
      <c r="E4" s="26">
        <v>132165129</v>
      </c>
      <c r="F4" s="26">
        <v>151325798</v>
      </c>
      <c r="G4" s="26">
        <v>179323175</v>
      </c>
      <c r="H4" s="26">
        <v>203211926</v>
      </c>
      <c r="I4" s="26">
        <v>226545805</v>
      </c>
      <c r="J4" s="26">
        <v>248709873</v>
      </c>
      <c r="K4" s="26">
        <v>281421906</v>
      </c>
      <c r="L4" s="26">
        <v>308745538</v>
      </c>
      <c r="M4">
        <v>21</v>
      </c>
      <c r="N4">
        <v>15</v>
      </c>
      <c r="O4">
        <v>16.2</v>
      </c>
      <c r="P4">
        <v>7.3</v>
      </c>
      <c r="Q4">
        <v>14.5</v>
      </c>
      <c r="R4">
        <v>18.5</v>
      </c>
      <c r="S4">
        <v>13.3</v>
      </c>
      <c r="T4">
        <v>11.5</v>
      </c>
      <c r="U4">
        <v>9.8000000000000007</v>
      </c>
      <c r="V4">
        <v>13.2</v>
      </c>
      <c r="W4">
        <v>9.6999999999999993</v>
      </c>
    </row>
    <row r="5" spans="1:23">
      <c r="A5" s="27" t="s">
        <v>264</v>
      </c>
      <c r="B5" s="26">
        <v>25868573</v>
      </c>
      <c r="C5" s="26">
        <v>29662053</v>
      </c>
      <c r="D5" s="26">
        <v>34427091</v>
      </c>
      <c r="E5" s="26">
        <v>35976777</v>
      </c>
      <c r="F5" s="26">
        <v>39477986</v>
      </c>
      <c r="G5" s="26">
        <v>44677819</v>
      </c>
      <c r="H5" s="26">
        <v>49040703</v>
      </c>
      <c r="I5" s="26">
        <v>49135283</v>
      </c>
      <c r="J5" s="26">
        <v>50809229</v>
      </c>
      <c r="K5" s="26">
        <v>53594378</v>
      </c>
      <c r="L5" s="26">
        <v>55317240</v>
      </c>
      <c r="M5">
        <v>22.9</v>
      </c>
      <c r="N5">
        <v>14.7</v>
      </c>
      <c r="O5">
        <v>16.100000000000001</v>
      </c>
      <c r="P5">
        <v>4.5</v>
      </c>
      <c r="Q5">
        <v>9.6999999999999993</v>
      </c>
      <c r="R5">
        <v>13.2</v>
      </c>
      <c r="S5">
        <v>9.8000000000000007</v>
      </c>
      <c r="T5">
        <v>0.2</v>
      </c>
      <c r="U5">
        <v>3.4</v>
      </c>
      <c r="V5">
        <v>5.5</v>
      </c>
      <c r="W5">
        <v>3.2</v>
      </c>
    </row>
    <row r="6" spans="1:23">
      <c r="A6" s="27" t="s">
        <v>263</v>
      </c>
      <c r="B6" s="26">
        <v>29888542</v>
      </c>
      <c r="C6" s="26">
        <v>34019792</v>
      </c>
      <c r="D6" s="26">
        <v>38594100</v>
      </c>
      <c r="E6" s="26">
        <v>40143332</v>
      </c>
      <c r="F6" s="26">
        <v>44460762</v>
      </c>
      <c r="G6" s="26">
        <v>51619139</v>
      </c>
      <c r="H6" s="26">
        <v>56571663</v>
      </c>
      <c r="I6" s="26">
        <v>58865670</v>
      </c>
      <c r="J6" s="26">
        <v>59668632</v>
      </c>
      <c r="K6" s="26">
        <v>64392776</v>
      </c>
      <c r="L6" s="26">
        <v>66927001</v>
      </c>
      <c r="M6">
        <v>13.5</v>
      </c>
      <c r="N6">
        <v>13.8</v>
      </c>
      <c r="O6">
        <v>13.4</v>
      </c>
      <c r="P6">
        <v>4</v>
      </c>
      <c r="Q6">
        <v>10.8</v>
      </c>
      <c r="R6">
        <v>16.100000000000001</v>
      </c>
      <c r="S6">
        <v>9.6</v>
      </c>
      <c r="T6">
        <v>4.0999999999999996</v>
      </c>
      <c r="U6">
        <v>1.4</v>
      </c>
      <c r="V6">
        <v>7.9</v>
      </c>
      <c r="W6">
        <v>3.9</v>
      </c>
    </row>
    <row r="7" spans="1:23">
      <c r="A7" s="27" t="s">
        <v>262</v>
      </c>
      <c r="B7" s="26">
        <v>29389330</v>
      </c>
      <c r="C7" s="26">
        <v>33125803</v>
      </c>
      <c r="D7" s="26">
        <v>37857633</v>
      </c>
      <c r="E7" s="26">
        <v>41665901</v>
      </c>
      <c r="F7" s="26">
        <v>47197088</v>
      </c>
      <c r="G7" s="26">
        <v>54973113</v>
      </c>
      <c r="H7" s="26">
        <v>62795367</v>
      </c>
      <c r="I7" s="26">
        <v>75372362</v>
      </c>
      <c r="J7" s="26">
        <v>85445930</v>
      </c>
      <c r="K7" s="26">
        <v>100236820</v>
      </c>
      <c r="L7" s="26">
        <v>114555744</v>
      </c>
      <c r="M7">
        <v>19.8</v>
      </c>
      <c r="N7">
        <v>12.7</v>
      </c>
      <c r="O7">
        <v>14.3</v>
      </c>
      <c r="P7">
        <v>10.1</v>
      </c>
      <c r="Q7">
        <v>13.3</v>
      </c>
      <c r="R7">
        <v>16.5</v>
      </c>
      <c r="S7">
        <v>14.2</v>
      </c>
      <c r="T7">
        <v>20</v>
      </c>
      <c r="U7">
        <v>13.4</v>
      </c>
      <c r="V7">
        <v>17.3</v>
      </c>
      <c r="W7">
        <v>14.3</v>
      </c>
    </row>
    <row r="8" spans="1:23">
      <c r="A8" s="27" t="s">
        <v>261</v>
      </c>
      <c r="B8" s="26">
        <v>7082086</v>
      </c>
      <c r="C8" s="26">
        <v>9213920</v>
      </c>
      <c r="D8" s="26">
        <v>12323836</v>
      </c>
      <c r="E8" s="26">
        <v>14379119</v>
      </c>
      <c r="F8" s="26">
        <v>20189962</v>
      </c>
      <c r="G8" s="26">
        <v>28053104</v>
      </c>
      <c r="H8" s="26">
        <v>34804193</v>
      </c>
      <c r="I8" s="26">
        <v>43172490</v>
      </c>
      <c r="J8" s="26">
        <v>52786082</v>
      </c>
      <c r="K8" s="26">
        <v>63197932</v>
      </c>
      <c r="L8" s="26">
        <v>71945553</v>
      </c>
      <c r="M8">
        <v>64.400000000000006</v>
      </c>
      <c r="N8">
        <v>30.1</v>
      </c>
      <c r="O8">
        <v>33.799999999999997</v>
      </c>
      <c r="P8">
        <v>16.7</v>
      </c>
      <c r="Q8">
        <v>40.4</v>
      </c>
      <c r="R8">
        <v>38.9</v>
      </c>
      <c r="S8">
        <v>24.1</v>
      </c>
      <c r="T8">
        <v>24</v>
      </c>
      <c r="U8">
        <v>22.3</v>
      </c>
      <c r="V8">
        <v>19.7</v>
      </c>
      <c r="W8">
        <v>13.8</v>
      </c>
    </row>
    <row r="9" spans="1:23">
      <c r="A9" s="27" t="s">
        <v>260</v>
      </c>
      <c r="B9" s="26">
        <v>2138093</v>
      </c>
      <c r="C9" s="26">
        <v>2348174</v>
      </c>
      <c r="D9" s="26">
        <v>2646248</v>
      </c>
      <c r="E9" s="26">
        <v>2832961</v>
      </c>
      <c r="F9" s="26">
        <v>3061743</v>
      </c>
      <c r="G9" s="26">
        <v>3266740</v>
      </c>
      <c r="H9" s="26">
        <v>3444165</v>
      </c>
      <c r="I9" s="26">
        <v>3893888</v>
      </c>
      <c r="J9" s="26">
        <v>4040587</v>
      </c>
      <c r="K9" s="26">
        <v>4447100</v>
      </c>
      <c r="L9" s="26">
        <v>4779736</v>
      </c>
      <c r="M9">
        <v>16.899999999999999</v>
      </c>
      <c r="N9">
        <v>9.8000000000000007</v>
      </c>
      <c r="O9">
        <v>12.7</v>
      </c>
      <c r="P9">
        <v>7.1</v>
      </c>
      <c r="Q9">
        <v>8.1</v>
      </c>
      <c r="R9">
        <v>6.7</v>
      </c>
      <c r="S9">
        <v>5.4</v>
      </c>
      <c r="T9">
        <v>13.1</v>
      </c>
      <c r="U9">
        <v>3.8</v>
      </c>
      <c r="V9">
        <v>10.1</v>
      </c>
      <c r="W9">
        <v>7.5</v>
      </c>
    </row>
    <row r="10" spans="1:23">
      <c r="A10" s="27" t="s">
        <v>259</v>
      </c>
      <c r="B10" s="26">
        <v>64356</v>
      </c>
      <c r="C10" s="26">
        <v>55036</v>
      </c>
      <c r="D10" s="26">
        <v>59278</v>
      </c>
      <c r="E10" s="26">
        <v>72524</v>
      </c>
      <c r="F10" s="26">
        <v>128643</v>
      </c>
      <c r="G10" s="26">
        <v>226167</v>
      </c>
      <c r="H10" s="26">
        <v>300382</v>
      </c>
      <c r="I10" s="26">
        <v>401851</v>
      </c>
      <c r="J10" s="26">
        <v>550043</v>
      </c>
      <c r="K10" s="26">
        <v>626932</v>
      </c>
      <c r="L10" s="26">
        <v>710231</v>
      </c>
      <c r="M10">
        <v>1.2</v>
      </c>
      <c r="N10">
        <v>-14.5</v>
      </c>
      <c r="O10">
        <v>7.7</v>
      </c>
      <c r="P10">
        <v>22.3</v>
      </c>
      <c r="Q10">
        <v>77.400000000000006</v>
      </c>
      <c r="R10">
        <v>75.8</v>
      </c>
      <c r="S10">
        <v>32.799999999999997</v>
      </c>
      <c r="T10">
        <v>33.799999999999997</v>
      </c>
      <c r="U10">
        <v>36.9</v>
      </c>
      <c r="V10">
        <v>14</v>
      </c>
      <c r="W10">
        <v>13.3</v>
      </c>
    </row>
    <row r="11" spans="1:23">
      <c r="A11" s="27" t="s">
        <v>258</v>
      </c>
      <c r="B11" s="26">
        <v>204354</v>
      </c>
      <c r="C11" s="26">
        <v>334162</v>
      </c>
      <c r="D11" s="26">
        <v>435573</v>
      </c>
      <c r="E11" s="26">
        <v>499261</v>
      </c>
      <c r="F11" s="26">
        <v>749587</v>
      </c>
      <c r="G11" s="26">
        <v>1302161</v>
      </c>
      <c r="H11" s="26">
        <v>1770900</v>
      </c>
      <c r="I11" s="26">
        <v>2718215</v>
      </c>
      <c r="J11" s="26">
        <v>3665228</v>
      </c>
      <c r="K11" s="26">
        <v>5130632</v>
      </c>
      <c r="L11" s="26">
        <v>6392017</v>
      </c>
      <c r="M11">
        <v>66.2</v>
      </c>
      <c r="N11">
        <v>63.5</v>
      </c>
      <c r="O11">
        <v>30.3</v>
      </c>
      <c r="P11">
        <v>14.6</v>
      </c>
      <c r="Q11">
        <v>50.1</v>
      </c>
      <c r="R11">
        <v>73.7</v>
      </c>
      <c r="S11">
        <v>36</v>
      </c>
      <c r="T11">
        <v>53.5</v>
      </c>
      <c r="U11">
        <v>34.799999999999997</v>
      </c>
      <c r="V11">
        <v>40</v>
      </c>
      <c r="W11">
        <v>24.6</v>
      </c>
    </row>
    <row r="12" spans="1:23">
      <c r="A12" s="27" t="s">
        <v>257</v>
      </c>
      <c r="B12" s="26">
        <v>1574449</v>
      </c>
      <c r="C12" s="26">
        <v>1752204</v>
      </c>
      <c r="D12" s="26">
        <v>1854482</v>
      </c>
      <c r="E12" s="26">
        <v>1949387</v>
      </c>
      <c r="F12" s="26">
        <v>1909511</v>
      </c>
      <c r="G12" s="26">
        <v>1786272</v>
      </c>
      <c r="H12" s="26">
        <v>1923295</v>
      </c>
      <c r="I12" s="26">
        <v>2286435</v>
      </c>
      <c r="J12" s="26">
        <v>2350725</v>
      </c>
      <c r="K12" s="26">
        <v>2673400</v>
      </c>
      <c r="L12" s="26">
        <v>2915918</v>
      </c>
      <c r="M12">
        <v>20</v>
      </c>
      <c r="N12">
        <v>11.3</v>
      </c>
      <c r="O12">
        <v>5.8</v>
      </c>
      <c r="P12">
        <v>5.0999999999999996</v>
      </c>
      <c r="Q12">
        <v>-2</v>
      </c>
      <c r="R12">
        <v>-6.5</v>
      </c>
      <c r="S12">
        <v>7.7</v>
      </c>
      <c r="T12">
        <v>18.899999999999999</v>
      </c>
      <c r="U12">
        <v>2.8</v>
      </c>
      <c r="V12">
        <v>13.7</v>
      </c>
      <c r="W12">
        <v>9.1</v>
      </c>
    </row>
    <row r="13" spans="1:23">
      <c r="A13" s="27" t="s">
        <v>256</v>
      </c>
      <c r="B13" s="26">
        <v>2377549</v>
      </c>
      <c r="C13" s="26">
        <v>3426861</v>
      </c>
      <c r="D13" s="26">
        <v>5677251</v>
      </c>
      <c r="E13" s="26">
        <v>6907387</v>
      </c>
      <c r="F13" s="26">
        <v>10586223</v>
      </c>
      <c r="G13" s="26">
        <v>15717204</v>
      </c>
      <c r="H13" s="26">
        <v>19953134</v>
      </c>
      <c r="I13" s="26">
        <v>23667902</v>
      </c>
      <c r="J13" s="26">
        <v>29760021</v>
      </c>
      <c r="K13" s="26">
        <v>33871648</v>
      </c>
      <c r="L13" s="26">
        <v>37253956</v>
      </c>
      <c r="M13">
        <v>60.1</v>
      </c>
      <c r="N13">
        <v>44.1</v>
      </c>
      <c r="O13">
        <v>65.7</v>
      </c>
      <c r="P13">
        <v>21.7</v>
      </c>
      <c r="Q13">
        <v>53.3</v>
      </c>
      <c r="R13">
        <v>48.5</v>
      </c>
      <c r="S13">
        <v>27</v>
      </c>
      <c r="T13">
        <v>18.600000000000001</v>
      </c>
      <c r="U13">
        <v>25.7</v>
      </c>
      <c r="V13">
        <v>13.8</v>
      </c>
      <c r="W13">
        <v>10</v>
      </c>
    </row>
    <row r="14" spans="1:23">
      <c r="A14" s="27" t="s">
        <v>255</v>
      </c>
      <c r="B14" s="26">
        <v>799024</v>
      </c>
      <c r="C14" s="26">
        <v>939629</v>
      </c>
      <c r="D14" s="26">
        <v>1035791</v>
      </c>
      <c r="E14" s="26">
        <v>1123296</v>
      </c>
      <c r="F14" s="26">
        <v>1325089</v>
      </c>
      <c r="G14" s="26">
        <v>1753947</v>
      </c>
      <c r="H14" s="26">
        <v>2207259</v>
      </c>
      <c r="I14" s="26">
        <v>2889964</v>
      </c>
      <c r="J14" s="26">
        <v>3294394</v>
      </c>
      <c r="K14" s="26">
        <v>4301261</v>
      </c>
      <c r="L14" s="26">
        <v>5029196</v>
      </c>
      <c r="M14">
        <v>48</v>
      </c>
      <c r="N14">
        <v>17.600000000000001</v>
      </c>
      <c r="O14">
        <v>10.199999999999999</v>
      </c>
      <c r="P14">
        <v>8.4</v>
      </c>
      <c r="Q14">
        <v>18</v>
      </c>
      <c r="R14">
        <v>32.4</v>
      </c>
      <c r="S14">
        <v>25.8</v>
      </c>
      <c r="T14">
        <v>30.9</v>
      </c>
      <c r="U14">
        <v>14</v>
      </c>
      <c r="V14">
        <v>30.6</v>
      </c>
      <c r="W14">
        <v>16.899999999999999</v>
      </c>
    </row>
    <row r="15" spans="1:23">
      <c r="A15" s="27" t="s">
        <v>254</v>
      </c>
      <c r="B15" s="26">
        <v>1114756</v>
      </c>
      <c r="C15" s="26">
        <v>1380631</v>
      </c>
      <c r="D15" s="26">
        <v>1606903</v>
      </c>
      <c r="E15" s="26">
        <v>1709242</v>
      </c>
      <c r="F15" s="26">
        <v>2007280</v>
      </c>
      <c r="G15" s="26">
        <v>2535234</v>
      </c>
      <c r="H15" s="26">
        <v>3031709</v>
      </c>
      <c r="I15" s="26">
        <v>3107576</v>
      </c>
      <c r="J15" s="26">
        <v>3287116</v>
      </c>
      <c r="K15" s="26">
        <v>3405565</v>
      </c>
      <c r="L15" s="26">
        <v>3574097</v>
      </c>
      <c r="M15">
        <v>22.7</v>
      </c>
      <c r="N15">
        <v>23.9</v>
      </c>
      <c r="O15">
        <v>16.399999999999999</v>
      </c>
      <c r="P15">
        <v>6.4</v>
      </c>
      <c r="Q15">
        <v>17.399999999999999</v>
      </c>
      <c r="R15">
        <v>26.3</v>
      </c>
      <c r="S15">
        <v>19.600000000000001</v>
      </c>
      <c r="T15">
        <v>2.5</v>
      </c>
      <c r="U15">
        <v>5.8</v>
      </c>
      <c r="V15">
        <v>3.6</v>
      </c>
      <c r="W15">
        <v>4.9000000000000004</v>
      </c>
    </row>
    <row r="16" spans="1:23">
      <c r="A16" s="27" t="s">
        <v>253</v>
      </c>
      <c r="B16" s="26">
        <v>202322</v>
      </c>
      <c r="C16" s="26">
        <v>223003</v>
      </c>
      <c r="D16" s="26">
        <v>238380</v>
      </c>
      <c r="E16" s="26">
        <v>266505</v>
      </c>
      <c r="F16" s="26">
        <v>318085</v>
      </c>
      <c r="G16" s="26">
        <v>446292</v>
      </c>
      <c r="H16" s="26">
        <v>548104</v>
      </c>
      <c r="I16" s="26">
        <v>594338</v>
      </c>
      <c r="J16" s="26">
        <v>666168</v>
      </c>
      <c r="K16" s="26">
        <v>783600</v>
      </c>
      <c r="L16" s="26">
        <v>897934</v>
      </c>
      <c r="M16">
        <v>9.5</v>
      </c>
      <c r="N16">
        <v>10.199999999999999</v>
      </c>
      <c r="O16">
        <v>6.9</v>
      </c>
      <c r="P16">
        <v>11.8</v>
      </c>
      <c r="Q16">
        <v>19.399999999999999</v>
      </c>
      <c r="R16">
        <v>40.299999999999997</v>
      </c>
      <c r="S16">
        <v>22.8</v>
      </c>
      <c r="T16">
        <v>8.4</v>
      </c>
      <c r="U16">
        <v>12.1</v>
      </c>
      <c r="V16">
        <v>17.600000000000001</v>
      </c>
      <c r="W16">
        <v>14.6</v>
      </c>
    </row>
    <row r="17" spans="1:23">
      <c r="A17" s="27" t="s">
        <v>252</v>
      </c>
      <c r="B17" s="26">
        <v>331069</v>
      </c>
      <c r="C17" s="26">
        <v>437571</v>
      </c>
      <c r="D17" s="26">
        <v>486869</v>
      </c>
      <c r="E17" s="26">
        <v>663091</v>
      </c>
      <c r="F17" s="26">
        <v>802178</v>
      </c>
      <c r="G17" s="26">
        <v>763956</v>
      </c>
      <c r="H17" s="26">
        <v>756510</v>
      </c>
      <c r="I17" s="26">
        <v>638333</v>
      </c>
      <c r="J17" s="26">
        <v>606900</v>
      </c>
      <c r="K17" s="26">
        <v>572059</v>
      </c>
      <c r="L17" s="26">
        <v>601723</v>
      </c>
      <c r="M17">
        <v>18.8</v>
      </c>
      <c r="N17">
        <v>32.200000000000003</v>
      </c>
      <c r="O17">
        <v>11.3</v>
      </c>
      <c r="P17">
        <v>36.200000000000003</v>
      </c>
      <c r="Q17">
        <v>21</v>
      </c>
      <c r="R17">
        <v>-4.8</v>
      </c>
      <c r="S17">
        <v>-1</v>
      </c>
      <c r="T17">
        <v>-15.6</v>
      </c>
      <c r="U17">
        <v>-4.9000000000000004</v>
      </c>
      <c r="V17">
        <v>-5.7</v>
      </c>
      <c r="W17">
        <v>5.2</v>
      </c>
    </row>
    <row r="18" spans="1:23">
      <c r="A18" s="27" t="s">
        <v>251</v>
      </c>
      <c r="B18" s="26">
        <v>752619</v>
      </c>
      <c r="C18" s="26">
        <v>968470</v>
      </c>
      <c r="D18" s="26">
        <v>1468211</v>
      </c>
      <c r="E18" s="26">
        <v>1897414</v>
      </c>
      <c r="F18" s="26">
        <v>2771305</v>
      </c>
      <c r="G18" s="26">
        <v>4951560</v>
      </c>
      <c r="H18" s="26">
        <v>6789443</v>
      </c>
      <c r="I18" s="26">
        <v>9746324</v>
      </c>
      <c r="J18" s="26">
        <v>12937926</v>
      </c>
      <c r="K18" s="26">
        <v>15982378</v>
      </c>
      <c r="L18" s="26">
        <v>18801310</v>
      </c>
      <c r="M18">
        <v>42.4</v>
      </c>
      <c r="N18">
        <v>28.7</v>
      </c>
      <c r="O18">
        <v>51.6</v>
      </c>
      <c r="P18">
        <v>29.2</v>
      </c>
      <c r="Q18">
        <v>46.1</v>
      </c>
      <c r="R18">
        <v>78.7</v>
      </c>
      <c r="S18">
        <v>37.1</v>
      </c>
      <c r="T18">
        <v>43.6</v>
      </c>
      <c r="U18">
        <v>32.700000000000003</v>
      </c>
      <c r="V18">
        <v>23.5</v>
      </c>
      <c r="W18">
        <v>17.600000000000001</v>
      </c>
    </row>
    <row r="19" spans="1:23">
      <c r="A19" s="27" t="s">
        <v>250</v>
      </c>
      <c r="B19" s="26">
        <v>2609121</v>
      </c>
      <c r="C19" s="26">
        <v>2895832</v>
      </c>
      <c r="D19" s="26">
        <v>2908506</v>
      </c>
      <c r="E19" s="26">
        <v>3123723</v>
      </c>
      <c r="F19" s="26">
        <v>3444578</v>
      </c>
      <c r="G19" s="26">
        <v>3943116</v>
      </c>
      <c r="H19" s="26">
        <v>4589575</v>
      </c>
      <c r="I19" s="26">
        <v>5463105</v>
      </c>
      <c r="J19" s="26">
        <v>6478216</v>
      </c>
      <c r="K19" s="26">
        <v>8186453</v>
      </c>
      <c r="L19" s="26">
        <v>9687653</v>
      </c>
      <c r="M19">
        <v>17.7</v>
      </c>
      <c r="N19">
        <v>11</v>
      </c>
      <c r="O19">
        <v>0.4</v>
      </c>
      <c r="P19">
        <v>7.4</v>
      </c>
      <c r="Q19">
        <v>10.3</v>
      </c>
      <c r="R19">
        <v>14.5</v>
      </c>
      <c r="S19">
        <v>16.399999999999999</v>
      </c>
      <c r="T19">
        <v>19</v>
      </c>
      <c r="U19">
        <v>18.600000000000001</v>
      </c>
      <c r="V19">
        <v>26.4</v>
      </c>
      <c r="W19">
        <v>18.3</v>
      </c>
    </row>
    <row r="20" spans="1:23">
      <c r="A20" s="27" t="s">
        <v>249</v>
      </c>
      <c r="B20" s="26">
        <v>191909</v>
      </c>
      <c r="C20" s="26">
        <v>255912</v>
      </c>
      <c r="D20" s="26">
        <v>368336</v>
      </c>
      <c r="E20" s="26">
        <v>423330</v>
      </c>
      <c r="F20" s="26">
        <v>499794</v>
      </c>
      <c r="G20" s="26">
        <v>632772</v>
      </c>
      <c r="H20" s="26">
        <v>768561</v>
      </c>
      <c r="I20" s="26">
        <v>964691</v>
      </c>
      <c r="J20" s="26">
        <v>1108229</v>
      </c>
      <c r="K20" s="26">
        <v>1211537</v>
      </c>
      <c r="L20" s="26">
        <v>1360301</v>
      </c>
      <c r="M20">
        <v>24.6</v>
      </c>
      <c r="N20">
        <v>33.4</v>
      </c>
      <c r="O20">
        <v>43.9</v>
      </c>
      <c r="P20">
        <v>14.9</v>
      </c>
      <c r="Q20">
        <v>18.100000000000001</v>
      </c>
      <c r="R20">
        <v>26.6</v>
      </c>
      <c r="S20">
        <v>21.5</v>
      </c>
      <c r="T20">
        <v>25.5</v>
      </c>
      <c r="U20">
        <v>14.9</v>
      </c>
      <c r="V20">
        <v>9.3000000000000007</v>
      </c>
      <c r="W20">
        <v>12.3</v>
      </c>
    </row>
    <row r="21" spans="1:23">
      <c r="A21" s="27" t="s">
        <v>248</v>
      </c>
      <c r="B21" s="26">
        <v>325594</v>
      </c>
      <c r="C21" s="26">
        <v>431866</v>
      </c>
      <c r="D21" s="26">
        <v>445032</v>
      </c>
      <c r="E21" s="26">
        <v>524873</v>
      </c>
      <c r="F21" s="26">
        <v>588637</v>
      </c>
      <c r="G21" s="26">
        <v>667191</v>
      </c>
      <c r="H21" s="26">
        <v>712567</v>
      </c>
      <c r="I21" s="26">
        <v>943935</v>
      </c>
      <c r="J21" s="26">
        <v>1006749</v>
      </c>
      <c r="K21" s="26">
        <v>1293953</v>
      </c>
      <c r="L21" s="26">
        <v>1567582</v>
      </c>
      <c r="M21">
        <v>101.3</v>
      </c>
      <c r="N21">
        <v>32.6</v>
      </c>
      <c r="O21">
        <v>3</v>
      </c>
      <c r="P21">
        <v>17.899999999999999</v>
      </c>
      <c r="Q21">
        <v>12.1</v>
      </c>
      <c r="R21">
        <v>13.3</v>
      </c>
      <c r="S21">
        <v>6.8</v>
      </c>
      <c r="T21">
        <v>32.5</v>
      </c>
      <c r="U21">
        <v>6.7</v>
      </c>
      <c r="V21">
        <v>28.5</v>
      </c>
      <c r="W21">
        <v>21.1</v>
      </c>
    </row>
    <row r="22" spans="1:23">
      <c r="A22" s="27" t="s">
        <v>247</v>
      </c>
      <c r="B22" s="26">
        <v>5638591</v>
      </c>
      <c r="C22" s="26">
        <v>6485280</v>
      </c>
      <c r="D22" s="26">
        <v>7630654</v>
      </c>
      <c r="E22" s="26">
        <v>7897241</v>
      </c>
      <c r="F22" s="26">
        <v>8712176</v>
      </c>
      <c r="G22" s="26">
        <v>10081158</v>
      </c>
      <c r="H22" s="26">
        <v>11113976</v>
      </c>
      <c r="I22" s="26">
        <v>11426518</v>
      </c>
      <c r="J22" s="26">
        <v>11430602</v>
      </c>
      <c r="K22" s="26">
        <v>12419293</v>
      </c>
      <c r="L22" s="26">
        <v>12830632</v>
      </c>
      <c r="M22">
        <v>16.899999999999999</v>
      </c>
      <c r="N22">
        <v>15</v>
      </c>
      <c r="O22">
        <v>17.7</v>
      </c>
      <c r="P22">
        <v>3.5</v>
      </c>
      <c r="Q22">
        <v>10.3</v>
      </c>
      <c r="R22">
        <v>15.7</v>
      </c>
      <c r="S22">
        <v>10.199999999999999</v>
      </c>
      <c r="T22">
        <v>2.8</v>
      </c>
      <c r="U22">
        <v>0</v>
      </c>
      <c r="V22">
        <v>8.6</v>
      </c>
      <c r="W22">
        <v>3.3</v>
      </c>
    </row>
    <row r="23" spans="1:23">
      <c r="A23" s="27" t="s">
        <v>246</v>
      </c>
      <c r="B23" s="26">
        <v>2700876</v>
      </c>
      <c r="C23" s="26">
        <v>2930390</v>
      </c>
      <c r="D23" s="26">
        <v>3238503</v>
      </c>
      <c r="E23" s="26">
        <v>3427796</v>
      </c>
      <c r="F23" s="26">
        <v>3934224</v>
      </c>
      <c r="G23" s="26">
        <v>4662498</v>
      </c>
      <c r="H23" s="26">
        <v>5193669</v>
      </c>
      <c r="I23" s="26">
        <v>5490224</v>
      </c>
      <c r="J23" s="26">
        <v>5544159</v>
      </c>
      <c r="K23" s="26">
        <v>6080485</v>
      </c>
      <c r="L23" s="26">
        <v>6483802</v>
      </c>
      <c r="M23">
        <v>7.3</v>
      </c>
      <c r="N23">
        <v>8.5</v>
      </c>
      <c r="O23">
        <v>10.5</v>
      </c>
      <c r="P23">
        <v>5.8</v>
      </c>
      <c r="Q23">
        <v>14.8</v>
      </c>
      <c r="R23">
        <v>18.5</v>
      </c>
      <c r="S23">
        <v>11.4</v>
      </c>
      <c r="T23">
        <v>5.7</v>
      </c>
      <c r="U23">
        <v>1</v>
      </c>
      <c r="V23">
        <v>9.6999999999999993</v>
      </c>
      <c r="W23">
        <v>6.6</v>
      </c>
    </row>
    <row r="24" spans="1:23">
      <c r="A24" s="27" t="s">
        <v>245</v>
      </c>
      <c r="B24" s="26">
        <v>2224771</v>
      </c>
      <c r="C24" s="26">
        <v>2404021</v>
      </c>
      <c r="D24" s="26">
        <v>2470939</v>
      </c>
      <c r="E24" s="26">
        <v>2538268</v>
      </c>
      <c r="F24" s="26">
        <v>2621073</v>
      </c>
      <c r="G24" s="26">
        <v>2757537</v>
      </c>
      <c r="H24" s="26">
        <v>2824376</v>
      </c>
      <c r="I24" s="26">
        <v>2913808</v>
      </c>
      <c r="J24" s="26">
        <v>2776755</v>
      </c>
      <c r="K24" s="26">
        <v>2926324</v>
      </c>
      <c r="L24" s="26">
        <v>3046355</v>
      </c>
      <c r="M24">
        <v>-0.3</v>
      </c>
      <c r="N24">
        <v>8.1</v>
      </c>
      <c r="O24">
        <v>2.8</v>
      </c>
      <c r="P24">
        <v>2.7</v>
      </c>
      <c r="Q24">
        <v>3.3</v>
      </c>
      <c r="R24">
        <v>5.2</v>
      </c>
      <c r="S24">
        <v>2.4</v>
      </c>
      <c r="T24">
        <v>3.2</v>
      </c>
      <c r="U24">
        <v>-4.7</v>
      </c>
      <c r="V24">
        <v>5.4</v>
      </c>
      <c r="W24">
        <v>4.0999999999999996</v>
      </c>
    </row>
    <row r="25" spans="1:23">
      <c r="A25" s="27" t="s">
        <v>244</v>
      </c>
      <c r="B25" s="26">
        <v>1690949</v>
      </c>
      <c r="C25" s="26">
        <v>1769257</v>
      </c>
      <c r="D25" s="26">
        <v>1880999</v>
      </c>
      <c r="E25" s="26">
        <v>1801028</v>
      </c>
      <c r="F25" s="26">
        <v>1905299</v>
      </c>
      <c r="G25" s="26">
        <v>2178611</v>
      </c>
      <c r="H25" s="26">
        <v>2246578</v>
      </c>
      <c r="I25" s="26">
        <v>2363679</v>
      </c>
      <c r="J25" s="26">
        <v>2477574</v>
      </c>
      <c r="K25" s="26">
        <v>2688418</v>
      </c>
      <c r="L25" s="26">
        <v>2853118</v>
      </c>
      <c r="M25">
        <v>15</v>
      </c>
      <c r="N25">
        <v>4.5999999999999996</v>
      </c>
      <c r="O25">
        <v>6.3</v>
      </c>
      <c r="P25">
        <v>-4.3</v>
      </c>
      <c r="Q25">
        <v>5.8</v>
      </c>
      <c r="R25">
        <v>14.3</v>
      </c>
      <c r="S25">
        <v>3.1</v>
      </c>
      <c r="T25">
        <v>5.2</v>
      </c>
      <c r="U25">
        <v>4.8</v>
      </c>
      <c r="V25">
        <v>8.5</v>
      </c>
      <c r="W25">
        <v>6.1</v>
      </c>
    </row>
    <row r="26" spans="1:23">
      <c r="A26" s="27" t="s">
        <v>243</v>
      </c>
      <c r="B26" s="26">
        <v>2289905</v>
      </c>
      <c r="C26" s="26">
        <v>2416630</v>
      </c>
      <c r="D26" s="26">
        <v>2614589</v>
      </c>
      <c r="E26" s="26">
        <v>2845627</v>
      </c>
      <c r="F26" s="26">
        <v>2944806</v>
      </c>
      <c r="G26" s="26">
        <v>3038156</v>
      </c>
      <c r="H26" s="26">
        <v>3218706</v>
      </c>
      <c r="I26" s="26">
        <v>3660777</v>
      </c>
      <c r="J26" s="26">
        <v>3685296</v>
      </c>
      <c r="K26" s="26">
        <v>4041769</v>
      </c>
      <c r="L26" s="26">
        <v>4339367</v>
      </c>
      <c r="M26">
        <v>6.6</v>
      </c>
      <c r="N26">
        <v>5.5</v>
      </c>
      <c r="O26">
        <v>8.1999999999999993</v>
      </c>
      <c r="P26">
        <v>8.8000000000000007</v>
      </c>
      <c r="Q26">
        <v>3.5</v>
      </c>
      <c r="R26">
        <v>3.2</v>
      </c>
      <c r="S26">
        <v>5.9</v>
      </c>
      <c r="T26">
        <v>13.7</v>
      </c>
      <c r="U26">
        <v>0.7</v>
      </c>
      <c r="V26">
        <v>9.6999999999999993</v>
      </c>
      <c r="W26">
        <v>7.4</v>
      </c>
    </row>
    <row r="27" spans="1:23">
      <c r="A27" s="27" t="s">
        <v>242</v>
      </c>
      <c r="B27" s="26">
        <v>1656388</v>
      </c>
      <c r="C27" s="26">
        <v>1798509</v>
      </c>
      <c r="D27" s="26">
        <v>2101593</v>
      </c>
      <c r="E27" s="26">
        <v>2363880</v>
      </c>
      <c r="F27" s="26">
        <v>2683516</v>
      </c>
      <c r="G27" s="26">
        <v>3257022</v>
      </c>
      <c r="H27" s="26">
        <v>3641306</v>
      </c>
      <c r="I27" s="26">
        <v>4205900</v>
      </c>
      <c r="J27" s="26">
        <v>4219973</v>
      </c>
      <c r="K27" s="26">
        <v>4468976</v>
      </c>
      <c r="L27" s="26">
        <v>4533372</v>
      </c>
      <c r="M27">
        <v>19.899999999999999</v>
      </c>
      <c r="N27">
        <v>8.6</v>
      </c>
      <c r="O27">
        <v>16.899999999999999</v>
      </c>
      <c r="P27">
        <v>12.5</v>
      </c>
      <c r="Q27">
        <v>13.5</v>
      </c>
      <c r="R27">
        <v>21.4</v>
      </c>
      <c r="S27">
        <v>11.8</v>
      </c>
      <c r="T27">
        <v>15.5</v>
      </c>
      <c r="U27">
        <v>0.3</v>
      </c>
      <c r="V27">
        <v>5.9</v>
      </c>
      <c r="W27">
        <v>1.4</v>
      </c>
    </row>
    <row r="28" spans="1:23">
      <c r="A28" s="27" t="s">
        <v>241</v>
      </c>
      <c r="B28" s="26">
        <v>742371</v>
      </c>
      <c r="C28" s="26">
        <v>768014</v>
      </c>
      <c r="D28" s="26">
        <v>797423</v>
      </c>
      <c r="E28" s="26">
        <v>847226</v>
      </c>
      <c r="F28" s="26">
        <v>913774</v>
      </c>
      <c r="G28" s="26">
        <v>969265</v>
      </c>
      <c r="H28" s="26">
        <v>992048</v>
      </c>
      <c r="I28" s="26">
        <v>1124660</v>
      </c>
      <c r="J28" s="26">
        <v>1227928</v>
      </c>
      <c r="K28" s="26">
        <v>1274923</v>
      </c>
      <c r="L28" s="26">
        <v>1328361</v>
      </c>
      <c r="M28">
        <v>6.9</v>
      </c>
      <c r="N28">
        <v>3.5</v>
      </c>
      <c r="O28">
        <v>3.8</v>
      </c>
      <c r="P28">
        <v>6.2</v>
      </c>
      <c r="Q28">
        <v>7.9</v>
      </c>
      <c r="R28">
        <v>6.1</v>
      </c>
      <c r="S28">
        <v>2.4</v>
      </c>
      <c r="T28">
        <v>13.4</v>
      </c>
      <c r="U28">
        <v>9.1999999999999993</v>
      </c>
      <c r="V28">
        <v>3.8</v>
      </c>
      <c r="W28">
        <v>4.2</v>
      </c>
    </row>
    <row r="29" spans="1:23">
      <c r="A29" s="27" t="s">
        <v>240</v>
      </c>
      <c r="B29" s="26">
        <v>1295346</v>
      </c>
      <c r="C29" s="26">
        <v>1449661</v>
      </c>
      <c r="D29" s="26">
        <v>1631526</v>
      </c>
      <c r="E29" s="26">
        <v>1821244</v>
      </c>
      <c r="F29" s="26">
        <v>2343001</v>
      </c>
      <c r="G29" s="26">
        <v>3100689</v>
      </c>
      <c r="H29" s="26">
        <v>3922399</v>
      </c>
      <c r="I29" s="26">
        <v>4216975</v>
      </c>
      <c r="J29" s="26">
        <v>4781468</v>
      </c>
      <c r="K29" s="26">
        <v>5296486</v>
      </c>
      <c r="L29" s="26">
        <v>5773552</v>
      </c>
      <c r="M29">
        <v>9</v>
      </c>
      <c r="N29">
        <v>11.9</v>
      </c>
      <c r="O29">
        <v>12.5</v>
      </c>
      <c r="P29">
        <v>11.6</v>
      </c>
      <c r="Q29">
        <v>28.6</v>
      </c>
      <c r="R29">
        <v>32.299999999999997</v>
      </c>
      <c r="S29">
        <v>26.5</v>
      </c>
      <c r="T29">
        <v>7.5</v>
      </c>
      <c r="U29">
        <v>13.4</v>
      </c>
      <c r="V29">
        <v>10.8</v>
      </c>
      <c r="W29">
        <v>9</v>
      </c>
    </row>
    <row r="30" spans="1:23">
      <c r="A30" s="27" t="s">
        <v>239</v>
      </c>
      <c r="B30" s="26">
        <v>3366416</v>
      </c>
      <c r="C30" s="26">
        <v>3852356</v>
      </c>
      <c r="D30" s="26">
        <v>4249614</v>
      </c>
      <c r="E30" s="26">
        <v>4316721</v>
      </c>
      <c r="F30" s="26">
        <v>4690514</v>
      </c>
      <c r="G30" s="26">
        <v>5148578</v>
      </c>
      <c r="H30" s="26">
        <v>5689170</v>
      </c>
      <c r="I30" s="26">
        <v>5737037</v>
      </c>
      <c r="J30" s="26">
        <v>6016425</v>
      </c>
      <c r="K30" s="26">
        <v>6349097</v>
      </c>
      <c r="L30" s="26">
        <v>6547629</v>
      </c>
      <c r="M30">
        <v>20</v>
      </c>
      <c r="N30">
        <v>14.4</v>
      </c>
      <c r="O30">
        <v>10.3</v>
      </c>
      <c r="P30">
        <v>1.6</v>
      </c>
      <c r="Q30">
        <v>8.6999999999999993</v>
      </c>
      <c r="R30">
        <v>9.8000000000000007</v>
      </c>
      <c r="S30">
        <v>10.5</v>
      </c>
      <c r="T30">
        <v>0.8</v>
      </c>
      <c r="U30">
        <v>4.9000000000000004</v>
      </c>
      <c r="V30">
        <v>5.5</v>
      </c>
      <c r="W30">
        <v>3.1</v>
      </c>
    </row>
    <row r="31" spans="1:23">
      <c r="A31" s="27" t="s">
        <v>238</v>
      </c>
      <c r="B31" s="26">
        <v>2810173</v>
      </c>
      <c r="C31" s="26">
        <v>3668412</v>
      </c>
      <c r="D31" s="26">
        <v>4842325</v>
      </c>
      <c r="E31" s="26">
        <v>5256106</v>
      </c>
      <c r="F31" s="26">
        <v>6371766</v>
      </c>
      <c r="G31" s="26">
        <v>7823194</v>
      </c>
      <c r="H31" s="26">
        <v>8875083</v>
      </c>
      <c r="I31" s="26">
        <v>9262078</v>
      </c>
      <c r="J31" s="26">
        <v>9295297</v>
      </c>
      <c r="K31" s="26">
        <v>9938444</v>
      </c>
      <c r="L31" s="26">
        <v>9883640</v>
      </c>
      <c r="M31">
        <v>16.100000000000001</v>
      </c>
      <c r="N31">
        <v>30.5</v>
      </c>
      <c r="O31">
        <v>32</v>
      </c>
      <c r="P31">
        <v>8.5</v>
      </c>
      <c r="Q31">
        <v>21.2</v>
      </c>
      <c r="R31">
        <v>22.8</v>
      </c>
      <c r="S31">
        <v>13.4</v>
      </c>
      <c r="T31">
        <v>4.4000000000000004</v>
      </c>
      <c r="U31">
        <v>0.4</v>
      </c>
      <c r="V31">
        <v>6.9</v>
      </c>
      <c r="W31">
        <v>-0.6</v>
      </c>
    </row>
    <row r="32" spans="1:23">
      <c r="A32" s="27" t="s">
        <v>237</v>
      </c>
      <c r="B32" s="26">
        <v>2075708</v>
      </c>
      <c r="C32" s="26">
        <v>2387125</v>
      </c>
      <c r="D32" s="26">
        <v>2563953</v>
      </c>
      <c r="E32" s="26">
        <v>2792300</v>
      </c>
      <c r="F32" s="26">
        <v>2982483</v>
      </c>
      <c r="G32" s="26">
        <v>3413864</v>
      </c>
      <c r="H32" s="26">
        <v>3804971</v>
      </c>
      <c r="I32" s="26">
        <v>4075970</v>
      </c>
      <c r="J32" s="26">
        <v>4375099</v>
      </c>
      <c r="K32" s="26">
        <v>4919479</v>
      </c>
      <c r="L32" s="26">
        <v>5303925</v>
      </c>
      <c r="M32">
        <v>18.5</v>
      </c>
      <c r="N32">
        <v>15</v>
      </c>
      <c r="O32">
        <v>7.4</v>
      </c>
      <c r="P32">
        <v>8.9</v>
      </c>
      <c r="Q32">
        <v>6.8</v>
      </c>
      <c r="R32">
        <v>14.5</v>
      </c>
      <c r="S32">
        <v>11.5</v>
      </c>
      <c r="T32">
        <v>7.1</v>
      </c>
      <c r="U32">
        <v>7.3</v>
      </c>
      <c r="V32">
        <v>12.4</v>
      </c>
      <c r="W32">
        <v>7.8</v>
      </c>
    </row>
    <row r="33" spans="1:23">
      <c r="A33" s="27" t="s">
        <v>236</v>
      </c>
      <c r="B33" s="26">
        <v>1797114</v>
      </c>
      <c r="C33" s="26">
        <v>1790618</v>
      </c>
      <c r="D33" s="26">
        <v>2009821</v>
      </c>
      <c r="E33" s="26">
        <v>2183796</v>
      </c>
      <c r="F33" s="26">
        <v>2178914</v>
      </c>
      <c r="G33" s="26">
        <v>2178141</v>
      </c>
      <c r="H33" s="26">
        <v>2216912</v>
      </c>
      <c r="I33" s="26">
        <v>2520638</v>
      </c>
      <c r="J33" s="26">
        <v>2573216</v>
      </c>
      <c r="K33" s="26">
        <v>2844658</v>
      </c>
      <c r="L33" s="26">
        <v>2967297</v>
      </c>
      <c r="M33">
        <v>15.8</v>
      </c>
      <c r="N33">
        <v>-0.4</v>
      </c>
      <c r="O33">
        <v>12.2</v>
      </c>
      <c r="P33">
        <v>8.6999999999999993</v>
      </c>
      <c r="Q33">
        <v>-0.2</v>
      </c>
      <c r="R33">
        <v>0</v>
      </c>
      <c r="S33">
        <v>1.8</v>
      </c>
      <c r="T33">
        <v>13.7</v>
      </c>
      <c r="U33">
        <v>2.1</v>
      </c>
      <c r="V33">
        <v>10.5</v>
      </c>
      <c r="W33">
        <v>4.3</v>
      </c>
    </row>
    <row r="34" spans="1:23">
      <c r="A34" s="27" t="s">
        <v>235</v>
      </c>
      <c r="B34" s="26">
        <v>3293335</v>
      </c>
      <c r="C34" s="26">
        <v>3404055</v>
      </c>
      <c r="D34" s="26">
        <v>3629367</v>
      </c>
      <c r="E34" s="26">
        <v>3784664</v>
      </c>
      <c r="F34" s="26">
        <v>3954653</v>
      </c>
      <c r="G34" s="26">
        <v>4319813</v>
      </c>
      <c r="H34" s="26">
        <v>4676501</v>
      </c>
      <c r="I34" s="26">
        <v>4916686</v>
      </c>
      <c r="J34" s="26">
        <v>5117073</v>
      </c>
      <c r="K34" s="26">
        <v>5595211</v>
      </c>
      <c r="L34" s="26">
        <v>5988927</v>
      </c>
      <c r="M34">
        <v>6</v>
      </c>
      <c r="N34">
        <v>3.4</v>
      </c>
      <c r="O34">
        <v>6.6</v>
      </c>
      <c r="P34">
        <v>4.3</v>
      </c>
      <c r="Q34">
        <v>4.5</v>
      </c>
      <c r="R34">
        <v>9.1999999999999993</v>
      </c>
      <c r="S34">
        <v>8.3000000000000007</v>
      </c>
      <c r="T34">
        <v>5.0999999999999996</v>
      </c>
      <c r="U34">
        <v>4.0999999999999996</v>
      </c>
      <c r="V34">
        <v>9.3000000000000007</v>
      </c>
      <c r="W34">
        <v>7</v>
      </c>
    </row>
    <row r="35" spans="1:23">
      <c r="A35" s="27" t="s">
        <v>234</v>
      </c>
      <c r="B35" s="26">
        <v>376053</v>
      </c>
      <c r="C35" s="26">
        <v>548889</v>
      </c>
      <c r="D35" s="26">
        <v>537606</v>
      </c>
      <c r="E35" s="26">
        <v>559456</v>
      </c>
      <c r="F35" s="26">
        <v>591024</v>
      </c>
      <c r="G35" s="26">
        <v>674767</v>
      </c>
      <c r="H35" s="26">
        <v>694409</v>
      </c>
      <c r="I35" s="26">
        <v>786690</v>
      </c>
      <c r="J35" s="26">
        <v>799065</v>
      </c>
      <c r="K35" s="26">
        <v>902195</v>
      </c>
      <c r="L35" s="26">
        <v>989415</v>
      </c>
      <c r="M35">
        <v>54.5</v>
      </c>
      <c r="N35">
        <v>46</v>
      </c>
      <c r="O35">
        <v>-2.1</v>
      </c>
      <c r="P35">
        <v>4.0999999999999996</v>
      </c>
      <c r="Q35">
        <v>5.6</v>
      </c>
      <c r="R35">
        <v>14.2</v>
      </c>
      <c r="S35">
        <v>2.9</v>
      </c>
      <c r="T35">
        <v>13.3</v>
      </c>
      <c r="U35">
        <v>1.6</v>
      </c>
      <c r="V35">
        <v>12.9</v>
      </c>
      <c r="W35">
        <v>9.6999999999999993</v>
      </c>
    </row>
    <row r="36" spans="1:23">
      <c r="A36" s="27" t="s">
        <v>233</v>
      </c>
      <c r="B36" s="26">
        <v>1192214</v>
      </c>
      <c r="C36" s="26">
        <v>1296372</v>
      </c>
      <c r="D36" s="26">
        <v>1377963</v>
      </c>
      <c r="E36" s="26">
        <v>1315834</v>
      </c>
      <c r="F36" s="26">
        <v>1325510</v>
      </c>
      <c r="G36" s="26">
        <v>1411330</v>
      </c>
      <c r="H36" s="26">
        <v>1483493</v>
      </c>
      <c r="I36" s="26">
        <v>1569825</v>
      </c>
      <c r="J36" s="26">
        <v>1578385</v>
      </c>
      <c r="K36" s="26">
        <v>1711263</v>
      </c>
      <c r="L36" s="26">
        <v>1826341</v>
      </c>
      <c r="M36">
        <v>11.8</v>
      </c>
      <c r="N36">
        <v>8.6999999999999993</v>
      </c>
      <c r="O36">
        <v>6.3</v>
      </c>
      <c r="P36">
        <v>-4.5</v>
      </c>
      <c r="Q36">
        <v>0.7</v>
      </c>
      <c r="R36">
        <v>6.5</v>
      </c>
      <c r="S36">
        <v>5.0999999999999996</v>
      </c>
      <c r="T36">
        <v>5.8</v>
      </c>
      <c r="U36">
        <v>0.5</v>
      </c>
      <c r="V36">
        <v>8.4</v>
      </c>
      <c r="W36">
        <v>6.7</v>
      </c>
    </row>
    <row r="37" spans="1:23">
      <c r="A37" s="27" t="s">
        <v>232</v>
      </c>
      <c r="B37" s="26">
        <v>81875</v>
      </c>
      <c r="C37" s="26">
        <v>77407</v>
      </c>
      <c r="D37" s="26">
        <v>91058</v>
      </c>
      <c r="E37" s="26">
        <v>110247</v>
      </c>
      <c r="F37" s="26">
        <v>160083</v>
      </c>
      <c r="G37" s="26">
        <v>285278</v>
      </c>
      <c r="H37" s="26">
        <v>488738</v>
      </c>
      <c r="I37" s="26">
        <v>800493</v>
      </c>
      <c r="J37" s="26">
        <v>1201833</v>
      </c>
      <c r="K37" s="26">
        <v>1998257</v>
      </c>
      <c r="L37" s="26">
        <v>2700551</v>
      </c>
      <c r="M37">
        <v>93.4</v>
      </c>
      <c r="N37">
        <v>-5.5</v>
      </c>
      <c r="O37">
        <v>17.600000000000001</v>
      </c>
      <c r="P37">
        <v>21.1</v>
      </c>
      <c r="Q37">
        <v>45.2</v>
      </c>
      <c r="R37">
        <v>78.2</v>
      </c>
      <c r="S37">
        <v>71.3</v>
      </c>
      <c r="T37">
        <v>63.8</v>
      </c>
      <c r="U37">
        <v>50.1</v>
      </c>
      <c r="V37">
        <v>66.3</v>
      </c>
      <c r="W37">
        <v>35.1</v>
      </c>
    </row>
    <row r="38" spans="1:23">
      <c r="A38" s="27" t="s">
        <v>231</v>
      </c>
      <c r="B38" s="26">
        <v>430572</v>
      </c>
      <c r="C38" s="26">
        <v>443083</v>
      </c>
      <c r="D38" s="26">
        <v>465293</v>
      </c>
      <c r="E38" s="26">
        <v>491524</v>
      </c>
      <c r="F38" s="26">
        <v>533242</v>
      </c>
      <c r="G38" s="26">
        <v>606921</v>
      </c>
      <c r="H38" s="26">
        <v>737681</v>
      </c>
      <c r="I38" s="26">
        <v>920610</v>
      </c>
      <c r="J38" s="26">
        <v>1109252</v>
      </c>
      <c r="K38" s="26">
        <v>1235786</v>
      </c>
      <c r="L38" s="26">
        <v>1316470</v>
      </c>
      <c r="M38">
        <v>4.5999999999999996</v>
      </c>
      <c r="N38">
        <v>2.9</v>
      </c>
      <c r="O38">
        <v>5</v>
      </c>
      <c r="P38">
        <v>5.6</v>
      </c>
      <c r="Q38">
        <v>8.5</v>
      </c>
      <c r="R38">
        <v>13.8</v>
      </c>
      <c r="S38">
        <v>21.5</v>
      </c>
      <c r="T38">
        <v>24.8</v>
      </c>
      <c r="U38">
        <v>20.5</v>
      </c>
      <c r="V38">
        <v>11.4</v>
      </c>
      <c r="W38">
        <v>6.5</v>
      </c>
    </row>
    <row r="39" spans="1:23">
      <c r="A39" s="27" t="s">
        <v>230</v>
      </c>
      <c r="B39" s="26">
        <v>2537167</v>
      </c>
      <c r="C39" s="26">
        <v>3155900</v>
      </c>
      <c r="D39" s="26">
        <v>4041334</v>
      </c>
      <c r="E39" s="26">
        <v>4160165</v>
      </c>
      <c r="F39" s="26">
        <v>4835329</v>
      </c>
      <c r="G39" s="26">
        <v>6066782</v>
      </c>
      <c r="H39" s="26">
        <v>7168164</v>
      </c>
      <c r="I39" s="26">
        <v>7364823</v>
      </c>
      <c r="J39" s="26">
        <v>7730188</v>
      </c>
      <c r="K39" s="26">
        <v>8414350</v>
      </c>
      <c r="L39" s="26">
        <v>8791894</v>
      </c>
      <c r="M39">
        <v>34.700000000000003</v>
      </c>
      <c r="N39">
        <v>24.4</v>
      </c>
      <c r="O39">
        <v>28.1</v>
      </c>
      <c r="P39">
        <v>2.9</v>
      </c>
      <c r="Q39">
        <v>16.2</v>
      </c>
      <c r="R39">
        <v>25.5</v>
      </c>
      <c r="S39">
        <v>18.2</v>
      </c>
      <c r="T39">
        <v>2.7</v>
      </c>
      <c r="U39">
        <v>5</v>
      </c>
      <c r="V39">
        <v>8.9</v>
      </c>
      <c r="W39">
        <v>4.5</v>
      </c>
    </row>
    <row r="40" spans="1:23">
      <c r="A40" s="27" t="s">
        <v>229</v>
      </c>
      <c r="B40" s="26">
        <v>327301</v>
      </c>
      <c r="C40" s="26">
        <v>360350</v>
      </c>
      <c r="D40" s="26">
        <v>423317</v>
      </c>
      <c r="E40" s="26">
        <v>531818</v>
      </c>
      <c r="F40" s="26">
        <v>681187</v>
      </c>
      <c r="G40" s="26">
        <v>951023</v>
      </c>
      <c r="H40" s="26">
        <v>1016000</v>
      </c>
      <c r="I40" s="26">
        <v>1302894</v>
      </c>
      <c r="J40" s="26">
        <v>1515069</v>
      </c>
      <c r="K40" s="26">
        <v>1819046</v>
      </c>
      <c r="L40" s="26">
        <v>2059179</v>
      </c>
      <c r="M40">
        <v>67.599999999999994</v>
      </c>
      <c r="N40">
        <v>10.1</v>
      </c>
      <c r="O40">
        <v>17.5</v>
      </c>
      <c r="P40">
        <v>25.6</v>
      </c>
      <c r="Q40">
        <v>28.1</v>
      </c>
      <c r="R40">
        <v>39.6</v>
      </c>
      <c r="S40">
        <v>6.8</v>
      </c>
      <c r="T40">
        <v>28.2</v>
      </c>
      <c r="U40">
        <v>16.3</v>
      </c>
      <c r="V40">
        <v>20.100000000000001</v>
      </c>
      <c r="W40">
        <v>13.2</v>
      </c>
    </row>
    <row r="41" spans="1:23">
      <c r="A41" s="27" t="s">
        <v>228</v>
      </c>
      <c r="B41" s="26">
        <v>9113614</v>
      </c>
      <c r="C41" s="26">
        <v>10385227</v>
      </c>
      <c r="D41" s="26">
        <v>12588066</v>
      </c>
      <c r="E41" s="26">
        <v>13479142</v>
      </c>
      <c r="F41" s="26">
        <v>14830192</v>
      </c>
      <c r="G41" s="26">
        <v>16782304</v>
      </c>
      <c r="H41" s="26">
        <v>18236967</v>
      </c>
      <c r="I41" s="26">
        <v>17558072</v>
      </c>
      <c r="J41" s="26">
        <v>17990455</v>
      </c>
      <c r="K41" s="26">
        <v>18976457</v>
      </c>
      <c r="L41" s="26">
        <v>19378102</v>
      </c>
      <c r="M41">
        <v>25.4</v>
      </c>
      <c r="N41">
        <v>14</v>
      </c>
      <c r="O41">
        <v>21.2</v>
      </c>
      <c r="P41">
        <v>7.1</v>
      </c>
      <c r="Q41">
        <v>10</v>
      </c>
      <c r="R41">
        <v>13.2</v>
      </c>
      <c r="S41">
        <v>8.6999999999999993</v>
      </c>
      <c r="T41">
        <v>-3.7</v>
      </c>
      <c r="U41">
        <v>2.5</v>
      </c>
      <c r="V41">
        <v>5.5</v>
      </c>
      <c r="W41">
        <v>2.1</v>
      </c>
    </row>
    <row r="42" spans="1:23">
      <c r="A42" s="27" t="s">
        <v>227</v>
      </c>
      <c r="B42" s="26">
        <v>2206287</v>
      </c>
      <c r="C42" s="26">
        <v>2559123</v>
      </c>
      <c r="D42" s="26">
        <v>3170276</v>
      </c>
      <c r="E42" s="26">
        <v>3571623</v>
      </c>
      <c r="F42" s="26">
        <v>4061929</v>
      </c>
      <c r="G42" s="26">
        <v>4556155</v>
      </c>
      <c r="H42" s="26">
        <v>5082059</v>
      </c>
      <c r="I42" s="26">
        <v>5881766</v>
      </c>
      <c r="J42" s="26">
        <v>6628637</v>
      </c>
      <c r="K42" s="26">
        <v>8049313</v>
      </c>
      <c r="L42" s="26">
        <v>9535483</v>
      </c>
      <c r="M42">
        <v>16.5</v>
      </c>
      <c r="N42">
        <v>16</v>
      </c>
      <c r="O42">
        <v>23.9</v>
      </c>
      <c r="P42">
        <v>12.7</v>
      </c>
      <c r="Q42">
        <v>13.7</v>
      </c>
      <c r="R42">
        <v>12.2</v>
      </c>
      <c r="S42">
        <v>11.5</v>
      </c>
      <c r="T42">
        <v>15.7</v>
      </c>
      <c r="U42">
        <v>12.7</v>
      </c>
      <c r="V42">
        <v>21.4</v>
      </c>
      <c r="W42">
        <v>18.5</v>
      </c>
    </row>
    <row r="43" spans="1:23">
      <c r="A43" s="27" t="s">
        <v>226</v>
      </c>
      <c r="B43" s="26">
        <v>577056</v>
      </c>
      <c r="C43" s="26">
        <v>646872</v>
      </c>
      <c r="D43" s="26">
        <v>680845</v>
      </c>
      <c r="E43" s="26">
        <v>641935</v>
      </c>
      <c r="F43" s="26">
        <v>619636</v>
      </c>
      <c r="G43" s="26">
        <v>632446</v>
      </c>
      <c r="H43" s="26">
        <v>617761</v>
      </c>
      <c r="I43" s="26">
        <v>652717</v>
      </c>
      <c r="J43" s="26">
        <v>638800</v>
      </c>
      <c r="K43" s="26">
        <v>642200</v>
      </c>
      <c r="L43" s="26">
        <v>672591</v>
      </c>
      <c r="M43">
        <v>80.8</v>
      </c>
      <c r="N43">
        <v>12.1</v>
      </c>
      <c r="O43">
        <v>5.3</v>
      </c>
      <c r="P43">
        <v>-5.7</v>
      </c>
      <c r="Q43">
        <v>-3.5</v>
      </c>
      <c r="R43">
        <v>2.1</v>
      </c>
      <c r="S43">
        <v>-2.2999999999999998</v>
      </c>
      <c r="T43">
        <v>5.7</v>
      </c>
      <c r="U43">
        <v>-2.1</v>
      </c>
      <c r="V43">
        <v>0.5</v>
      </c>
      <c r="W43">
        <v>4.7</v>
      </c>
    </row>
    <row r="44" spans="1:23">
      <c r="A44" s="27" t="s">
        <v>225</v>
      </c>
      <c r="B44" s="26">
        <v>4767121</v>
      </c>
      <c r="C44" s="26">
        <v>5759394</v>
      </c>
      <c r="D44" s="26">
        <v>6646697</v>
      </c>
      <c r="E44" s="26">
        <v>6907612</v>
      </c>
      <c r="F44" s="26">
        <v>7946627</v>
      </c>
      <c r="G44" s="26">
        <v>9706397</v>
      </c>
      <c r="H44" s="26">
        <v>10652017</v>
      </c>
      <c r="I44" s="26">
        <v>10797630</v>
      </c>
      <c r="J44" s="26">
        <v>10847115</v>
      </c>
      <c r="K44" s="26">
        <v>11353140</v>
      </c>
      <c r="L44" s="26">
        <v>11536504</v>
      </c>
      <c r="M44">
        <v>14.7</v>
      </c>
      <c r="N44">
        <v>20.8</v>
      </c>
      <c r="O44">
        <v>15.4</v>
      </c>
      <c r="P44">
        <v>3.9</v>
      </c>
      <c r="Q44">
        <v>15</v>
      </c>
      <c r="R44">
        <v>22.1</v>
      </c>
      <c r="S44">
        <v>9.6999999999999993</v>
      </c>
      <c r="T44">
        <v>1.4</v>
      </c>
      <c r="U44">
        <v>0.5</v>
      </c>
      <c r="V44">
        <v>4.7</v>
      </c>
      <c r="W44">
        <v>1.6</v>
      </c>
    </row>
    <row r="45" spans="1:23">
      <c r="A45" s="27" t="s">
        <v>224</v>
      </c>
      <c r="B45" s="26">
        <v>1657155</v>
      </c>
      <c r="C45" s="26">
        <v>2028283</v>
      </c>
      <c r="D45" s="26">
        <v>2396040</v>
      </c>
      <c r="E45" s="26">
        <v>2336434</v>
      </c>
      <c r="F45" s="26">
        <v>2233351</v>
      </c>
      <c r="G45" s="26">
        <v>2328284</v>
      </c>
      <c r="H45" s="26">
        <v>2559229</v>
      </c>
      <c r="I45" s="26">
        <v>3025290</v>
      </c>
      <c r="J45" s="26">
        <v>3145585</v>
      </c>
      <c r="K45" s="26">
        <v>3450654</v>
      </c>
      <c r="L45" s="26">
        <v>3751351</v>
      </c>
      <c r="M45">
        <v>109.7</v>
      </c>
      <c r="N45">
        <v>22.4</v>
      </c>
      <c r="O45">
        <v>18.100000000000001</v>
      </c>
      <c r="P45">
        <v>-2.5</v>
      </c>
      <c r="Q45">
        <v>-4.4000000000000004</v>
      </c>
      <c r="R45">
        <v>4.3</v>
      </c>
      <c r="S45">
        <v>9.9</v>
      </c>
      <c r="T45">
        <v>18.2</v>
      </c>
      <c r="U45">
        <v>4</v>
      </c>
      <c r="V45">
        <v>9.6999999999999993</v>
      </c>
      <c r="W45">
        <v>8.6999999999999993</v>
      </c>
    </row>
    <row r="46" spans="1:23">
      <c r="A46" s="27" t="s">
        <v>223</v>
      </c>
      <c r="B46" s="26">
        <v>672765</v>
      </c>
      <c r="C46" s="26">
        <v>783389</v>
      </c>
      <c r="D46" s="26">
        <v>953786</v>
      </c>
      <c r="E46" s="26">
        <v>1089684</v>
      </c>
      <c r="F46" s="26">
        <v>1521341</v>
      </c>
      <c r="G46" s="26">
        <v>1768687</v>
      </c>
      <c r="H46" s="26">
        <v>2091385</v>
      </c>
      <c r="I46" s="26">
        <v>2633105</v>
      </c>
      <c r="J46" s="26">
        <v>2842321</v>
      </c>
      <c r="K46" s="26">
        <v>3421399</v>
      </c>
      <c r="L46" s="26">
        <v>3831074</v>
      </c>
      <c r="M46">
        <v>62.7</v>
      </c>
      <c r="N46">
        <v>16.399999999999999</v>
      </c>
      <c r="O46">
        <v>21.8</v>
      </c>
      <c r="P46">
        <v>14.2</v>
      </c>
      <c r="Q46">
        <v>39.6</v>
      </c>
      <c r="R46">
        <v>16.3</v>
      </c>
      <c r="S46">
        <v>18.2</v>
      </c>
      <c r="T46">
        <v>25.9</v>
      </c>
      <c r="U46">
        <v>7.9</v>
      </c>
      <c r="V46">
        <v>20.399999999999999</v>
      </c>
      <c r="W46">
        <v>12</v>
      </c>
    </row>
    <row r="47" spans="1:23">
      <c r="A47" s="27" t="s">
        <v>222</v>
      </c>
      <c r="B47" s="26">
        <v>7665111</v>
      </c>
      <c r="C47" s="26">
        <v>8720017</v>
      </c>
      <c r="D47" s="26">
        <v>9631350</v>
      </c>
      <c r="E47" s="26">
        <v>9900180</v>
      </c>
      <c r="F47" s="26">
        <v>10498012</v>
      </c>
      <c r="G47" s="26">
        <v>11319366</v>
      </c>
      <c r="H47" s="26">
        <v>11793909</v>
      </c>
      <c r="I47" s="26">
        <v>11863895</v>
      </c>
      <c r="J47" s="26">
        <v>11881643</v>
      </c>
      <c r="K47" s="26">
        <v>12281054</v>
      </c>
      <c r="L47" s="26">
        <v>12702379</v>
      </c>
      <c r="M47">
        <v>21.6</v>
      </c>
      <c r="N47">
        <v>13.8</v>
      </c>
      <c r="O47">
        <v>10.5</v>
      </c>
      <c r="P47">
        <v>2.8</v>
      </c>
      <c r="Q47">
        <v>6</v>
      </c>
      <c r="R47">
        <v>7.8</v>
      </c>
      <c r="S47">
        <v>4.2</v>
      </c>
      <c r="T47">
        <v>0.6</v>
      </c>
      <c r="U47">
        <v>0.1</v>
      </c>
      <c r="V47">
        <v>3.4</v>
      </c>
      <c r="W47">
        <v>3.4</v>
      </c>
    </row>
    <row r="48" spans="1:23">
      <c r="A48" s="27" t="s">
        <v>221</v>
      </c>
      <c r="B48" s="26">
        <v>542610</v>
      </c>
      <c r="C48" s="26">
        <v>604397</v>
      </c>
      <c r="D48" s="26">
        <v>687497</v>
      </c>
      <c r="E48" s="26">
        <v>713346</v>
      </c>
      <c r="F48" s="26">
        <v>791896</v>
      </c>
      <c r="G48" s="26">
        <v>859488</v>
      </c>
      <c r="H48" s="26">
        <v>946725</v>
      </c>
      <c r="I48" s="26">
        <v>947154</v>
      </c>
      <c r="J48" s="26">
        <v>1003464</v>
      </c>
      <c r="K48" s="26">
        <v>1048319</v>
      </c>
      <c r="L48" s="26">
        <v>1052567</v>
      </c>
      <c r="M48">
        <v>26.6</v>
      </c>
      <c r="N48">
        <v>11.4</v>
      </c>
      <c r="O48">
        <v>13.7</v>
      </c>
      <c r="P48">
        <v>3.8</v>
      </c>
      <c r="Q48">
        <v>11</v>
      </c>
      <c r="R48">
        <v>8.5</v>
      </c>
      <c r="S48">
        <v>10.1</v>
      </c>
      <c r="T48">
        <v>0</v>
      </c>
      <c r="U48">
        <v>5.9</v>
      </c>
      <c r="V48">
        <v>4.5</v>
      </c>
      <c r="W48">
        <v>0.4</v>
      </c>
    </row>
    <row r="49" spans="1:23">
      <c r="A49" s="27" t="s">
        <v>220</v>
      </c>
      <c r="B49" s="26">
        <v>1515400</v>
      </c>
      <c r="C49" s="26">
        <v>1683724</v>
      </c>
      <c r="D49" s="26">
        <v>1738765</v>
      </c>
      <c r="E49" s="26">
        <v>1899804</v>
      </c>
      <c r="F49" s="26">
        <v>2117027</v>
      </c>
      <c r="G49" s="26">
        <v>2382594</v>
      </c>
      <c r="H49" s="26">
        <v>2590516</v>
      </c>
      <c r="I49" s="26">
        <v>3121820</v>
      </c>
      <c r="J49" s="26">
        <v>3486703</v>
      </c>
      <c r="K49" s="26">
        <v>4012012</v>
      </c>
      <c r="L49" s="26">
        <v>4625364</v>
      </c>
      <c r="M49">
        <v>13.1</v>
      </c>
      <c r="N49">
        <v>11.1</v>
      </c>
      <c r="O49">
        <v>3.3</v>
      </c>
      <c r="P49">
        <v>9.3000000000000007</v>
      </c>
      <c r="Q49">
        <v>11.4</v>
      </c>
      <c r="R49">
        <v>12.5</v>
      </c>
      <c r="S49">
        <v>8.6999999999999993</v>
      </c>
      <c r="T49">
        <v>20.5</v>
      </c>
      <c r="U49">
        <v>11.7</v>
      </c>
      <c r="V49">
        <v>15.1</v>
      </c>
      <c r="W49">
        <v>15.3</v>
      </c>
    </row>
    <row r="50" spans="1:23">
      <c r="A50" s="27" t="s">
        <v>219</v>
      </c>
      <c r="B50" s="26">
        <v>583888</v>
      </c>
      <c r="C50" s="26">
        <v>636547</v>
      </c>
      <c r="D50" s="26">
        <v>692849</v>
      </c>
      <c r="E50" s="26">
        <v>642961</v>
      </c>
      <c r="F50" s="26">
        <v>652740</v>
      </c>
      <c r="G50" s="26">
        <v>680514</v>
      </c>
      <c r="H50" s="26">
        <v>665507</v>
      </c>
      <c r="I50" s="26">
        <v>690768</v>
      </c>
      <c r="J50" s="26">
        <v>696004</v>
      </c>
      <c r="K50" s="26">
        <v>754844</v>
      </c>
      <c r="L50" s="26">
        <v>814180</v>
      </c>
      <c r="M50">
        <v>45.4</v>
      </c>
      <c r="N50">
        <v>9</v>
      </c>
      <c r="O50">
        <v>8.8000000000000007</v>
      </c>
      <c r="P50">
        <v>-7.2</v>
      </c>
      <c r="Q50">
        <v>1.5</v>
      </c>
      <c r="R50">
        <v>4.3</v>
      </c>
      <c r="S50">
        <v>-2.2000000000000002</v>
      </c>
      <c r="T50">
        <v>3.8</v>
      </c>
      <c r="U50">
        <v>0.8</v>
      </c>
      <c r="V50">
        <v>8.5</v>
      </c>
      <c r="W50">
        <v>7.9</v>
      </c>
    </row>
    <row r="51" spans="1:23">
      <c r="A51" s="27" t="s">
        <v>218</v>
      </c>
      <c r="B51" s="26">
        <v>2184789</v>
      </c>
      <c r="C51" s="26">
        <v>2337885</v>
      </c>
      <c r="D51" s="26">
        <v>2616556</v>
      </c>
      <c r="E51" s="26">
        <v>2915841</v>
      </c>
      <c r="F51" s="26">
        <v>3291718</v>
      </c>
      <c r="G51" s="26">
        <v>3567089</v>
      </c>
      <c r="H51" s="26">
        <v>3923687</v>
      </c>
      <c r="I51" s="26">
        <v>4591120</v>
      </c>
      <c r="J51" s="26">
        <v>4877185</v>
      </c>
      <c r="K51" s="26">
        <v>5689283</v>
      </c>
      <c r="L51" s="26">
        <v>6346105</v>
      </c>
      <c r="M51">
        <v>8.1</v>
      </c>
      <c r="N51">
        <v>7</v>
      </c>
      <c r="O51">
        <v>11.9</v>
      </c>
      <c r="P51">
        <v>11.4</v>
      </c>
      <c r="Q51">
        <v>12.9</v>
      </c>
      <c r="R51">
        <v>8.4</v>
      </c>
      <c r="S51">
        <v>10</v>
      </c>
      <c r="T51">
        <v>17</v>
      </c>
      <c r="U51">
        <v>6.2</v>
      </c>
      <c r="V51">
        <v>16.7</v>
      </c>
      <c r="W51">
        <v>11.5</v>
      </c>
    </row>
    <row r="52" spans="1:23">
      <c r="A52" s="27" t="s">
        <v>217</v>
      </c>
      <c r="B52" s="26">
        <v>3896542</v>
      </c>
      <c r="C52" s="26">
        <v>4663228</v>
      </c>
      <c r="D52" s="26">
        <v>5824715</v>
      </c>
      <c r="E52" s="26">
        <v>6414824</v>
      </c>
      <c r="F52" s="26">
        <v>7711194</v>
      </c>
      <c r="G52" s="26">
        <v>9579677</v>
      </c>
      <c r="H52" s="26">
        <v>11196730</v>
      </c>
      <c r="I52" s="26">
        <v>14229191</v>
      </c>
      <c r="J52" s="26">
        <v>16986510</v>
      </c>
      <c r="K52" s="26">
        <v>20851820</v>
      </c>
      <c r="L52" s="26">
        <v>25145561</v>
      </c>
      <c r="M52">
        <v>27.8</v>
      </c>
      <c r="N52">
        <v>19.7</v>
      </c>
      <c r="O52">
        <v>24.9</v>
      </c>
      <c r="P52">
        <v>10.1</v>
      </c>
      <c r="Q52">
        <v>20.2</v>
      </c>
      <c r="R52">
        <v>24.2</v>
      </c>
      <c r="S52">
        <v>16.899999999999999</v>
      </c>
      <c r="T52">
        <v>27.1</v>
      </c>
      <c r="U52">
        <v>19.399999999999999</v>
      </c>
      <c r="V52">
        <v>22.8</v>
      </c>
      <c r="W52">
        <v>20.6</v>
      </c>
    </row>
    <row r="53" spans="1:23">
      <c r="A53" s="27" t="s">
        <v>216</v>
      </c>
      <c r="B53" s="26">
        <v>373351</v>
      </c>
      <c r="C53" s="26">
        <v>449396</v>
      </c>
      <c r="D53" s="26">
        <v>507847</v>
      </c>
      <c r="E53" s="26">
        <v>550310</v>
      </c>
      <c r="F53" s="26">
        <v>688862</v>
      </c>
      <c r="G53" s="26">
        <v>890627</v>
      </c>
      <c r="H53" s="26">
        <v>1059273</v>
      </c>
      <c r="I53" s="26">
        <v>1461037</v>
      </c>
      <c r="J53" s="26">
        <v>1722850</v>
      </c>
      <c r="K53" s="26">
        <v>2233169</v>
      </c>
      <c r="L53" s="26">
        <v>2763885</v>
      </c>
      <c r="M53">
        <v>34.9</v>
      </c>
      <c r="N53">
        <v>20.399999999999999</v>
      </c>
      <c r="O53">
        <v>13</v>
      </c>
      <c r="P53">
        <v>8.4</v>
      </c>
      <c r="Q53">
        <v>25.2</v>
      </c>
      <c r="R53">
        <v>29.3</v>
      </c>
      <c r="S53">
        <v>18.899999999999999</v>
      </c>
      <c r="T53">
        <v>37.9</v>
      </c>
      <c r="U53">
        <v>17.899999999999999</v>
      </c>
      <c r="V53">
        <v>29.6</v>
      </c>
      <c r="W53">
        <v>23.8</v>
      </c>
    </row>
    <row r="54" spans="1:23">
      <c r="A54" s="27" t="s">
        <v>215</v>
      </c>
      <c r="B54" s="26">
        <v>355956</v>
      </c>
      <c r="C54" s="26">
        <v>352428</v>
      </c>
      <c r="D54" s="26">
        <v>359611</v>
      </c>
      <c r="E54" s="26">
        <v>359231</v>
      </c>
      <c r="F54" s="26">
        <v>377747</v>
      </c>
      <c r="G54" s="26">
        <v>389881</v>
      </c>
      <c r="H54" s="26">
        <v>444330</v>
      </c>
      <c r="I54" s="26">
        <v>511456</v>
      </c>
      <c r="J54" s="26">
        <v>562758</v>
      </c>
      <c r="K54" s="26">
        <v>608827</v>
      </c>
      <c r="L54" s="26">
        <v>625741</v>
      </c>
      <c r="M54">
        <v>3.6</v>
      </c>
      <c r="N54">
        <v>-1</v>
      </c>
      <c r="O54">
        <v>2</v>
      </c>
      <c r="P54">
        <v>-0.1</v>
      </c>
      <c r="Q54">
        <v>5.2</v>
      </c>
      <c r="R54">
        <v>3.2</v>
      </c>
      <c r="S54">
        <v>14</v>
      </c>
      <c r="T54">
        <v>15.1</v>
      </c>
      <c r="U54">
        <v>10</v>
      </c>
      <c r="V54">
        <v>8.1999999999999993</v>
      </c>
      <c r="W54">
        <v>2.8</v>
      </c>
    </row>
    <row r="55" spans="1:23">
      <c r="A55" s="27" t="s">
        <v>214</v>
      </c>
      <c r="B55" s="26">
        <v>2061612</v>
      </c>
      <c r="C55" s="26">
        <v>2309187</v>
      </c>
      <c r="D55" s="26">
        <v>2421851</v>
      </c>
      <c r="E55" s="26">
        <v>2677773</v>
      </c>
      <c r="F55" s="26">
        <v>3318680</v>
      </c>
      <c r="G55" s="26">
        <v>3966949</v>
      </c>
      <c r="H55" s="26">
        <v>4648494</v>
      </c>
      <c r="I55" s="26">
        <v>5346818</v>
      </c>
      <c r="J55" s="26">
        <v>6187358</v>
      </c>
      <c r="K55" s="26">
        <v>7078515</v>
      </c>
      <c r="L55" s="26">
        <v>8001024</v>
      </c>
      <c r="M55">
        <v>11.2</v>
      </c>
      <c r="N55">
        <v>12</v>
      </c>
      <c r="O55">
        <v>4.9000000000000004</v>
      </c>
      <c r="P55">
        <v>10.6</v>
      </c>
      <c r="Q55">
        <v>23.9</v>
      </c>
      <c r="R55">
        <v>19.5</v>
      </c>
      <c r="S55">
        <v>17.2</v>
      </c>
      <c r="T55">
        <v>15</v>
      </c>
      <c r="U55">
        <v>15.7</v>
      </c>
      <c r="V55">
        <v>14.4</v>
      </c>
      <c r="W55">
        <v>13</v>
      </c>
    </row>
    <row r="56" spans="1:23">
      <c r="A56" s="27" t="s">
        <v>213</v>
      </c>
      <c r="B56" s="26">
        <v>1141990</v>
      </c>
      <c r="C56" s="26">
        <v>1356621</v>
      </c>
      <c r="D56" s="26">
        <v>1563396</v>
      </c>
      <c r="E56" s="26">
        <v>1736191</v>
      </c>
      <c r="F56" s="26">
        <v>2378963</v>
      </c>
      <c r="G56" s="26">
        <v>2853214</v>
      </c>
      <c r="H56" s="26">
        <v>3409169</v>
      </c>
      <c r="I56" s="26">
        <v>4132156</v>
      </c>
      <c r="J56" s="26">
        <v>4866692</v>
      </c>
      <c r="K56" s="26">
        <v>5894121</v>
      </c>
      <c r="L56" s="26">
        <v>6724540</v>
      </c>
      <c r="M56">
        <v>120.4</v>
      </c>
      <c r="N56">
        <v>18.8</v>
      </c>
      <c r="O56">
        <v>15.2</v>
      </c>
      <c r="P56">
        <v>11.1</v>
      </c>
      <c r="Q56">
        <v>37</v>
      </c>
      <c r="R56">
        <v>19.899999999999999</v>
      </c>
      <c r="S56">
        <v>19.5</v>
      </c>
      <c r="T56">
        <v>21.2</v>
      </c>
      <c r="U56">
        <v>17.8</v>
      </c>
      <c r="V56">
        <v>21.1</v>
      </c>
      <c r="W56">
        <v>14.1</v>
      </c>
    </row>
    <row r="57" spans="1:23">
      <c r="A57" s="27" t="s">
        <v>212</v>
      </c>
      <c r="B57" s="26">
        <v>1221119</v>
      </c>
      <c r="C57" s="26">
        <v>1463701</v>
      </c>
      <c r="D57" s="26">
        <v>1729205</v>
      </c>
      <c r="E57" s="26">
        <v>1901974</v>
      </c>
      <c r="F57" s="26">
        <v>2005552</v>
      </c>
      <c r="G57" s="26">
        <v>1860421</v>
      </c>
      <c r="H57" s="26">
        <v>1744237</v>
      </c>
      <c r="I57" s="26">
        <v>1949644</v>
      </c>
      <c r="J57" s="26">
        <v>1793477</v>
      </c>
      <c r="K57" s="26">
        <v>1808344</v>
      </c>
      <c r="L57" s="26">
        <v>1852994</v>
      </c>
      <c r="M57">
        <v>27.4</v>
      </c>
      <c r="N57">
        <v>19.899999999999999</v>
      </c>
      <c r="O57">
        <v>18.100000000000001</v>
      </c>
      <c r="P57">
        <v>10</v>
      </c>
      <c r="Q57">
        <v>5.4</v>
      </c>
      <c r="R57">
        <v>-7.2</v>
      </c>
      <c r="S57">
        <v>-6.2</v>
      </c>
      <c r="T57">
        <v>11.8</v>
      </c>
      <c r="U57">
        <v>-8</v>
      </c>
      <c r="V57">
        <v>0.8</v>
      </c>
      <c r="W57">
        <v>2.5</v>
      </c>
    </row>
    <row r="58" spans="1:23">
      <c r="A58" s="27" t="s">
        <v>211</v>
      </c>
      <c r="B58" s="26">
        <v>2333860</v>
      </c>
      <c r="C58" s="26">
        <v>2632067</v>
      </c>
      <c r="D58" s="26">
        <v>2939006</v>
      </c>
      <c r="E58" s="26">
        <v>3137587</v>
      </c>
      <c r="F58" s="26">
        <v>3434575</v>
      </c>
      <c r="G58" s="26">
        <v>3951777</v>
      </c>
      <c r="H58" s="26">
        <v>4417731</v>
      </c>
      <c r="I58" s="26">
        <v>4705767</v>
      </c>
      <c r="J58" s="26">
        <v>4891769</v>
      </c>
      <c r="K58" s="26">
        <v>5363675</v>
      </c>
      <c r="L58" s="26">
        <v>5686986</v>
      </c>
      <c r="M58">
        <v>12.8</v>
      </c>
      <c r="N58">
        <v>12.8</v>
      </c>
      <c r="O58">
        <v>11.7</v>
      </c>
      <c r="P58">
        <v>6.8</v>
      </c>
      <c r="Q58">
        <v>9.5</v>
      </c>
      <c r="R58">
        <v>15.1</v>
      </c>
      <c r="S58">
        <v>11.8</v>
      </c>
      <c r="T58">
        <v>6.5</v>
      </c>
      <c r="U58">
        <v>4</v>
      </c>
      <c r="V58">
        <v>9.6</v>
      </c>
      <c r="W58">
        <v>6</v>
      </c>
    </row>
    <row r="59" spans="1:23">
      <c r="A59" s="27" t="s">
        <v>210</v>
      </c>
      <c r="B59" s="26">
        <v>145965</v>
      </c>
      <c r="C59" s="26">
        <v>194402</v>
      </c>
      <c r="D59" s="26">
        <v>225565</v>
      </c>
      <c r="E59" s="26">
        <v>250742</v>
      </c>
      <c r="F59" s="26">
        <v>290529</v>
      </c>
      <c r="G59" s="26">
        <v>330066</v>
      </c>
      <c r="H59" s="26">
        <v>332416</v>
      </c>
      <c r="I59" s="26">
        <v>469557</v>
      </c>
      <c r="J59" s="26">
        <v>453588</v>
      </c>
      <c r="K59" s="26">
        <v>493782</v>
      </c>
      <c r="L59" s="26">
        <v>563626</v>
      </c>
      <c r="M59">
        <v>57.7</v>
      </c>
      <c r="N59">
        <v>33.200000000000003</v>
      </c>
      <c r="O59">
        <v>16</v>
      </c>
      <c r="P59">
        <v>11.2</v>
      </c>
      <c r="Q59">
        <v>15.9</v>
      </c>
      <c r="R59">
        <v>13.6</v>
      </c>
      <c r="S59">
        <v>0.7</v>
      </c>
      <c r="T59">
        <v>41.3</v>
      </c>
      <c r="U59">
        <v>-3.4</v>
      </c>
      <c r="V59">
        <v>8.9</v>
      </c>
      <c r="W59">
        <v>14.1</v>
      </c>
    </row>
    <row r="60" spans="1:23">
      <c r="A60" s="27" t="s">
        <v>209</v>
      </c>
      <c r="B60" s="26">
        <v>1118012</v>
      </c>
      <c r="C60" s="26">
        <v>1299809</v>
      </c>
      <c r="D60" s="26">
        <v>1543913</v>
      </c>
      <c r="E60" s="26">
        <v>1869255</v>
      </c>
      <c r="F60" s="26">
        <v>2210703</v>
      </c>
      <c r="G60" s="26">
        <v>2349544</v>
      </c>
      <c r="H60" s="26">
        <v>2712033</v>
      </c>
      <c r="I60" s="26">
        <v>3196520</v>
      </c>
      <c r="J60" s="26">
        <v>3522037</v>
      </c>
      <c r="K60" s="26">
        <v>3808610</v>
      </c>
      <c r="L60" s="26">
        <v>3725789</v>
      </c>
      <c r="M60">
        <v>17.3</v>
      </c>
      <c r="N60">
        <v>16.3</v>
      </c>
      <c r="O60">
        <v>18.8</v>
      </c>
      <c r="P60">
        <v>21.1</v>
      </c>
      <c r="Q60">
        <v>18.3</v>
      </c>
      <c r="R60">
        <v>6.3</v>
      </c>
      <c r="S60">
        <v>15.4</v>
      </c>
      <c r="T60">
        <v>17.899999999999999</v>
      </c>
      <c r="U60">
        <v>10.199999999999999</v>
      </c>
      <c r="V60">
        <v>8.1</v>
      </c>
      <c r="W60">
        <v>-2.2000000000000002</v>
      </c>
    </row>
    <row r="62" spans="1:23" ht="15.6" customHeight="1">
      <c r="A62" s="139" t="s">
        <v>359</v>
      </c>
      <c r="B62" s="139"/>
      <c r="C62" s="139"/>
      <c r="D62" s="139"/>
    </row>
  </sheetData>
  <mergeCells count="1">
    <mergeCell ref="A62:D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3"/>
  <sheetViews>
    <sheetView topLeftCell="A7" zoomScale="95" zoomScaleNormal="100" workbookViewId="0">
      <selection activeCell="F36" sqref="F36"/>
    </sheetView>
  </sheetViews>
  <sheetFormatPr defaultColWidth="10.77734375" defaultRowHeight="14.4"/>
  <cols>
    <col min="1" max="1" width="33.77734375" style="61" customWidth="1"/>
    <col min="2" max="2" width="17.44140625" style="61" bestFit="1" customWidth="1"/>
    <col min="3" max="3" width="18.109375" style="61" customWidth="1"/>
    <col min="4" max="4" width="21.109375" style="61" customWidth="1"/>
    <col min="5" max="5" width="17.44140625" style="61" customWidth="1"/>
    <col min="6" max="7" width="17.44140625" style="61" bestFit="1" customWidth="1"/>
    <col min="8" max="8" width="21.109375" style="61" customWidth="1"/>
    <col min="9" max="9" width="27.77734375" style="61" bestFit="1" customWidth="1"/>
    <col min="10" max="10" width="8.33203125" style="61" customWidth="1"/>
    <col min="11" max="11" width="11" style="61" customWidth="1"/>
    <col min="12" max="12" width="24.109375" style="61" customWidth="1"/>
    <col min="13" max="13" width="2.6640625" style="61" customWidth="1"/>
    <col min="14" max="16384" width="10.77734375" style="61"/>
  </cols>
  <sheetData>
    <row r="1" spans="1:20">
      <c r="E1" s="62"/>
    </row>
    <row r="2" spans="1:20" ht="23.4">
      <c r="A2" s="125" t="s">
        <v>312</v>
      </c>
      <c r="B2" s="125"/>
      <c r="K2" s="63"/>
    </row>
    <row r="3" spans="1:20">
      <c r="A3" s="126" t="s">
        <v>313</v>
      </c>
      <c r="B3" s="126"/>
      <c r="K3" s="63"/>
    </row>
    <row r="4" spans="1:20">
      <c r="A4" s="64" t="s">
        <v>309</v>
      </c>
      <c r="B4" s="65"/>
      <c r="D4" s="66" t="s">
        <v>314</v>
      </c>
      <c r="E4" s="67">
        <f>Total_Revenue</f>
        <v>846800</v>
      </c>
      <c r="F4" s="68">
        <f>Total_Expenses</f>
        <v>712438.6</v>
      </c>
      <c r="G4" s="69">
        <f>B27</f>
        <v>134361.40000000002</v>
      </c>
    </row>
    <row r="5" spans="1:20">
      <c r="A5" s="61" t="s">
        <v>314</v>
      </c>
      <c r="B5" s="70">
        <v>29200</v>
      </c>
      <c r="D5" s="71">
        <v>15000</v>
      </c>
      <c r="E5" s="72">
        <f t="dataTable" ref="E5:G10" dt2D="0" dtr="0" r1="B5"/>
        <v>435000</v>
      </c>
      <c r="F5" s="72">
        <v>508022.5</v>
      </c>
      <c r="G5" s="72">
        <v>-73022.5</v>
      </c>
      <c r="T5" s="62"/>
    </row>
    <row r="6" spans="1:20">
      <c r="A6" s="61" t="s">
        <v>315</v>
      </c>
      <c r="B6" s="73">
        <v>29</v>
      </c>
      <c r="D6" s="71">
        <v>20000</v>
      </c>
      <c r="E6" s="72">
        <v>580000</v>
      </c>
      <c r="F6" s="72">
        <v>580000</v>
      </c>
      <c r="G6" s="72">
        <v>0</v>
      </c>
    </row>
    <row r="7" spans="1:20" ht="15" thickBot="1">
      <c r="A7" s="74" t="s">
        <v>208</v>
      </c>
      <c r="B7" s="75">
        <f>Units_Sold*Price_per_Unit</f>
        <v>846800</v>
      </c>
      <c r="D7" s="71">
        <v>25000</v>
      </c>
      <c r="E7" s="72">
        <v>725000</v>
      </c>
      <c r="F7" s="72">
        <v>651977.5</v>
      </c>
      <c r="G7" s="72">
        <v>73022.5</v>
      </c>
    </row>
    <row r="8" spans="1:20" ht="15" thickTop="1">
      <c r="D8" s="71">
        <v>30000</v>
      </c>
      <c r="E8" s="72">
        <v>870000</v>
      </c>
      <c r="F8" s="72">
        <v>723955</v>
      </c>
      <c r="G8" s="72">
        <v>146045</v>
      </c>
    </row>
    <row r="9" spans="1:20">
      <c r="A9" s="76" t="s">
        <v>316</v>
      </c>
      <c r="B9" s="65"/>
      <c r="D9" s="71">
        <v>35000</v>
      </c>
      <c r="E9" s="72">
        <v>1015000</v>
      </c>
      <c r="F9" s="72">
        <v>795932.5</v>
      </c>
      <c r="G9" s="72">
        <v>219067.5</v>
      </c>
      <c r="J9" s="63"/>
    </row>
    <row r="10" spans="1:20">
      <c r="A10" s="61" t="s">
        <v>317</v>
      </c>
      <c r="B10" s="77">
        <f>Units_Sold*1.05</f>
        <v>30660</v>
      </c>
      <c r="D10" s="71">
        <v>40000</v>
      </c>
      <c r="E10" s="72">
        <v>1160000</v>
      </c>
      <c r="F10" s="72">
        <v>867910</v>
      </c>
      <c r="G10" s="72">
        <v>292090</v>
      </c>
      <c r="J10" s="63"/>
    </row>
    <row r="11" spans="1:20">
      <c r="A11" s="61" t="s">
        <v>318</v>
      </c>
      <c r="B11" s="78">
        <v>8.5</v>
      </c>
      <c r="E11" s="79"/>
      <c r="F11" s="79"/>
      <c r="G11" s="79"/>
      <c r="J11" s="63"/>
    </row>
    <row r="12" spans="1:20" ht="15.6">
      <c r="A12" s="80" t="s">
        <v>319</v>
      </c>
      <c r="B12" s="81">
        <f>Units_Produced*Material_Cost_per_Unit</f>
        <v>260610</v>
      </c>
      <c r="D12" s="82" t="s">
        <v>320</v>
      </c>
      <c r="E12" s="82"/>
      <c r="F12" s="82"/>
      <c r="G12" s="82"/>
      <c r="H12" s="82"/>
      <c r="I12" s="82"/>
      <c r="J12" s="83"/>
    </row>
    <row r="13" spans="1:20">
      <c r="A13" s="61" t="s">
        <v>321</v>
      </c>
      <c r="B13" s="78">
        <v>5.21</v>
      </c>
      <c r="D13" s="84"/>
      <c r="E13" s="85" t="s">
        <v>315</v>
      </c>
      <c r="F13" s="85"/>
      <c r="G13" s="85"/>
      <c r="H13" s="85"/>
      <c r="I13" s="85"/>
      <c r="J13" s="86"/>
    </row>
    <row r="14" spans="1:20">
      <c r="A14" s="80" t="s">
        <v>322</v>
      </c>
      <c r="B14" s="81">
        <f>Units_Produced*Manufacturing_Cost_per_Unit</f>
        <v>159738.6</v>
      </c>
      <c r="D14" s="87">
        <f>B27</f>
        <v>134361.40000000002</v>
      </c>
      <c r="E14" s="88">
        <v>20</v>
      </c>
      <c r="F14" s="88">
        <v>25</v>
      </c>
      <c r="G14" s="88">
        <v>30</v>
      </c>
      <c r="H14" s="88">
        <v>35</v>
      </c>
      <c r="I14" s="88">
        <v>40</v>
      </c>
      <c r="J14" s="72"/>
    </row>
    <row r="15" spans="1:20" ht="15" thickBot="1">
      <c r="A15" s="74" t="s">
        <v>323</v>
      </c>
      <c r="B15" s="75">
        <f>Total_Material_Cost+Total_Manufacturing_Cost</f>
        <v>420348.6</v>
      </c>
      <c r="D15" s="71">
        <v>15000</v>
      </c>
      <c r="E15" s="72">
        <f t="dataTable" ref="E15:I20" dt2D="1" dtr="1" r1="B6" r2="B5" ca="1"/>
        <v>-208022.5</v>
      </c>
      <c r="F15" s="72">
        <v>-133022.5</v>
      </c>
      <c r="G15" s="72">
        <v>-58022.5</v>
      </c>
      <c r="H15" s="72">
        <v>16977.5</v>
      </c>
      <c r="I15" s="72">
        <v>91977.5</v>
      </c>
      <c r="J15" s="89"/>
    </row>
    <row r="16" spans="1:20" ht="15" thickTop="1">
      <c r="D16" s="71">
        <v>20000</v>
      </c>
      <c r="E16" s="72">
        <v>-180000</v>
      </c>
      <c r="F16" s="72">
        <v>-80000</v>
      </c>
      <c r="G16" s="72">
        <v>20000</v>
      </c>
      <c r="H16" s="72">
        <v>120000</v>
      </c>
      <c r="I16" s="72">
        <v>220000</v>
      </c>
      <c r="J16" s="89"/>
    </row>
    <row r="17" spans="1:11">
      <c r="A17" s="76" t="s">
        <v>324</v>
      </c>
      <c r="B17" s="65"/>
      <c r="D17" s="71">
        <v>25000</v>
      </c>
      <c r="E17" s="72">
        <v>-151977.5</v>
      </c>
      <c r="F17" s="72">
        <v>-26977.5</v>
      </c>
      <c r="G17" s="72">
        <v>98022.5</v>
      </c>
      <c r="H17" s="72">
        <v>223022.5</v>
      </c>
      <c r="I17" s="72">
        <v>348022.5</v>
      </c>
      <c r="J17" s="89"/>
    </row>
    <row r="18" spans="1:11">
      <c r="A18" s="61" t="s">
        <v>325</v>
      </c>
      <c r="B18" s="78">
        <v>240000</v>
      </c>
      <c r="D18" s="71">
        <v>30000</v>
      </c>
      <c r="E18" s="72">
        <v>-123955</v>
      </c>
      <c r="F18" s="72">
        <v>26045</v>
      </c>
      <c r="G18" s="72">
        <v>176045</v>
      </c>
      <c r="H18" s="72">
        <v>326045</v>
      </c>
      <c r="I18" s="72">
        <v>476045</v>
      </c>
      <c r="J18" s="89"/>
    </row>
    <row r="19" spans="1:11">
      <c r="A19" s="61" t="s">
        <v>326</v>
      </c>
      <c r="B19" s="78">
        <v>25000</v>
      </c>
      <c r="D19" s="71">
        <v>35000</v>
      </c>
      <c r="E19" s="72">
        <v>-95932.5</v>
      </c>
      <c r="F19" s="72">
        <v>79067.5</v>
      </c>
      <c r="G19" s="72">
        <v>254067.5</v>
      </c>
      <c r="H19" s="72">
        <v>429067.5</v>
      </c>
      <c r="I19" s="72">
        <v>604067.5</v>
      </c>
      <c r="J19" s="89"/>
    </row>
    <row r="20" spans="1:11">
      <c r="A20" s="61" t="s">
        <v>327</v>
      </c>
      <c r="B20" s="78">
        <v>15000</v>
      </c>
      <c r="D20" s="71">
        <v>40000</v>
      </c>
      <c r="E20" s="72">
        <v>-67910</v>
      </c>
      <c r="F20" s="72">
        <v>132090</v>
      </c>
      <c r="G20" s="72">
        <v>332090</v>
      </c>
      <c r="H20" s="72">
        <v>532090</v>
      </c>
      <c r="I20" s="72">
        <v>732090</v>
      </c>
      <c r="J20" s="89"/>
    </row>
    <row r="21" spans="1:11">
      <c r="A21" s="61" t="s">
        <v>328</v>
      </c>
      <c r="B21" s="78">
        <v>12090</v>
      </c>
      <c r="E21" s="63"/>
      <c r="K21" s="63"/>
    </row>
    <row r="22" spans="1:11" ht="15" thickBot="1">
      <c r="A22" s="74" t="s">
        <v>329</v>
      </c>
      <c r="B22" s="75">
        <f>Salaries_and_Benefits+Advertising+Administrative+Miscellaneous</f>
        <v>292090</v>
      </c>
      <c r="E22" s="63"/>
      <c r="K22" s="63"/>
    </row>
    <row r="23" spans="1:11" ht="15" thickTop="1">
      <c r="E23" s="63"/>
      <c r="K23" s="63"/>
    </row>
    <row r="24" spans="1:11">
      <c r="A24" s="64" t="s">
        <v>330</v>
      </c>
      <c r="B24" s="65" t="s">
        <v>331</v>
      </c>
      <c r="E24" s="63"/>
      <c r="G24" s="62"/>
      <c r="H24" s="63"/>
      <c r="K24" s="63"/>
    </row>
    <row r="25" spans="1:11">
      <c r="A25" s="61" t="s">
        <v>208</v>
      </c>
      <c r="B25" s="90">
        <f>B7</f>
        <v>846800</v>
      </c>
      <c r="E25" s="63"/>
      <c r="H25" s="63"/>
      <c r="K25" s="63"/>
    </row>
    <row r="26" spans="1:11">
      <c r="A26" s="61" t="s">
        <v>332</v>
      </c>
      <c r="B26" s="90">
        <f>Total_Variable_Expenses+Total_Fixed_Expenses</f>
        <v>712438.6</v>
      </c>
      <c r="D26" s="91"/>
      <c r="E26" s="63"/>
      <c r="H26" s="63"/>
      <c r="K26" s="63"/>
    </row>
    <row r="27" spans="1:11" ht="15" thickBot="1">
      <c r="A27" s="74" t="s">
        <v>333</v>
      </c>
      <c r="B27" s="92">
        <f>B25-B26</f>
        <v>134361.40000000002</v>
      </c>
      <c r="E27" s="63"/>
      <c r="H27" s="63"/>
    </row>
    <row r="28" spans="1:11" ht="15" thickTop="1">
      <c r="E28" s="63"/>
      <c r="H28" s="63"/>
    </row>
    <row r="29" spans="1:11">
      <c r="A29" s="62" t="s">
        <v>334</v>
      </c>
      <c r="B29" s="93">
        <f>Total_Fixed_Expenses/(Price_per_Unit-1.05*(Material_Cost_per_Unit+Manufacturing_Cost_per_Unit))</f>
        <v>20000.000000000004</v>
      </c>
      <c r="I29" s="63"/>
    </row>
    <row r="30" spans="1:11">
      <c r="E30" s="63"/>
      <c r="G30" s="62"/>
    </row>
    <row r="31" spans="1:11">
      <c r="E31" s="63"/>
      <c r="K31" s="63"/>
    </row>
    <row r="32" spans="1:11">
      <c r="E32" s="63"/>
      <c r="K32" s="63"/>
    </row>
    <row r="33" spans="1:5">
      <c r="A33" s="94" t="s">
        <v>335</v>
      </c>
      <c r="B33" s="94" t="s">
        <v>336</v>
      </c>
      <c r="E33" s="63"/>
    </row>
    <row r="34" spans="1:5">
      <c r="A34" s="95">
        <f>B29</f>
        <v>20000.000000000004</v>
      </c>
      <c r="B34" s="72">
        <f>E5</f>
        <v>435000</v>
      </c>
      <c r="E34" s="63"/>
    </row>
    <row r="35" spans="1:5">
      <c r="A35" s="95">
        <f>B29</f>
        <v>20000.000000000004</v>
      </c>
      <c r="B35" s="72">
        <f>E10</f>
        <v>1160000</v>
      </c>
      <c r="E35" s="63"/>
    </row>
    <row r="36" spans="1:5">
      <c r="E36" s="63"/>
    </row>
    <row r="37" spans="1:5">
      <c r="E37" s="63"/>
    </row>
    <row r="38" spans="1:5">
      <c r="E38" s="63"/>
    </row>
    <row r="39" spans="1:5">
      <c r="E39" s="63"/>
    </row>
    <row r="40" spans="1:5">
      <c r="E40" s="63"/>
    </row>
    <row r="41" spans="1:5">
      <c r="E41" s="63"/>
    </row>
    <row r="42" spans="1:5">
      <c r="E42" s="63"/>
    </row>
    <row r="43" spans="1:5">
      <c r="E43" s="63"/>
    </row>
    <row r="44" spans="1:5">
      <c r="E44" s="63"/>
    </row>
    <row r="45" spans="1:5">
      <c r="E45" s="63"/>
    </row>
    <row r="46" spans="1:5">
      <c r="E46" s="63"/>
    </row>
    <row r="47" spans="1:5">
      <c r="E47" s="63"/>
    </row>
    <row r="48" spans="1:5">
      <c r="E48" s="63"/>
    </row>
    <row r="49" spans="5:5">
      <c r="E49" s="63"/>
    </row>
    <row r="50" spans="5:5">
      <c r="E50" s="63"/>
    </row>
    <row r="51" spans="5:5">
      <c r="E51" s="63"/>
    </row>
    <row r="52" spans="5:5">
      <c r="E52" s="63"/>
    </row>
    <row r="53" spans="5:5">
      <c r="E53" s="63"/>
    </row>
  </sheetData>
  <scenarios current="2" sqref="B53:B55">
    <scenario name="Enthusiatic Response" locked="1" count="5" user="Elizabeth Durango-Cohen" comment="Created by Elizabeth Durango-Cohen on 6/3/2015_x000a_Modified by Elizabeth Durango-Cohen on 6/3/2015">
      <inputCells r="B5" val="35000" numFmtId="3"/>
      <inputCells r="B18" val="275000" numFmtId="8"/>
      <inputCells r="B19" val="40000" numFmtId="8"/>
      <inputCells r="B20" val="25000" numFmtId="8"/>
      <inputCells r="B21" val="20000" numFmtId="8"/>
    </scenario>
    <scenario name="Weak Market Response" locked="1" count="5" user="Elizabeth Durango-Cohen" comment="Created by Elizabeth Durango-Cohen on 6/3/2015">
      <inputCells r="B5" val="22000" numFmtId="3"/>
      <inputCells r="B18" val="220000" numFmtId="8"/>
      <inputCells r="B19" val="15000" numFmtId="8"/>
      <inputCells r="B20" val="10000" numFmtId="8"/>
      <inputCells r="B21" val="10000" numFmtId="8"/>
    </scenario>
    <scenario name="Going Out of Business Sale" locked="1" count="2" user="Elizabeth Durango-Cohen" comment="Created by Elizabeth Durango-Cohen on 6/3/2015">
      <inputCells r="B5" val="45000" numFmtId="3"/>
      <inputCells r="B6" val="22.5" numFmtId="8"/>
    </scenario>
  </scenarios>
  <mergeCells count="2">
    <mergeCell ref="A2:B2"/>
    <mergeCell ref="A3:B3"/>
  </mergeCells>
  <pageMargins left="0.7" right="0.7" top="0.75" bottom="0.75" header="0.3" footer="0.3"/>
  <pageSetup scale="63" orientation="landscape" r:id="rId1"/>
  <rowBreaks count="1" manualBreakCount="1">
    <brk id="1" max="16383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54" baseType="lpstr">
      <vt:lpstr>Problem 1 -- Part I</vt:lpstr>
      <vt:lpstr>Problem 1 -- Part II</vt:lpstr>
      <vt:lpstr>Problem 1 - Part III</vt:lpstr>
      <vt:lpstr>Problem 2</vt:lpstr>
      <vt:lpstr>Problem 2-What if Analysis </vt:lpstr>
      <vt:lpstr>Problem 2 Scenarios</vt:lpstr>
      <vt:lpstr>Sports_Minded Scenarios</vt:lpstr>
      <vt:lpstr>Problem 2-Cost-Price Changes</vt:lpstr>
      <vt:lpstr>Problem 3</vt:lpstr>
      <vt:lpstr>Inspired Endeavors</vt:lpstr>
      <vt:lpstr>Regional Trends</vt:lpstr>
      <vt:lpstr>Net Income Analysis</vt:lpstr>
      <vt:lpstr>'Inspired Endeavors'!Administrative</vt:lpstr>
      <vt:lpstr>'Inspired Endeavors'!Advertising</vt:lpstr>
      <vt:lpstr>'Problem 2 Scenarios'!Costs</vt:lpstr>
      <vt:lpstr>Costs</vt:lpstr>
      <vt:lpstr>'Problem 2 Scenarios'!Decision_Variable</vt:lpstr>
      <vt:lpstr>Decision_Variable</vt:lpstr>
      <vt:lpstr>'Problem 2 Scenarios'!Forecasted_Demand</vt:lpstr>
      <vt:lpstr>Forecasted_Demand</vt:lpstr>
      <vt:lpstr>'Problem 2 Scenarios'!Leftover_Price</vt:lpstr>
      <vt:lpstr>Leftover_Price</vt:lpstr>
      <vt:lpstr>'Inspired Endeavors'!Manufacturing_Cost_per_Unit</vt:lpstr>
      <vt:lpstr>'Inspired Endeavors'!Material_Cost_per_Unit</vt:lpstr>
      <vt:lpstr>'Inspired Endeavors'!Miscellaneous</vt:lpstr>
      <vt:lpstr>'Inspired Endeavors'!Net_Income</vt:lpstr>
      <vt:lpstr>'Problem 2 Scenarios'!Order_Quantity</vt:lpstr>
      <vt:lpstr>Order_Quantity</vt:lpstr>
      <vt:lpstr>'Inspired Endeavors'!Price_per_Unit</vt:lpstr>
      <vt:lpstr>'Problem 2 Scenarios'!Profit</vt:lpstr>
      <vt:lpstr>Profit</vt:lpstr>
      <vt:lpstr>'Problem 2 Scenarios'!Profit_Model</vt:lpstr>
      <vt:lpstr>Profit_Model</vt:lpstr>
      <vt:lpstr>'Problem 2 Scenarios'!Regular_Price</vt:lpstr>
      <vt:lpstr>Regular_Price</vt:lpstr>
      <vt:lpstr>'Problem 2 Scenarios'!Revenue</vt:lpstr>
      <vt:lpstr>Revenue</vt:lpstr>
      <vt:lpstr>'Inspired Endeavors'!Salaries_and_Benefits</vt:lpstr>
      <vt:lpstr>'Inspired Endeavors'!Total_Expenses</vt:lpstr>
      <vt:lpstr>'Inspired Endeavors'!Total_Fixed_Expenses</vt:lpstr>
      <vt:lpstr>'Inspired Endeavors'!Total_Manufacturing_Cost</vt:lpstr>
      <vt:lpstr>'Inspired Endeavors'!Total_Material_Cost</vt:lpstr>
      <vt:lpstr>'Inspired Endeavors'!Total_Revenue</vt:lpstr>
      <vt:lpstr>'Inspired Endeavors'!Total_Variable_Expenses</vt:lpstr>
      <vt:lpstr>'Problem 2 Scenarios'!Uncertainties</vt:lpstr>
      <vt:lpstr>Uncertainties</vt:lpstr>
      <vt:lpstr>'Problem 2 Scenarios'!Unit_Cost_per_cap</vt:lpstr>
      <vt:lpstr>Unit_Cost_per_cap</vt:lpstr>
      <vt:lpstr>Units_Produced</vt:lpstr>
      <vt:lpstr>Units_Sold</vt:lpstr>
      <vt:lpstr>'Problem 2 Scenarios'!Units_sold_at_leftover_price</vt:lpstr>
      <vt:lpstr>Units_sold_at_leftover_price</vt:lpstr>
      <vt:lpstr>'Problem 2 Scenarios'!Units_sold_at_regular_price</vt:lpstr>
      <vt:lpstr>Units_sold_at_regular_price</vt:lpstr>
    </vt:vector>
  </TitlesOfParts>
  <Company>Stuart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dresha reddy</cp:lastModifiedBy>
  <dcterms:created xsi:type="dcterms:W3CDTF">2019-08-30T15:26:12Z</dcterms:created>
  <dcterms:modified xsi:type="dcterms:W3CDTF">2025-02-17T02:22:57Z</dcterms:modified>
</cp:coreProperties>
</file>