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0" yWindow="0" windowWidth="25600" windowHeight="16060"/>
  </bookViews>
  <sheets>
    <sheet name="results" sheetId="2" r:id="rId1"/>
    <sheet name="teams" sheetId="4" r:id="rId2"/>
    <sheet name="slot_result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F54" i="2"/>
  <c r="K54" i="2"/>
  <c r="N54" i="2"/>
  <c r="O54" i="2"/>
  <c r="E55" i="2"/>
  <c r="J55" i="2"/>
  <c r="N55" i="2"/>
  <c r="O55" i="2"/>
  <c r="E56" i="2"/>
  <c r="J56" i="2"/>
  <c r="N56" i="2"/>
  <c r="O56" i="2"/>
  <c r="O57" i="2"/>
  <c r="F58" i="2"/>
  <c r="K58" i="2"/>
  <c r="N58" i="2"/>
  <c r="O58" i="2"/>
  <c r="E59" i="2"/>
  <c r="J59" i="2"/>
  <c r="F59" i="2"/>
  <c r="K59" i="2"/>
  <c r="N59" i="2"/>
  <c r="O59" i="2"/>
  <c r="E60" i="2"/>
  <c r="J60" i="2"/>
  <c r="N60" i="2"/>
  <c r="O60" i="2"/>
  <c r="E61" i="2"/>
  <c r="J61" i="2"/>
  <c r="N61" i="2"/>
  <c r="O61" i="2"/>
  <c r="F62" i="2"/>
  <c r="K62" i="2"/>
  <c r="E62" i="2"/>
  <c r="J62" i="2"/>
  <c r="N62" i="2"/>
  <c r="O62" i="2"/>
  <c r="E63" i="2"/>
  <c r="J63" i="2"/>
  <c r="F63" i="2"/>
  <c r="K63" i="2"/>
  <c r="N63" i="2"/>
  <c r="O63" i="2"/>
  <c r="F64" i="2"/>
  <c r="K64" i="2"/>
  <c r="E64" i="2"/>
  <c r="J64" i="2"/>
  <c r="N64" i="2"/>
  <c r="O64" i="2"/>
  <c r="E65" i="2"/>
  <c r="J65" i="2"/>
  <c r="F65" i="2"/>
  <c r="K65" i="2"/>
  <c r="N65" i="2"/>
  <c r="O65" i="2"/>
  <c r="E66" i="2"/>
  <c r="J66" i="2"/>
  <c r="F66" i="2"/>
  <c r="K66" i="2"/>
  <c r="N66" i="2"/>
  <c r="O66" i="2"/>
  <c r="E67" i="2"/>
  <c r="J67" i="2"/>
  <c r="F67" i="2"/>
  <c r="K67" i="2"/>
  <c r="N67" i="2"/>
  <c r="O67" i="2"/>
  <c r="E68" i="2"/>
  <c r="J68" i="2"/>
  <c r="F68" i="2"/>
  <c r="K68" i="2"/>
  <c r="N68" i="2"/>
  <c r="O6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7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5" i="2"/>
  <c r="K56" i="2"/>
  <c r="J57" i="2"/>
  <c r="K57" i="2"/>
  <c r="J58" i="2"/>
  <c r="K60" i="2"/>
  <c r="K61" i="2"/>
  <c r="K2" i="2"/>
  <c r="J2" i="2"/>
  <c r="M2" i="2"/>
  <c r="B2" i="3"/>
  <c r="D2" i="3"/>
  <c r="F2" i="3"/>
  <c r="B3" i="3"/>
  <c r="D3" i="3"/>
  <c r="F3" i="3"/>
  <c r="B4" i="3"/>
  <c r="D4" i="3"/>
  <c r="F4" i="3"/>
  <c r="B5" i="3"/>
  <c r="D5" i="3"/>
  <c r="F5" i="3"/>
  <c r="B6" i="3"/>
  <c r="D6" i="3"/>
  <c r="F6" i="3"/>
  <c r="G6" i="3"/>
  <c r="H6" i="3"/>
  <c r="B7" i="3"/>
  <c r="D7" i="3"/>
  <c r="F7" i="3"/>
  <c r="G7" i="3"/>
  <c r="H7" i="3"/>
  <c r="B8" i="3"/>
  <c r="D8" i="3"/>
  <c r="F8" i="3"/>
  <c r="G8" i="3"/>
  <c r="H8" i="3"/>
  <c r="B9" i="3"/>
  <c r="D9" i="3"/>
  <c r="F9" i="3"/>
  <c r="G9" i="3"/>
  <c r="H9" i="3"/>
  <c r="B10" i="3"/>
  <c r="D10" i="3"/>
  <c r="F10" i="3"/>
  <c r="G10" i="3"/>
  <c r="H10" i="3"/>
  <c r="B11" i="3"/>
  <c r="F26" i="2"/>
  <c r="D11" i="3"/>
  <c r="F11" i="3"/>
  <c r="G11" i="3"/>
  <c r="H11" i="3"/>
  <c r="B12" i="3"/>
  <c r="D12" i="3"/>
  <c r="F12" i="3"/>
  <c r="G12" i="3"/>
  <c r="H12" i="3"/>
  <c r="B13" i="3"/>
  <c r="D13" i="3"/>
  <c r="F13" i="3"/>
  <c r="G13" i="3"/>
  <c r="H13" i="3"/>
  <c r="B14" i="3"/>
  <c r="F28" i="2"/>
  <c r="D14" i="3"/>
  <c r="F14" i="3"/>
  <c r="G14" i="3"/>
  <c r="H14" i="3"/>
  <c r="B15" i="3"/>
  <c r="D15" i="3"/>
  <c r="F15" i="3"/>
  <c r="G15" i="3"/>
  <c r="H15" i="3"/>
  <c r="B16" i="3"/>
  <c r="D16" i="3"/>
  <c r="F16" i="3"/>
  <c r="G16" i="3"/>
  <c r="H16" i="3"/>
  <c r="B17" i="3"/>
  <c r="D17" i="3"/>
  <c r="F17" i="3"/>
  <c r="G17" i="3"/>
  <c r="H17" i="3"/>
  <c r="B18" i="3"/>
  <c r="D18" i="3"/>
  <c r="F18" i="3"/>
  <c r="G18" i="3"/>
  <c r="H18" i="3"/>
  <c r="B19" i="3"/>
  <c r="D19" i="3"/>
  <c r="F19" i="3"/>
  <c r="G19" i="3"/>
  <c r="H19" i="3"/>
  <c r="B20" i="3"/>
  <c r="D20" i="3"/>
  <c r="F20" i="3"/>
  <c r="G20" i="3"/>
  <c r="H20" i="3"/>
  <c r="B21" i="3"/>
  <c r="D21" i="3"/>
  <c r="F21" i="3"/>
  <c r="G21" i="3"/>
  <c r="H21" i="3"/>
  <c r="B22" i="3"/>
  <c r="F12" i="2"/>
  <c r="D22" i="3"/>
  <c r="F22" i="3"/>
  <c r="G22" i="3"/>
  <c r="H22" i="3"/>
  <c r="B23" i="3"/>
  <c r="D23" i="3"/>
  <c r="F23" i="3"/>
  <c r="G23" i="3"/>
  <c r="H23" i="3"/>
  <c r="B24" i="3"/>
  <c r="D24" i="3"/>
  <c r="F24" i="3"/>
  <c r="G24" i="3"/>
  <c r="H24" i="3"/>
  <c r="B25" i="3"/>
  <c r="D25" i="3"/>
  <c r="F25" i="3"/>
  <c r="G25" i="3"/>
  <c r="H25" i="3"/>
  <c r="B26" i="3"/>
  <c r="D26" i="3"/>
  <c r="F26" i="3"/>
  <c r="G26" i="3"/>
  <c r="H26" i="3"/>
  <c r="B27" i="3"/>
  <c r="D27" i="3"/>
  <c r="F27" i="3"/>
  <c r="G27" i="3"/>
  <c r="H27" i="3"/>
  <c r="B28" i="3"/>
  <c r="D28" i="3"/>
  <c r="F28" i="3"/>
  <c r="G28" i="3"/>
  <c r="H28" i="3"/>
  <c r="B29" i="3"/>
  <c r="D29" i="3"/>
  <c r="F29" i="3"/>
  <c r="G29" i="3"/>
  <c r="H29" i="3"/>
  <c r="B30" i="3"/>
  <c r="D30" i="3"/>
  <c r="F30" i="3"/>
  <c r="G30" i="3"/>
  <c r="H30" i="3"/>
  <c r="B31" i="3"/>
  <c r="D31" i="3"/>
  <c r="F31" i="3"/>
  <c r="G31" i="3"/>
  <c r="H31" i="3"/>
  <c r="B32" i="3"/>
  <c r="D32" i="3"/>
  <c r="F32" i="3"/>
  <c r="G32" i="3"/>
  <c r="H32" i="3"/>
  <c r="B33" i="3"/>
  <c r="D33" i="3"/>
  <c r="F33" i="3"/>
  <c r="G33" i="3"/>
  <c r="H33" i="3"/>
  <c r="B34" i="3"/>
  <c r="D34" i="3"/>
  <c r="F34" i="3"/>
  <c r="G34" i="3"/>
  <c r="H34" i="3"/>
  <c r="B35" i="3"/>
  <c r="F20" i="2"/>
  <c r="D35" i="3"/>
  <c r="F35" i="3"/>
  <c r="G35" i="3"/>
  <c r="H35" i="3"/>
  <c r="B36" i="3"/>
  <c r="D36" i="3"/>
  <c r="F36" i="3"/>
  <c r="G36" i="3"/>
  <c r="H36" i="3"/>
  <c r="B37" i="3"/>
  <c r="D37" i="3"/>
  <c r="F37" i="3"/>
  <c r="G37" i="3"/>
  <c r="H37" i="3"/>
  <c r="E38" i="2"/>
  <c r="B38" i="3"/>
  <c r="F38" i="2"/>
  <c r="D38" i="3"/>
  <c r="F38" i="3"/>
  <c r="G38" i="3"/>
  <c r="H38" i="3"/>
  <c r="E46" i="2"/>
  <c r="B39" i="3"/>
  <c r="F46" i="2"/>
  <c r="D39" i="3"/>
  <c r="F39" i="3"/>
  <c r="G39" i="3"/>
  <c r="H39" i="3"/>
  <c r="E47" i="2"/>
  <c r="B40" i="3"/>
  <c r="F47" i="2"/>
  <c r="D40" i="3"/>
  <c r="F40" i="3"/>
  <c r="G40" i="3"/>
  <c r="H40" i="3"/>
  <c r="E48" i="2"/>
  <c r="B41" i="3"/>
  <c r="F48" i="2"/>
  <c r="D41" i="3"/>
  <c r="F41" i="3"/>
  <c r="G41" i="3"/>
  <c r="H41" i="3"/>
  <c r="E49" i="2"/>
  <c r="B42" i="3"/>
  <c r="F49" i="2"/>
  <c r="D42" i="3"/>
  <c r="F42" i="3"/>
  <c r="G42" i="3"/>
  <c r="H42" i="3"/>
  <c r="E50" i="2"/>
  <c r="B43" i="3"/>
  <c r="F50" i="2"/>
  <c r="D43" i="3"/>
  <c r="F43" i="3"/>
  <c r="G43" i="3"/>
  <c r="H43" i="3"/>
  <c r="E39" i="2"/>
  <c r="B44" i="3"/>
  <c r="F39" i="2"/>
  <c r="D44" i="3"/>
  <c r="F44" i="3"/>
  <c r="G44" i="3"/>
  <c r="H44" i="3"/>
  <c r="E40" i="2"/>
  <c r="B45" i="3"/>
  <c r="F40" i="2"/>
  <c r="D45" i="3"/>
  <c r="F45" i="3"/>
  <c r="G45" i="3"/>
  <c r="H45" i="3"/>
  <c r="E41" i="2"/>
  <c r="B46" i="3"/>
  <c r="F41" i="2"/>
  <c r="D46" i="3"/>
  <c r="F46" i="3"/>
  <c r="G46" i="3"/>
  <c r="H46" i="3"/>
  <c r="E51" i="2"/>
  <c r="B47" i="3"/>
  <c r="F51" i="2"/>
  <c r="D47" i="3"/>
  <c r="F47" i="3"/>
  <c r="G47" i="3"/>
  <c r="H47" i="3"/>
  <c r="E42" i="2"/>
  <c r="B48" i="3"/>
  <c r="F42" i="2"/>
  <c r="D48" i="3"/>
  <c r="F48" i="3"/>
  <c r="G48" i="3"/>
  <c r="H48" i="3"/>
  <c r="E52" i="2"/>
  <c r="B49" i="3"/>
  <c r="F52" i="2"/>
  <c r="D49" i="3"/>
  <c r="F49" i="3"/>
  <c r="G49" i="3"/>
  <c r="H49" i="3"/>
  <c r="E53" i="2"/>
  <c r="B50" i="3"/>
  <c r="F53" i="2"/>
  <c r="D50" i="3"/>
  <c r="F50" i="3"/>
  <c r="G50" i="3"/>
  <c r="H50" i="3"/>
  <c r="E43" i="2"/>
  <c r="B51" i="3"/>
  <c r="F43" i="2"/>
  <c r="D51" i="3"/>
  <c r="F51" i="3"/>
  <c r="G51" i="3"/>
  <c r="H51" i="3"/>
  <c r="E44" i="2"/>
  <c r="B52" i="3"/>
  <c r="F44" i="2"/>
  <c r="D52" i="3"/>
  <c r="F52" i="3"/>
  <c r="G52" i="3"/>
  <c r="H52" i="3"/>
  <c r="E45" i="2"/>
  <c r="B53" i="3"/>
  <c r="F45" i="2"/>
  <c r="D53" i="3"/>
  <c r="F53" i="3"/>
  <c r="G53" i="3"/>
  <c r="H53" i="3"/>
  <c r="E58" i="2"/>
  <c r="B54" i="3"/>
  <c r="D54" i="3"/>
  <c r="F54" i="3"/>
  <c r="G54" i="3"/>
  <c r="H54" i="3"/>
  <c r="B55" i="3"/>
  <c r="D55" i="3"/>
  <c r="F55" i="3"/>
  <c r="G55" i="3"/>
  <c r="H55" i="3"/>
  <c r="B56" i="3"/>
  <c r="F60" i="2"/>
  <c r="D56" i="3"/>
  <c r="F56" i="3"/>
  <c r="G56" i="3"/>
  <c r="H56" i="3"/>
  <c r="B57" i="3"/>
  <c r="F61" i="2"/>
  <c r="D57" i="3"/>
  <c r="F57" i="3"/>
  <c r="G57" i="3"/>
  <c r="H57" i="3"/>
  <c r="E54" i="2"/>
  <c r="B58" i="3"/>
  <c r="D58" i="3"/>
  <c r="F58" i="3"/>
  <c r="G58" i="3"/>
  <c r="H58" i="3"/>
  <c r="B59" i="3"/>
  <c r="F55" i="2"/>
  <c r="D59" i="3"/>
  <c r="F59" i="3"/>
  <c r="G59" i="3"/>
  <c r="H59" i="3"/>
  <c r="B60" i="3"/>
  <c r="F56" i="2"/>
  <c r="D60" i="3"/>
  <c r="F60" i="3"/>
  <c r="G60" i="3"/>
  <c r="H60" i="3"/>
  <c r="E57" i="2"/>
  <c r="B61" i="3"/>
  <c r="F57" i="2"/>
  <c r="D61" i="3"/>
  <c r="F61" i="3"/>
  <c r="G61" i="3"/>
  <c r="H61" i="3"/>
  <c r="B62" i="3"/>
  <c r="D62" i="3"/>
  <c r="F62" i="3"/>
  <c r="G62" i="3"/>
  <c r="H62" i="3"/>
  <c r="B63" i="3"/>
  <c r="D63" i="3"/>
  <c r="F63" i="3"/>
  <c r="G63" i="3"/>
  <c r="H63" i="3"/>
  <c r="B64" i="3"/>
  <c r="D64" i="3"/>
  <c r="F64" i="3"/>
  <c r="G64" i="3"/>
  <c r="H64" i="3"/>
  <c r="B65" i="3"/>
  <c r="D65" i="3"/>
  <c r="F65" i="3"/>
  <c r="G65" i="3"/>
  <c r="H65" i="3"/>
  <c r="B66" i="3"/>
  <c r="D66" i="3"/>
  <c r="F66" i="3"/>
  <c r="G66" i="3"/>
  <c r="H66" i="3"/>
  <c r="B67" i="3"/>
  <c r="D67" i="3"/>
  <c r="F67" i="3"/>
  <c r="G67" i="3"/>
  <c r="H67" i="3"/>
  <c r="B68" i="3"/>
  <c r="D68" i="3"/>
  <c r="F68" i="3"/>
  <c r="G68" i="3"/>
  <c r="H68" i="3"/>
  <c r="G2" i="3"/>
  <c r="G5" i="3"/>
  <c r="G4" i="3"/>
  <c r="G3" i="3"/>
  <c r="C3" i="3"/>
  <c r="E3" i="3"/>
  <c r="C6" i="3"/>
  <c r="E6" i="3"/>
  <c r="C13" i="3"/>
  <c r="E13" i="3"/>
  <c r="C16" i="3"/>
  <c r="E16" i="3"/>
  <c r="C17" i="3"/>
  <c r="E17" i="3"/>
  <c r="C18" i="3"/>
  <c r="E18" i="3"/>
  <c r="C19" i="3"/>
  <c r="E19" i="3"/>
  <c r="C24" i="3"/>
  <c r="E24" i="3"/>
  <c r="C27" i="3"/>
  <c r="E27" i="3"/>
  <c r="C29" i="3"/>
  <c r="E29" i="3"/>
  <c r="C31" i="3"/>
  <c r="E31" i="3"/>
  <c r="C32" i="3"/>
  <c r="E32" i="3"/>
  <c r="C33" i="3"/>
  <c r="E33" i="3"/>
  <c r="C34" i="3"/>
  <c r="E34" i="3"/>
  <c r="C35" i="3"/>
  <c r="C36" i="3"/>
  <c r="E36" i="3"/>
  <c r="C7" i="3"/>
  <c r="E7" i="3"/>
  <c r="C8" i="3"/>
  <c r="E8" i="3"/>
  <c r="C9" i="3"/>
  <c r="E9" i="3"/>
  <c r="C10" i="3"/>
  <c r="E10" i="3"/>
  <c r="C12" i="3"/>
  <c r="E12" i="3"/>
  <c r="C14" i="3"/>
  <c r="C15" i="3"/>
  <c r="E15" i="3"/>
  <c r="C20" i="3"/>
  <c r="E20" i="3"/>
  <c r="C21" i="3"/>
  <c r="E21" i="3"/>
  <c r="C23" i="3"/>
  <c r="E23" i="3"/>
  <c r="C25" i="3"/>
  <c r="E25" i="3"/>
  <c r="C26" i="3"/>
  <c r="E26" i="3"/>
  <c r="C28" i="3"/>
  <c r="E28" i="3"/>
  <c r="C30" i="3"/>
  <c r="E30" i="3"/>
  <c r="C37" i="3"/>
  <c r="E37" i="3"/>
  <c r="E5" i="3"/>
  <c r="C5" i="3"/>
  <c r="E4" i="3"/>
  <c r="C4" i="3"/>
  <c r="E2" i="3"/>
  <c r="C2" i="3"/>
  <c r="A5" i="3"/>
  <c r="A2" i="3"/>
  <c r="A3" i="3"/>
  <c r="A6" i="3"/>
  <c r="A13" i="3"/>
  <c r="A16" i="3"/>
  <c r="A17" i="3"/>
  <c r="A18" i="3"/>
  <c r="A19" i="3"/>
  <c r="A22" i="3"/>
  <c r="A24" i="3"/>
  <c r="A27" i="3"/>
  <c r="A29" i="3"/>
  <c r="A31" i="3"/>
  <c r="A32" i="3"/>
  <c r="A33" i="3"/>
  <c r="A34" i="3"/>
  <c r="A35" i="3"/>
  <c r="A36" i="3"/>
  <c r="A7" i="3"/>
  <c r="A8" i="3"/>
  <c r="A9" i="3"/>
  <c r="A10" i="3"/>
  <c r="A11" i="3"/>
  <c r="A12" i="3"/>
  <c r="A14" i="3"/>
  <c r="A15" i="3"/>
  <c r="A20" i="3"/>
  <c r="A21" i="3"/>
  <c r="A23" i="3"/>
  <c r="A25" i="3"/>
  <c r="A26" i="3"/>
  <c r="A28" i="3"/>
  <c r="A30" i="3"/>
  <c r="A37" i="3"/>
  <c r="A38" i="3"/>
  <c r="A44" i="3"/>
  <c r="A45" i="3"/>
  <c r="A46" i="3"/>
  <c r="A48" i="3"/>
  <c r="A51" i="3"/>
  <c r="A52" i="3"/>
  <c r="A53" i="3"/>
  <c r="A39" i="3"/>
  <c r="A40" i="3"/>
  <c r="A41" i="3"/>
  <c r="A42" i="3"/>
  <c r="A43" i="3"/>
  <c r="A47" i="3"/>
  <c r="A49" i="3"/>
  <c r="A50" i="3"/>
  <c r="A58" i="3"/>
  <c r="A59" i="3"/>
  <c r="A60" i="3"/>
  <c r="A61" i="3"/>
  <c r="A54" i="3"/>
  <c r="A55" i="3"/>
  <c r="A56" i="3"/>
  <c r="A57" i="3"/>
  <c r="A64" i="3"/>
  <c r="A65" i="3"/>
  <c r="A62" i="3"/>
  <c r="A63" i="3"/>
  <c r="A66" i="3"/>
  <c r="A67" i="3"/>
  <c r="A68" i="3"/>
  <c r="A4" i="3"/>
  <c r="H5" i="2"/>
  <c r="H2" i="2"/>
  <c r="H3" i="2"/>
  <c r="H6" i="2"/>
  <c r="H22" i="2"/>
  <c r="H23" i="2"/>
  <c r="H24" i="2"/>
  <c r="H25" i="2"/>
  <c r="H27" i="2"/>
  <c r="H7" i="2"/>
  <c r="H28" i="2"/>
  <c r="H29" i="2"/>
  <c r="H8" i="2"/>
  <c r="H9" i="2"/>
  <c r="H10" i="2"/>
  <c r="H11" i="2"/>
  <c r="H30" i="2"/>
  <c r="H31" i="2"/>
  <c r="H32" i="2"/>
  <c r="H13" i="2"/>
  <c r="H33" i="2"/>
  <c r="H34" i="2"/>
  <c r="H14" i="2"/>
  <c r="H35" i="2"/>
  <c r="H15" i="2"/>
  <c r="H36" i="2"/>
  <c r="H16" i="2"/>
  <c r="H17" i="2"/>
  <c r="H18" i="2"/>
  <c r="H19" i="2"/>
  <c r="H20" i="2"/>
  <c r="H21" i="2"/>
  <c r="H37" i="2"/>
  <c r="H4" i="2"/>
  <c r="H48" i="2"/>
  <c r="E35" i="3"/>
  <c r="H12" i="2"/>
  <c r="E22" i="3"/>
  <c r="H26" i="2"/>
  <c r="C11" i="3"/>
  <c r="C42" i="3"/>
  <c r="H38" i="2"/>
  <c r="C50" i="3"/>
  <c r="C38" i="3"/>
  <c r="E45" i="3"/>
  <c r="H53" i="2"/>
  <c r="C56" i="3"/>
  <c r="H39" i="2"/>
  <c r="H46" i="2"/>
  <c r="C44" i="3"/>
  <c r="C51" i="3"/>
  <c r="C40" i="3"/>
  <c r="E50" i="3"/>
  <c r="C48" i="3"/>
  <c r="H43" i="2"/>
  <c r="H47" i="2"/>
  <c r="C47" i="3"/>
  <c r="E51" i="3"/>
  <c r="E60" i="3"/>
  <c r="H42" i="2"/>
  <c r="E43" i="3"/>
  <c r="H51" i="2"/>
  <c r="E48" i="3"/>
  <c r="E44" i="3"/>
  <c r="C45" i="3"/>
  <c r="E39" i="3"/>
  <c r="E49" i="3"/>
  <c r="C39" i="3"/>
  <c r="E42" i="3"/>
  <c r="H60" i="2"/>
  <c r="H49" i="2"/>
  <c r="H44" i="2"/>
  <c r="E38" i="3"/>
  <c r="H50" i="2"/>
  <c r="E41" i="3"/>
  <c r="E57" i="3"/>
  <c r="H52" i="2"/>
  <c r="C49" i="3"/>
  <c r="C43" i="3"/>
  <c r="H61" i="2"/>
  <c r="C57" i="3"/>
  <c r="C41" i="3"/>
  <c r="E40" i="3"/>
  <c r="E53" i="3"/>
  <c r="C52" i="3"/>
  <c r="H40" i="2"/>
  <c r="E52" i="3"/>
  <c r="H59" i="2"/>
  <c r="C55" i="3"/>
  <c r="H45" i="2"/>
  <c r="H56" i="2"/>
  <c r="C60" i="3"/>
  <c r="C53" i="3"/>
  <c r="E47" i="3"/>
  <c r="E61" i="3"/>
  <c r="H55" i="2"/>
  <c r="C59" i="3"/>
  <c r="C22" i="3"/>
  <c r="E14" i="3"/>
  <c r="E11" i="3"/>
  <c r="H3" i="3"/>
  <c r="H2" i="3"/>
  <c r="H4" i="3"/>
  <c r="H5" i="3"/>
  <c r="E55" i="3"/>
  <c r="C61" i="3"/>
  <c r="H57" i="2"/>
  <c r="E54" i="3"/>
  <c r="C54" i="3"/>
  <c r="E63" i="3"/>
  <c r="C46" i="3"/>
  <c r="H41" i="2"/>
  <c r="E59" i="3"/>
  <c r="C65" i="3"/>
  <c r="H63" i="2"/>
  <c r="E64" i="3"/>
  <c r="E58" i="3"/>
  <c r="H58" i="2"/>
  <c r="C62" i="3"/>
  <c r="E46" i="3"/>
  <c r="E56" i="3"/>
  <c r="E65" i="3"/>
  <c r="C63" i="3"/>
  <c r="H65" i="2"/>
  <c r="H64" i="2"/>
  <c r="H54" i="2"/>
  <c r="C58" i="3"/>
  <c r="E67" i="3"/>
  <c r="E62" i="3"/>
  <c r="E66" i="3"/>
  <c r="H66" i="2"/>
  <c r="C66" i="3"/>
  <c r="H62" i="2"/>
  <c r="C64" i="3"/>
  <c r="H67" i="2"/>
  <c r="C67" i="3"/>
  <c r="H68" i="2"/>
  <c r="C68" i="3"/>
  <c r="E68" i="3"/>
</calcChain>
</file>

<file path=xl/sharedStrings.xml><?xml version="1.0" encoding="utf-8"?>
<sst xmlns="http://schemas.openxmlformats.org/spreadsheetml/2006/main" count="499" uniqueCount="224">
  <si>
    <t>#1 Villanova</t>
  </si>
  <si>
    <t>W01</t>
  </si>
  <si>
    <t>#2 Virginia</t>
  </si>
  <si>
    <t>W02</t>
  </si>
  <si>
    <t>#3 Oklahoma</t>
  </si>
  <si>
    <t>W03</t>
  </si>
  <si>
    <t>#4 Louisville</t>
  </si>
  <si>
    <t>W04</t>
  </si>
  <si>
    <t>#5 Northern Iowa</t>
  </si>
  <si>
    <t>W05</t>
  </si>
  <si>
    <t>#6 Providence</t>
  </si>
  <si>
    <t>W06</t>
  </si>
  <si>
    <t>#7 Michigan St</t>
  </si>
  <si>
    <t>W07</t>
  </si>
  <si>
    <t>#8 NC State</t>
  </si>
  <si>
    <t>W08</t>
  </si>
  <si>
    <t>#9 LSU</t>
  </si>
  <si>
    <t>W09</t>
  </si>
  <si>
    <t>#10 Georgia</t>
  </si>
  <si>
    <t>W10</t>
  </si>
  <si>
    <t>#11 Boise St</t>
  </si>
  <si>
    <t>W11a</t>
  </si>
  <si>
    <t>#11 Dayton</t>
  </si>
  <si>
    <t>W11b</t>
  </si>
  <si>
    <t>#12 Wyoming</t>
  </si>
  <si>
    <t>W12</t>
  </si>
  <si>
    <t>#13 UC Irvine</t>
  </si>
  <si>
    <t>W13</t>
  </si>
  <si>
    <t>#14 Albany NY</t>
  </si>
  <si>
    <t>W14</t>
  </si>
  <si>
    <t>#15 Belmont</t>
  </si>
  <si>
    <t>W15</t>
  </si>
  <si>
    <t>#16 Lafayette</t>
  </si>
  <si>
    <t>W16</t>
  </si>
  <si>
    <t>#1 Duke</t>
  </si>
  <si>
    <t>X01</t>
  </si>
  <si>
    <t>#2 Gonzaga</t>
  </si>
  <si>
    <t>X02</t>
  </si>
  <si>
    <t>#3 Iowa St</t>
  </si>
  <si>
    <t>X03</t>
  </si>
  <si>
    <t>#4 Georgetown</t>
  </si>
  <si>
    <t>X04</t>
  </si>
  <si>
    <t>#5 Utah</t>
  </si>
  <si>
    <t>X05</t>
  </si>
  <si>
    <t>#6 SMU</t>
  </si>
  <si>
    <t>X06</t>
  </si>
  <si>
    <t>#7 Iowa</t>
  </si>
  <si>
    <t>X07</t>
  </si>
  <si>
    <t>#8 San Diego St</t>
  </si>
  <si>
    <t>X08</t>
  </si>
  <si>
    <t>#9 St John's</t>
  </si>
  <si>
    <t>X09</t>
  </si>
  <si>
    <t>#10 Davidson</t>
  </si>
  <si>
    <t>X10</t>
  </si>
  <si>
    <t>#11 UCLA</t>
  </si>
  <si>
    <t>X11</t>
  </si>
  <si>
    <t>#12 SF Austin</t>
  </si>
  <si>
    <t>X12</t>
  </si>
  <si>
    <t>#13 E Washington</t>
  </si>
  <si>
    <t>X13</t>
  </si>
  <si>
    <t>#14 UAB</t>
  </si>
  <si>
    <t>X14</t>
  </si>
  <si>
    <t>#15 N Dakota St</t>
  </si>
  <si>
    <t>X15</t>
  </si>
  <si>
    <t>#16 North Florida</t>
  </si>
  <si>
    <t>X16a</t>
  </si>
  <si>
    <t>#16 Robert Morris</t>
  </si>
  <si>
    <t>X16b</t>
  </si>
  <si>
    <t>#1 Kentucky</t>
  </si>
  <si>
    <t>Y01</t>
  </si>
  <si>
    <t>#2 Kansas</t>
  </si>
  <si>
    <t>Y02</t>
  </si>
  <si>
    <t>#3 Notre Dame</t>
  </si>
  <si>
    <t>Y03</t>
  </si>
  <si>
    <t>#4 Maryland</t>
  </si>
  <si>
    <t>Y04</t>
  </si>
  <si>
    <t>#5 West Virginia</t>
  </si>
  <si>
    <t>Y05</t>
  </si>
  <si>
    <t>#6 Butler</t>
  </si>
  <si>
    <t>Y06</t>
  </si>
  <si>
    <t>#7 Wichita St</t>
  </si>
  <si>
    <t>Y07</t>
  </si>
  <si>
    <t>#8 Cincinnati</t>
  </si>
  <si>
    <t>Y08</t>
  </si>
  <si>
    <t>#9 Purdue</t>
  </si>
  <si>
    <t>Y09</t>
  </si>
  <si>
    <t>#10 Indiana</t>
  </si>
  <si>
    <t>Y10</t>
  </si>
  <si>
    <t>#11 Texas</t>
  </si>
  <si>
    <t>Y11</t>
  </si>
  <si>
    <t>#12 Buffalo</t>
  </si>
  <si>
    <t>Y12</t>
  </si>
  <si>
    <t>#13 Valparaiso</t>
  </si>
  <si>
    <t>Y13</t>
  </si>
  <si>
    <t>#14 Northeastern</t>
  </si>
  <si>
    <t>Y14</t>
  </si>
  <si>
    <t>#15 New Mexico St</t>
  </si>
  <si>
    <t>Y15</t>
  </si>
  <si>
    <t>#16 Hampton</t>
  </si>
  <si>
    <t>Y16a</t>
  </si>
  <si>
    <t>#16 Manhattan</t>
  </si>
  <si>
    <t>Y16b</t>
  </si>
  <si>
    <t>#1 Wisconsin</t>
  </si>
  <si>
    <t>Z01</t>
  </si>
  <si>
    <t>#2 Arizona</t>
  </si>
  <si>
    <t>Z02</t>
  </si>
  <si>
    <t>#3 Baylor</t>
  </si>
  <si>
    <t>Z03</t>
  </si>
  <si>
    <t>#4 North Carolina</t>
  </si>
  <si>
    <t>Z04</t>
  </si>
  <si>
    <t>#5 Arkansas</t>
  </si>
  <si>
    <t>Z05</t>
  </si>
  <si>
    <t>#6 Xavier</t>
  </si>
  <si>
    <t>Z06</t>
  </si>
  <si>
    <t>#7 VA Commonwealth</t>
  </si>
  <si>
    <t>Z07</t>
  </si>
  <si>
    <t>#8 Oregon</t>
  </si>
  <si>
    <t>Z08</t>
  </si>
  <si>
    <t>#9 Oklahoma St</t>
  </si>
  <si>
    <t>Z09</t>
  </si>
  <si>
    <t>#10 Ohio St</t>
  </si>
  <si>
    <t>Z10</t>
  </si>
  <si>
    <t>#11 BYU</t>
  </si>
  <si>
    <t>Z11a</t>
  </si>
  <si>
    <t>#11 Mississippi</t>
  </si>
  <si>
    <t>Z11b</t>
  </si>
  <si>
    <t>#12 Wofford</t>
  </si>
  <si>
    <t>Z12</t>
  </si>
  <si>
    <t>#13 Harvard</t>
  </si>
  <si>
    <t>Z13</t>
  </si>
  <si>
    <t>#14 Georgia St</t>
  </si>
  <si>
    <t>Z14</t>
  </si>
  <si>
    <t>#15 TX Southern</t>
  </si>
  <si>
    <t>Z15</t>
  </si>
  <si>
    <t>#16 Coastal Car</t>
  </si>
  <si>
    <t>Z16</t>
  </si>
  <si>
    <t>R1W1</t>
  </si>
  <si>
    <t>R1W2</t>
  </si>
  <si>
    <t>R1W3</t>
  </si>
  <si>
    <t>R1W4</t>
  </si>
  <si>
    <t>R1W5</t>
  </si>
  <si>
    <t>R1W6</t>
  </si>
  <si>
    <t>W11</t>
  </si>
  <si>
    <t>R1W7</t>
  </si>
  <si>
    <t>R1W8</t>
  </si>
  <si>
    <t>R1X1</t>
  </si>
  <si>
    <t>X16</t>
  </si>
  <si>
    <t>R1X2</t>
  </si>
  <si>
    <t>R1X3</t>
  </si>
  <si>
    <t>R1X4</t>
  </si>
  <si>
    <t>R1X5</t>
  </si>
  <si>
    <t>R1X6</t>
  </si>
  <si>
    <t>R1X7</t>
  </si>
  <si>
    <t>R1X8</t>
  </si>
  <si>
    <t>R1Y1</t>
  </si>
  <si>
    <t>Y16</t>
  </si>
  <si>
    <t>R1Y2</t>
  </si>
  <si>
    <t>R1Y3</t>
  </si>
  <si>
    <t>R1Y4</t>
  </si>
  <si>
    <t>R1Y5</t>
  </si>
  <si>
    <t>R1Y6</t>
  </si>
  <si>
    <t>R1Y7</t>
  </si>
  <si>
    <t>R1Y8</t>
  </si>
  <si>
    <t>R1Z1</t>
  </si>
  <si>
    <t>R1Z2</t>
  </si>
  <si>
    <t>R1Z3</t>
  </si>
  <si>
    <t>R1Z4</t>
  </si>
  <si>
    <t>R1Z5</t>
  </si>
  <si>
    <t>R1Z6</t>
  </si>
  <si>
    <t>Z11</t>
  </si>
  <si>
    <t>R1Z7</t>
  </si>
  <si>
    <t>R1Z8</t>
  </si>
  <si>
    <t>R2W1</t>
  </si>
  <si>
    <t>R2W2</t>
  </si>
  <si>
    <t>R2W3</t>
  </si>
  <si>
    <t>R2W4</t>
  </si>
  <si>
    <t>R2X1</t>
  </si>
  <si>
    <t>R2X2</t>
  </si>
  <si>
    <t>R2X3</t>
  </si>
  <si>
    <t>R2X4</t>
  </si>
  <si>
    <t>R2Y1</t>
  </si>
  <si>
    <t>R2Y2</t>
  </si>
  <si>
    <t>R2Y3</t>
  </si>
  <si>
    <t>R2Y4</t>
  </si>
  <si>
    <t>R2Z1</t>
  </si>
  <si>
    <t>R2Z2</t>
  </si>
  <si>
    <t>R2Z3</t>
  </si>
  <si>
    <t>R2Z4</t>
  </si>
  <si>
    <t>R3W1</t>
  </si>
  <si>
    <t>R3W2</t>
  </si>
  <si>
    <t>R3X1</t>
  </si>
  <si>
    <t>R3X2</t>
  </si>
  <si>
    <t>R3Y1</t>
  </si>
  <si>
    <t>R3Y2</t>
  </si>
  <si>
    <t>R3Z1</t>
  </si>
  <si>
    <t>R3Z2</t>
  </si>
  <si>
    <t>R4W1</t>
  </si>
  <si>
    <t>R4X1</t>
  </si>
  <si>
    <t>R4Y1</t>
  </si>
  <si>
    <t>R4Z1</t>
  </si>
  <si>
    <t>R5WX</t>
  </si>
  <si>
    <t>R5YZ</t>
  </si>
  <si>
    <t>R6CH</t>
  </si>
  <si>
    <t>Winner
(enter 1 or 2)</t>
  </si>
  <si>
    <t>Date</t>
  </si>
  <si>
    <t>Winner Name
(calculated)</t>
  </si>
  <si>
    <t>Team 1
(calculated)</t>
  </si>
  <si>
    <t>Team 2
(calculated)</t>
  </si>
  <si>
    <t>Slot</t>
  </si>
  <si>
    <t>strong
seed</t>
  </si>
  <si>
    <t>weak
seed</t>
  </si>
  <si>
    <t>seed</t>
  </si>
  <si>
    <t>team_id</t>
  </si>
  <si>
    <t>team</t>
  </si>
  <si>
    <t>Winner ID</t>
  </si>
  <si>
    <t>Loser ID</t>
  </si>
  <si>
    <t>Winner Name</t>
  </si>
  <si>
    <t>Loser Name</t>
  </si>
  <si>
    <t>ID,pred</t>
  </si>
  <si>
    <t>id</t>
  </si>
  <si>
    <t>result</t>
  </si>
  <si>
    <t>slot</t>
  </si>
  <si>
    <t>team1</t>
  </si>
  <si>
    <t>team2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</si>
</sst>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left"/>
    </xf>
    <xf numFmtId="0" fontId="2" fillId="5" borderId="1" xfId="0" applyFont="1" applyFill="1" applyBorder="1" applyAlignment="1" applyProtection="1">
      <alignment horizontal="center"/>
      <protection locked="0"/>
    </xf>
    <xf numFmtId="0" fontId="2" fillId="2" borderId="6" xfId="0" applyFont="1" applyFill="1" applyBorder="1" applyAlignment="1">
      <alignment horizontal="center"/>
    </xf>
    <xf numFmtId="0" fontId="2" fillId="2" borderId="6" xfId="0" applyFont="1" applyFill="1" applyBorder="1"/>
    <xf numFmtId="0" fontId="2" fillId="5" borderId="6" xfId="0" applyFont="1" applyFill="1" applyBorder="1" applyAlignment="1" applyProtection="1">
      <alignment horizontal="center"/>
      <protection locked="0"/>
    </xf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/>
    <xf numFmtId="0" fontId="2" fillId="5" borderId="5" xfId="0" applyFont="1" applyFill="1" applyBorder="1" applyAlignment="1" applyProtection="1">
      <alignment horizontal="center"/>
      <protection locked="0"/>
    </xf>
    <xf numFmtId="0" fontId="2" fillId="4" borderId="6" xfId="0" applyFont="1" applyFill="1" applyBorder="1" applyAlignment="1" applyProtection="1">
      <alignment horizontal="center"/>
      <protection locked="0"/>
    </xf>
    <xf numFmtId="0" fontId="2" fillId="4" borderId="5" xfId="0" applyFont="1" applyFill="1" applyBorder="1" applyAlignment="1" applyProtection="1">
      <alignment horizontal="center"/>
      <protection locked="0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wrapText="1"/>
    </xf>
    <xf numFmtId="16" fontId="2" fillId="2" borderId="7" xfId="0" applyNumberFormat="1" applyFont="1" applyFill="1" applyBorder="1" applyAlignment="1">
      <alignment horizontal="center"/>
    </xf>
    <xf numFmtId="0" fontId="2" fillId="2" borderId="8" xfId="0" applyFont="1" applyFill="1" applyBorder="1"/>
    <xf numFmtId="16" fontId="2" fillId="2" borderId="9" xfId="0" applyNumberFormat="1" applyFont="1" applyFill="1" applyBorder="1" applyAlignment="1">
      <alignment horizontal="center"/>
    </xf>
    <xf numFmtId="0" fontId="2" fillId="2" borderId="10" xfId="0" applyFont="1" applyFill="1" applyBorder="1"/>
    <xf numFmtId="16" fontId="2" fillId="2" borderId="11" xfId="0" applyNumberFormat="1" applyFont="1" applyFill="1" applyBorder="1" applyAlignment="1">
      <alignment horizontal="center"/>
    </xf>
    <xf numFmtId="0" fontId="2" fillId="2" borderId="12" xfId="0" applyFont="1" applyFill="1" applyBorder="1"/>
    <xf numFmtId="16" fontId="2" fillId="2" borderId="13" xfId="0" applyNumberFormat="1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4" xfId="0" applyFont="1" applyFill="1" applyBorder="1"/>
    <xf numFmtId="0" fontId="2" fillId="4" borderId="14" xfId="0" applyFont="1" applyFill="1" applyBorder="1" applyAlignment="1" applyProtection="1">
      <alignment horizontal="center"/>
      <protection locked="0"/>
    </xf>
    <xf numFmtId="0" fontId="2" fillId="2" borderId="15" xfId="0" applyFont="1" applyFill="1" applyBorder="1"/>
    <xf numFmtId="0" fontId="1" fillId="3" borderId="0" xfId="0" applyFont="1" applyFill="1" applyBorder="1" applyAlignment="1">
      <alignment wrapText="1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tabSelected="1" topLeftCell="A27" workbookViewId="0">
      <selection activeCell="H52" sqref="H52"/>
    </sheetView>
  </sheetViews>
  <sheetFormatPr baseColWidth="10" defaultColWidth="8.625" defaultRowHeight="15" x14ac:dyDescent="0"/>
  <cols>
    <col min="1" max="1" width="8.625" style="1"/>
    <col min="2" max="2" width="9.125" style="1" customWidth="1"/>
    <col min="3" max="4" width="11.125" customWidth="1"/>
    <col min="5" max="5" width="16.375" bestFit="1" customWidth="1"/>
    <col min="6" max="6" width="16.75" bestFit="1" customWidth="1"/>
    <col min="7" max="7" width="18.25" style="1" customWidth="1"/>
    <col min="8" max="8" width="17.125" customWidth="1"/>
    <col min="9" max="9" width="3.125" customWidth="1"/>
    <col min="10" max="11" width="7.125" customWidth="1"/>
    <col min="12" max="12" width="3.125" customWidth="1"/>
    <col min="14" max="14" width="11.5" bestFit="1" customWidth="1"/>
  </cols>
  <sheetData>
    <row r="1" spans="1:15" ht="37" thickBot="1">
      <c r="A1" s="23" t="s">
        <v>204</v>
      </c>
      <c r="B1" s="24" t="s">
        <v>208</v>
      </c>
      <c r="C1" s="25" t="s">
        <v>209</v>
      </c>
      <c r="D1" s="25" t="s">
        <v>210</v>
      </c>
      <c r="E1" s="25" t="s">
        <v>206</v>
      </c>
      <c r="F1" s="25" t="s">
        <v>207</v>
      </c>
      <c r="G1" s="26" t="s">
        <v>203</v>
      </c>
      <c r="H1" s="27" t="s">
        <v>205</v>
      </c>
      <c r="J1" s="39" t="s">
        <v>222</v>
      </c>
      <c r="K1" s="39" t="s">
        <v>223</v>
      </c>
      <c r="M1" s="39" t="s">
        <v>221</v>
      </c>
      <c r="N1" s="39" t="s">
        <v>219</v>
      </c>
      <c r="O1" s="39" t="s">
        <v>220</v>
      </c>
    </row>
    <row r="2" spans="1:15" s="6" customFormat="1" ht="13">
      <c r="A2" s="32">
        <v>42080</v>
      </c>
      <c r="B2" s="18" t="s">
        <v>155</v>
      </c>
      <c r="C2" s="19" t="s">
        <v>99</v>
      </c>
      <c r="D2" s="19" t="s">
        <v>101</v>
      </c>
      <c r="E2" s="19" t="s">
        <v>98</v>
      </c>
      <c r="F2" s="19" t="s">
        <v>100</v>
      </c>
      <c r="G2" s="20">
        <v>1</v>
      </c>
      <c r="H2" s="33" t="str">
        <f>IF(G2=1,E2,IF(G2=2,F2,""))</f>
        <v>#16 Hampton</v>
      </c>
      <c r="J2" s="6">
        <f>IFERROR(VLOOKUP(E2,teams!$A$2:$C$69,3,FALSE),"")</f>
        <v>1214</v>
      </c>
      <c r="K2" s="6">
        <f>IFERROR(VLOOKUP(F2,teams!$A$2:$C$69,3,FALSE),"")</f>
        <v>1264</v>
      </c>
      <c r="M2" s="6" t="str">
        <f>B2</f>
        <v>Y16</v>
      </c>
      <c r="N2" s="6" t="str">
        <f>IF(AND(J2&lt;&gt;"",K2&lt;&gt;""),IF(J2&lt;K2,"2015_"&amp;J2&amp;"_"&amp;K2,"2015_"&amp;K2&amp;"_"&amp;J2),"")</f>
        <v>2015_1214_1264</v>
      </c>
      <c r="O2" s="6">
        <f>IFERROR(IF(TEXT(INDEX(J2:K2,1,G2),"0")=MID(N2,6,4),1,0),-1)</f>
        <v>1</v>
      </c>
    </row>
    <row r="3" spans="1:15" s="6" customFormat="1" ht="13">
      <c r="A3" s="28">
        <v>42080</v>
      </c>
      <c r="B3" s="4" t="s">
        <v>169</v>
      </c>
      <c r="C3" s="5" t="s">
        <v>123</v>
      </c>
      <c r="D3" s="5" t="s">
        <v>125</v>
      </c>
      <c r="E3" s="5" t="s">
        <v>122</v>
      </c>
      <c r="F3" s="5" t="s">
        <v>124</v>
      </c>
      <c r="G3" s="14">
        <v>2</v>
      </c>
      <c r="H3" s="29" t="str">
        <f>IF(G3=1,E3,IF(G3=2,F3,""))</f>
        <v>#11 Mississippi</v>
      </c>
      <c r="J3" s="6">
        <f>IFERROR(VLOOKUP(E3,teams!$A$2:$C$69,3,FALSE),"")</f>
        <v>1140</v>
      </c>
      <c r="K3" s="6">
        <f>IFERROR(VLOOKUP(F3,teams!$A$2:$C$69,3,FALSE),"")</f>
        <v>1279</v>
      </c>
      <c r="M3" s="6" t="str">
        <f t="shared" ref="M3:M66" si="0">B3</f>
        <v>Z11</v>
      </c>
      <c r="N3" s="6" t="str">
        <f t="shared" ref="N3:N66" si="1">IF(AND(J3&lt;&gt;"",K3&lt;&gt;""),IF(J3&lt;K3,"2015_"&amp;J3&amp;"_"&amp;K3,"2015_"&amp;K3&amp;"_"&amp;J3),"")</f>
        <v>2015_1140_1279</v>
      </c>
      <c r="O3" s="6">
        <f t="shared" ref="O3:O66" si="2">IFERROR(IF(TEXT(INDEX(J3:K3,1,G3),"0")=MID(N3,6,4),1,0),-1)</f>
        <v>0</v>
      </c>
    </row>
    <row r="4" spans="1:15" s="6" customFormat="1" ht="13">
      <c r="A4" s="28">
        <v>42081</v>
      </c>
      <c r="B4" s="4" t="s">
        <v>142</v>
      </c>
      <c r="C4" s="5" t="s">
        <v>21</v>
      </c>
      <c r="D4" s="5" t="s">
        <v>23</v>
      </c>
      <c r="E4" s="5" t="s">
        <v>20</v>
      </c>
      <c r="F4" s="5" t="s">
        <v>22</v>
      </c>
      <c r="G4" s="14">
        <v>2</v>
      </c>
      <c r="H4" s="29" t="str">
        <f>IF(G4=1,E4,IF(G4=2,F4,""))</f>
        <v>#11 Dayton</v>
      </c>
      <c r="J4" s="6">
        <f>IFERROR(VLOOKUP(E4,teams!$A$2:$C$69,3,FALSE),"")</f>
        <v>1129</v>
      </c>
      <c r="K4" s="6">
        <f>IFERROR(VLOOKUP(F4,teams!$A$2:$C$69,3,FALSE),"")</f>
        <v>1173</v>
      </c>
      <c r="M4" s="6" t="str">
        <f t="shared" si="0"/>
        <v>W11</v>
      </c>
      <c r="N4" s="6" t="str">
        <f t="shared" si="1"/>
        <v>2015_1129_1173</v>
      </c>
      <c r="O4" s="6">
        <f t="shared" si="2"/>
        <v>0</v>
      </c>
    </row>
    <row r="5" spans="1:15" s="6" customFormat="1" ht="14" thickBot="1">
      <c r="A5" s="30">
        <v>42081</v>
      </c>
      <c r="B5" s="15" t="s">
        <v>146</v>
      </c>
      <c r="C5" s="16" t="s">
        <v>65</v>
      </c>
      <c r="D5" s="16" t="s">
        <v>67</v>
      </c>
      <c r="E5" s="16" t="s">
        <v>64</v>
      </c>
      <c r="F5" s="16" t="s">
        <v>66</v>
      </c>
      <c r="G5" s="17">
        <v>2</v>
      </c>
      <c r="H5" s="31" t="str">
        <f t="shared" ref="H5:H66" si="3">IF(G5=1,E5,IF(G5=2,F5,""))</f>
        <v>#16 Robert Morris</v>
      </c>
      <c r="J5" s="6">
        <f>IFERROR(VLOOKUP(E5,teams!$A$2:$C$69,3,FALSE),"")</f>
        <v>1316</v>
      </c>
      <c r="K5" s="6">
        <f>IFERROR(VLOOKUP(F5,teams!$A$2:$C$69,3,FALSE),"")</f>
        <v>1352</v>
      </c>
      <c r="M5" s="6" t="str">
        <f t="shared" si="0"/>
        <v>X16</v>
      </c>
      <c r="N5" s="6" t="str">
        <f t="shared" si="1"/>
        <v>2015_1316_1352</v>
      </c>
      <c r="O5" s="6">
        <f t="shared" si="2"/>
        <v>0</v>
      </c>
    </row>
    <row r="6" spans="1:15" s="6" customFormat="1" ht="13">
      <c r="A6" s="32">
        <v>42082</v>
      </c>
      <c r="B6" s="18" t="s">
        <v>136</v>
      </c>
      <c r="C6" s="19" t="s">
        <v>1</v>
      </c>
      <c r="D6" s="19" t="s">
        <v>33</v>
      </c>
      <c r="E6" s="19" t="s">
        <v>0</v>
      </c>
      <c r="F6" s="19" t="s">
        <v>32</v>
      </c>
      <c r="G6" s="20">
        <v>1</v>
      </c>
      <c r="H6" s="33" t="str">
        <f t="shared" si="3"/>
        <v>#1 Villanova</v>
      </c>
      <c r="J6" s="6">
        <f>IFERROR(VLOOKUP(E6,teams!$A$2:$C$69,3,FALSE),"")</f>
        <v>1437</v>
      </c>
      <c r="K6" s="6">
        <f>IFERROR(VLOOKUP(F6,teams!$A$2:$C$69,3,FALSE),"")</f>
        <v>1248</v>
      </c>
      <c r="M6" s="6" t="str">
        <f t="shared" si="0"/>
        <v>R1W1</v>
      </c>
      <c r="N6" s="6" t="str">
        <f t="shared" si="1"/>
        <v>2015_1248_1437</v>
      </c>
      <c r="O6" s="6">
        <f t="shared" si="2"/>
        <v>0</v>
      </c>
    </row>
    <row r="7" spans="1:15" s="6" customFormat="1" ht="13">
      <c r="A7" s="28">
        <v>42082</v>
      </c>
      <c r="B7" s="4" t="s">
        <v>144</v>
      </c>
      <c r="C7" s="5" t="s">
        <v>15</v>
      </c>
      <c r="D7" s="5" t="s">
        <v>17</v>
      </c>
      <c r="E7" s="5" t="s">
        <v>14</v>
      </c>
      <c r="F7" s="5" t="s">
        <v>16</v>
      </c>
      <c r="G7" s="14">
        <v>1</v>
      </c>
      <c r="H7" s="29" t="str">
        <f t="shared" ref="H7:H21" si="4">IF(G7=1,E7,IF(G7=2,F7,""))</f>
        <v>#8 NC State</v>
      </c>
      <c r="J7" s="6">
        <f>IFERROR(VLOOKUP(E7,teams!$A$2:$C$69,3,FALSE),"")</f>
        <v>1301</v>
      </c>
      <c r="K7" s="6">
        <f>IFERROR(VLOOKUP(F7,teams!$A$2:$C$69,3,FALSE),"")</f>
        <v>1261</v>
      </c>
      <c r="M7" s="6" t="str">
        <f t="shared" si="0"/>
        <v>R1W8</v>
      </c>
      <c r="N7" s="6" t="str">
        <f t="shared" si="1"/>
        <v>2015_1261_1301</v>
      </c>
      <c r="O7" s="6">
        <f t="shared" si="2"/>
        <v>0</v>
      </c>
    </row>
    <row r="8" spans="1:15" s="6" customFormat="1" ht="13">
      <c r="A8" s="28">
        <v>42082</v>
      </c>
      <c r="B8" s="4" t="s">
        <v>148</v>
      </c>
      <c r="C8" s="5" t="s">
        <v>39</v>
      </c>
      <c r="D8" s="5" t="s">
        <v>61</v>
      </c>
      <c r="E8" s="5" t="s">
        <v>38</v>
      </c>
      <c r="F8" s="5" t="s">
        <v>60</v>
      </c>
      <c r="G8" s="14">
        <v>2</v>
      </c>
      <c r="H8" s="29" t="str">
        <f t="shared" si="4"/>
        <v>#14 UAB</v>
      </c>
      <c r="J8" s="6">
        <f>IFERROR(VLOOKUP(E8,teams!$A$2:$C$69,3,FALSE),"")</f>
        <v>1235</v>
      </c>
      <c r="K8" s="6">
        <f>IFERROR(VLOOKUP(F8,teams!$A$2:$C$69,3,FALSE),"")</f>
        <v>1412</v>
      </c>
      <c r="M8" s="6" t="str">
        <f t="shared" si="0"/>
        <v>R1X3</v>
      </c>
      <c r="N8" s="6" t="str">
        <f t="shared" si="1"/>
        <v>2015_1235_1412</v>
      </c>
      <c r="O8" s="6">
        <f t="shared" si="2"/>
        <v>0</v>
      </c>
    </row>
    <row r="9" spans="1:15" s="6" customFormat="1" ht="13">
      <c r="A9" s="28">
        <v>42082</v>
      </c>
      <c r="B9" s="4" t="s">
        <v>149</v>
      </c>
      <c r="C9" s="5" t="s">
        <v>41</v>
      </c>
      <c r="D9" s="5" t="s">
        <v>59</v>
      </c>
      <c r="E9" s="5" t="s">
        <v>40</v>
      </c>
      <c r="F9" s="5" t="s">
        <v>58</v>
      </c>
      <c r="G9" s="14">
        <v>1</v>
      </c>
      <c r="H9" s="29" t="str">
        <f t="shared" si="4"/>
        <v>#4 Georgetown</v>
      </c>
      <c r="J9" s="6">
        <f>IFERROR(VLOOKUP(E9,teams!$A$2:$C$69,3,FALSE),"")</f>
        <v>1207</v>
      </c>
      <c r="K9" s="6">
        <f>IFERROR(VLOOKUP(F9,teams!$A$2:$C$69,3,FALSE),"")</f>
        <v>1186</v>
      </c>
      <c r="M9" s="6" t="str">
        <f t="shared" si="0"/>
        <v>R1X4</v>
      </c>
      <c r="N9" s="6" t="str">
        <f t="shared" si="1"/>
        <v>2015_1186_1207</v>
      </c>
      <c r="O9" s="6">
        <f t="shared" si="2"/>
        <v>0</v>
      </c>
    </row>
    <row r="10" spans="1:15" s="6" customFormat="1" ht="13">
      <c r="A10" s="28">
        <v>42082</v>
      </c>
      <c r="B10" s="4" t="s">
        <v>150</v>
      </c>
      <c r="C10" s="5" t="s">
        <v>43</v>
      </c>
      <c r="D10" s="5" t="s">
        <v>57</v>
      </c>
      <c r="E10" s="5" t="s">
        <v>42</v>
      </c>
      <c r="F10" s="5" t="s">
        <v>56</v>
      </c>
      <c r="G10" s="14">
        <v>1</v>
      </c>
      <c r="H10" s="29" t="str">
        <f t="shared" si="4"/>
        <v>#5 Utah</v>
      </c>
      <c r="J10" s="6">
        <f>IFERROR(VLOOKUP(E10,teams!$A$2:$C$69,3,FALSE),"")</f>
        <v>1428</v>
      </c>
      <c r="K10" s="6">
        <f>IFERROR(VLOOKUP(F10,teams!$A$2:$C$69,3,FALSE),"")</f>
        <v>1372</v>
      </c>
      <c r="M10" s="6" t="str">
        <f t="shared" si="0"/>
        <v>R1X5</v>
      </c>
      <c r="N10" s="6" t="str">
        <f t="shared" si="1"/>
        <v>2015_1372_1428</v>
      </c>
      <c r="O10" s="6">
        <f t="shared" si="2"/>
        <v>0</v>
      </c>
    </row>
    <row r="11" spans="1:15" s="6" customFormat="1" ht="13">
      <c r="A11" s="28">
        <v>42082</v>
      </c>
      <c r="B11" s="4" t="s">
        <v>151</v>
      </c>
      <c r="C11" s="5" t="s">
        <v>45</v>
      </c>
      <c r="D11" s="5" t="s">
        <v>55</v>
      </c>
      <c r="E11" s="5" t="s">
        <v>44</v>
      </c>
      <c r="F11" s="5" t="s">
        <v>54</v>
      </c>
      <c r="G11" s="14">
        <v>2</v>
      </c>
      <c r="H11" s="29" t="str">
        <f t="shared" si="4"/>
        <v>#11 UCLA</v>
      </c>
      <c r="J11" s="6">
        <f>IFERROR(VLOOKUP(E11,teams!$A$2:$C$69,3,FALSE),"")</f>
        <v>1374</v>
      </c>
      <c r="K11" s="6">
        <f>IFERROR(VLOOKUP(F11,teams!$A$2:$C$69,3,FALSE),"")</f>
        <v>1417</v>
      </c>
      <c r="M11" s="6" t="str">
        <f t="shared" si="0"/>
        <v>R1X6</v>
      </c>
      <c r="N11" s="6" t="str">
        <f t="shared" si="1"/>
        <v>2015_1374_1417</v>
      </c>
      <c r="O11" s="6">
        <f t="shared" si="2"/>
        <v>0</v>
      </c>
    </row>
    <row r="12" spans="1:15" s="6" customFormat="1" ht="13">
      <c r="A12" s="28">
        <v>42082</v>
      </c>
      <c r="B12" s="4" t="s">
        <v>154</v>
      </c>
      <c r="C12" s="5" t="s">
        <v>69</v>
      </c>
      <c r="D12" s="5" t="s">
        <v>155</v>
      </c>
      <c r="E12" s="5" t="s">
        <v>68</v>
      </c>
      <c r="F12" s="5" t="str">
        <f>IF(G2=1,E2,IF(G2=2,F2,"(not known yet)"))</f>
        <v>#16 Hampton</v>
      </c>
      <c r="G12" s="14">
        <v>1</v>
      </c>
      <c r="H12" s="29" t="str">
        <f t="shared" si="4"/>
        <v>#1 Kentucky</v>
      </c>
      <c r="J12" s="6">
        <f>IFERROR(VLOOKUP(E12,teams!$A$2:$C$69,3,FALSE),"")</f>
        <v>1246</v>
      </c>
      <c r="K12" s="6">
        <f>IFERROR(VLOOKUP(F12,teams!$A$2:$C$69,3,FALSE),"")</f>
        <v>1214</v>
      </c>
      <c r="M12" s="6" t="str">
        <f t="shared" si="0"/>
        <v>R1Y1</v>
      </c>
      <c r="N12" s="6" t="str">
        <f t="shared" si="1"/>
        <v>2015_1214_1246</v>
      </c>
      <c r="O12" s="6">
        <f t="shared" si="2"/>
        <v>0</v>
      </c>
    </row>
    <row r="13" spans="1:15" s="6" customFormat="1" ht="13">
      <c r="A13" s="28">
        <v>42082</v>
      </c>
      <c r="B13" s="4" t="s">
        <v>157</v>
      </c>
      <c r="C13" s="5" t="s">
        <v>73</v>
      </c>
      <c r="D13" s="5" t="s">
        <v>95</v>
      </c>
      <c r="E13" s="5" t="s">
        <v>72</v>
      </c>
      <c r="F13" s="5" t="s">
        <v>94</v>
      </c>
      <c r="G13" s="14">
        <v>1</v>
      </c>
      <c r="H13" s="29" t="str">
        <f t="shared" si="4"/>
        <v>#3 Notre Dame</v>
      </c>
      <c r="J13" s="6">
        <f>IFERROR(VLOOKUP(E13,teams!$A$2:$C$69,3,FALSE),"")</f>
        <v>1323</v>
      </c>
      <c r="K13" s="6">
        <f>IFERROR(VLOOKUP(F13,teams!$A$2:$C$69,3,FALSE),"")</f>
        <v>1318</v>
      </c>
      <c r="M13" s="6" t="str">
        <f t="shared" si="0"/>
        <v>R1Y3</v>
      </c>
      <c r="N13" s="6" t="str">
        <f t="shared" si="1"/>
        <v>2015_1318_1323</v>
      </c>
      <c r="O13" s="6">
        <f t="shared" si="2"/>
        <v>0</v>
      </c>
    </row>
    <row r="14" spans="1:15" s="6" customFormat="1" ht="13">
      <c r="A14" s="28">
        <v>42082</v>
      </c>
      <c r="B14" s="4" t="s">
        <v>160</v>
      </c>
      <c r="C14" s="5" t="s">
        <v>79</v>
      </c>
      <c r="D14" s="5" t="s">
        <v>89</v>
      </c>
      <c r="E14" s="5" t="s">
        <v>78</v>
      </c>
      <c r="F14" s="5" t="s">
        <v>88</v>
      </c>
      <c r="G14" s="14">
        <v>1</v>
      </c>
      <c r="H14" s="29" t="str">
        <f t="shared" si="4"/>
        <v>#6 Butler</v>
      </c>
      <c r="J14" s="6">
        <f>IFERROR(VLOOKUP(E14,teams!$A$2:$C$69,3,FALSE),"")</f>
        <v>1139</v>
      </c>
      <c r="K14" s="6">
        <f>IFERROR(VLOOKUP(F14,teams!$A$2:$C$69,3,FALSE),"")</f>
        <v>1400</v>
      </c>
      <c r="M14" s="6" t="str">
        <f t="shared" si="0"/>
        <v>R1Y6</v>
      </c>
      <c r="N14" s="6" t="str">
        <f t="shared" si="1"/>
        <v>2015_1139_1400</v>
      </c>
      <c r="O14" s="6">
        <f t="shared" si="2"/>
        <v>1</v>
      </c>
    </row>
    <row r="15" spans="1:15" s="6" customFormat="1" ht="13">
      <c r="A15" s="28">
        <v>42082</v>
      </c>
      <c r="B15" s="4" t="s">
        <v>162</v>
      </c>
      <c r="C15" s="5" t="s">
        <v>83</v>
      </c>
      <c r="D15" s="5" t="s">
        <v>85</v>
      </c>
      <c r="E15" s="5" t="s">
        <v>82</v>
      </c>
      <c r="F15" s="5" t="s">
        <v>84</v>
      </c>
      <c r="G15" s="14">
        <v>1</v>
      </c>
      <c r="H15" s="29" t="str">
        <f t="shared" si="4"/>
        <v>#8 Cincinnati</v>
      </c>
      <c r="J15" s="6">
        <f>IFERROR(VLOOKUP(E15,teams!$A$2:$C$69,3,FALSE),"")</f>
        <v>1153</v>
      </c>
      <c r="K15" s="6">
        <f>IFERROR(VLOOKUP(F15,teams!$A$2:$C$69,3,FALSE),"")</f>
        <v>1345</v>
      </c>
      <c r="M15" s="6" t="str">
        <f t="shared" si="0"/>
        <v>R1Y8</v>
      </c>
      <c r="N15" s="6" t="str">
        <f t="shared" si="1"/>
        <v>2015_1153_1345</v>
      </c>
      <c r="O15" s="6">
        <f t="shared" si="2"/>
        <v>1</v>
      </c>
    </row>
    <row r="16" spans="1:15" s="6" customFormat="1" ht="13">
      <c r="A16" s="28">
        <v>42082</v>
      </c>
      <c r="B16" s="4" t="s">
        <v>164</v>
      </c>
      <c r="C16" s="5" t="s">
        <v>105</v>
      </c>
      <c r="D16" s="5" t="s">
        <v>133</v>
      </c>
      <c r="E16" s="5" t="s">
        <v>104</v>
      </c>
      <c r="F16" s="5" t="s">
        <v>132</v>
      </c>
      <c r="G16" s="14">
        <v>1</v>
      </c>
      <c r="H16" s="29" t="str">
        <f t="shared" si="4"/>
        <v>#2 Arizona</v>
      </c>
      <c r="J16" s="6">
        <f>IFERROR(VLOOKUP(E16,teams!$A$2:$C$69,3,FALSE),"")</f>
        <v>1112</v>
      </c>
      <c r="K16" s="6">
        <f>IFERROR(VLOOKUP(F16,teams!$A$2:$C$69,3,FALSE),"")</f>
        <v>1411</v>
      </c>
      <c r="M16" s="6" t="str">
        <f t="shared" si="0"/>
        <v>R1Z2</v>
      </c>
      <c r="N16" s="6" t="str">
        <f t="shared" si="1"/>
        <v>2015_1112_1411</v>
      </c>
      <c r="O16" s="6">
        <f t="shared" si="2"/>
        <v>1</v>
      </c>
    </row>
    <row r="17" spans="1:15" s="6" customFormat="1" ht="13">
      <c r="A17" s="28">
        <v>42082</v>
      </c>
      <c r="B17" s="4" t="s">
        <v>165</v>
      </c>
      <c r="C17" s="5" t="s">
        <v>107</v>
      </c>
      <c r="D17" s="5" t="s">
        <v>131</v>
      </c>
      <c r="E17" s="5" t="s">
        <v>106</v>
      </c>
      <c r="F17" s="5" t="s">
        <v>130</v>
      </c>
      <c r="G17" s="14">
        <v>2</v>
      </c>
      <c r="H17" s="29" t="str">
        <f t="shared" si="4"/>
        <v>#14 Georgia St</v>
      </c>
      <c r="J17" s="6">
        <f>IFERROR(VLOOKUP(E17,teams!$A$2:$C$69,3,FALSE),"")</f>
        <v>1124</v>
      </c>
      <c r="K17" s="6">
        <f>IFERROR(VLOOKUP(F17,teams!$A$2:$C$69,3,FALSE),"")</f>
        <v>1209</v>
      </c>
      <c r="M17" s="6" t="str">
        <f t="shared" si="0"/>
        <v>R1Z3</v>
      </c>
      <c r="N17" s="6" t="str">
        <f t="shared" si="1"/>
        <v>2015_1124_1209</v>
      </c>
      <c r="O17" s="6">
        <f t="shared" si="2"/>
        <v>0</v>
      </c>
    </row>
    <row r="18" spans="1:15" s="6" customFormat="1" ht="13">
      <c r="A18" s="28">
        <v>42082</v>
      </c>
      <c r="B18" s="4" t="s">
        <v>166</v>
      </c>
      <c r="C18" s="5" t="s">
        <v>109</v>
      </c>
      <c r="D18" s="5" t="s">
        <v>129</v>
      </c>
      <c r="E18" s="5" t="s">
        <v>108</v>
      </c>
      <c r="F18" s="5" t="s">
        <v>128</v>
      </c>
      <c r="G18" s="14">
        <v>1</v>
      </c>
      <c r="H18" s="29" t="str">
        <f t="shared" si="4"/>
        <v>#4 North Carolina</v>
      </c>
      <c r="J18" s="6">
        <f>IFERROR(VLOOKUP(E18,teams!$A$2:$C$69,3,FALSE),"")</f>
        <v>1314</v>
      </c>
      <c r="K18" s="6">
        <f>IFERROR(VLOOKUP(F18,teams!$A$2:$C$69,3,FALSE),"")</f>
        <v>1217</v>
      </c>
      <c r="M18" s="6" t="str">
        <f t="shared" si="0"/>
        <v>R1Z4</v>
      </c>
      <c r="N18" s="6" t="str">
        <f t="shared" si="1"/>
        <v>2015_1217_1314</v>
      </c>
      <c r="O18" s="6">
        <f t="shared" si="2"/>
        <v>0</v>
      </c>
    </row>
    <row r="19" spans="1:15" s="6" customFormat="1" ht="13">
      <c r="A19" s="28">
        <v>42082</v>
      </c>
      <c r="B19" s="4" t="s">
        <v>167</v>
      </c>
      <c r="C19" s="5" t="s">
        <v>111</v>
      </c>
      <c r="D19" s="5" t="s">
        <v>127</v>
      </c>
      <c r="E19" s="5" t="s">
        <v>110</v>
      </c>
      <c r="F19" s="5" t="s">
        <v>126</v>
      </c>
      <c r="G19" s="14">
        <v>1</v>
      </c>
      <c r="H19" s="29" t="str">
        <f t="shared" si="4"/>
        <v>#5 Arkansas</v>
      </c>
      <c r="J19" s="6">
        <f>IFERROR(VLOOKUP(E19,teams!$A$2:$C$69,3,FALSE),"")</f>
        <v>1116</v>
      </c>
      <c r="K19" s="6">
        <f>IFERROR(VLOOKUP(F19,teams!$A$2:$C$69,3,FALSE),"")</f>
        <v>1459</v>
      </c>
      <c r="M19" s="6" t="str">
        <f t="shared" si="0"/>
        <v>R1Z5</v>
      </c>
      <c r="N19" s="6" t="str">
        <f t="shared" si="1"/>
        <v>2015_1116_1459</v>
      </c>
      <c r="O19" s="6">
        <f t="shared" si="2"/>
        <v>1</v>
      </c>
    </row>
    <row r="20" spans="1:15" s="6" customFormat="1" ht="13">
      <c r="A20" s="28">
        <v>42082</v>
      </c>
      <c r="B20" s="4" t="s">
        <v>168</v>
      </c>
      <c r="C20" s="5" t="s">
        <v>113</v>
      </c>
      <c r="D20" s="5" t="s">
        <v>169</v>
      </c>
      <c r="E20" s="5" t="s">
        <v>112</v>
      </c>
      <c r="F20" s="5" t="str">
        <f>IF(G3=1,E3,IF(G3=2,F3,"(not known yet)"))</f>
        <v>#11 Mississippi</v>
      </c>
      <c r="G20" s="14">
        <v>1</v>
      </c>
      <c r="H20" s="29" t="str">
        <f t="shared" si="4"/>
        <v>#6 Xavier</v>
      </c>
      <c r="J20" s="6">
        <f>IFERROR(VLOOKUP(E20,teams!$A$2:$C$69,3,FALSE),"")</f>
        <v>1462</v>
      </c>
      <c r="K20" s="6">
        <f>IFERROR(VLOOKUP(F20,teams!$A$2:$C$69,3,FALSE),"")</f>
        <v>1279</v>
      </c>
      <c r="M20" s="6" t="str">
        <f t="shared" si="0"/>
        <v>R1Z6</v>
      </c>
      <c r="N20" s="6" t="str">
        <f t="shared" si="1"/>
        <v>2015_1279_1462</v>
      </c>
      <c r="O20" s="6">
        <f t="shared" si="2"/>
        <v>0</v>
      </c>
    </row>
    <row r="21" spans="1:15" s="6" customFormat="1" ht="13">
      <c r="A21" s="28">
        <v>42082</v>
      </c>
      <c r="B21" s="4" t="s">
        <v>170</v>
      </c>
      <c r="C21" s="5" t="s">
        <v>115</v>
      </c>
      <c r="D21" s="5" t="s">
        <v>121</v>
      </c>
      <c r="E21" s="5" t="s">
        <v>114</v>
      </c>
      <c r="F21" s="5" t="s">
        <v>120</v>
      </c>
      <c r="G21" s="14">
        <v>2</v>
      </c>
      <c r="H21" s="29" t="str">
        <f t="shared" si="4"/>
        <v>#10 Ohio St</v>
      </c>
      <c r="J21" s="6">
        <f>IFERROR(VLOOKUP(E21,teams!$A$2:$C$69,3,FALSE),"")</f>
        <v>1433</v>
      </c>
      <c r="K21" s="6">
        <f>IFERROR(VLOOKUP(F21,teams!$A$2:$C$69,3,FALSE),"")</f>
        <v>1326</v>
      </c>
      <c r="M21" s="6" t="str">
        <f t="shared" si="0"/>
        <v>R1Z7</v>
      </c>
      <c r="N21" s="6" t="str">
        <f t="shared" si="1"/>
        <v>2015_1326_1433</v>
      </c>
      <c r="O21" s="6">
        <f t="shared" si="2"/>
        <v>1</v>
      </c>
    </row>
    <row r="22" spans="1:15" s="6" customFormat="1" ht="13">
      <c r="A22" s="28">
        <v>42083</v>
      </c>
      <c r="B22" s="4" t="s">
        <v>137</v>
      </c>
      <c r="C22" s="5" t="s">
        <v>3</v>
      </c>
      <c r="D22" s="5" t="s">
        <v>31</v>
      </c>
      <c r="E22" s="5" t="s">
        <v>2</v>
      </c>
      <c r="F22" s="5" t="s">
        <v>30</v>
      </c>
      <c r="G22" s="14">
        <v>1</v>
      </c>
      <c r="H22" s="29" t="str">
        <f t="shared" si="3"/>
        <v>#2 Virginia</v>
      </c>
      <c r="J22" s="6">
        <f>IFERROR(VLOOKUP(E22,teams!$A$2:$C$69,3,FALSE),"")</f>
        <v>1438</v>
      </c>
      <c r="K22" s="6">
        <f>IFERROR(VLOOKUP(F22,teams!$A$2:$C$69,3,FALSE),"")</f>
        <v>1125</v>
      </c>
      <c r="M22" s="6" t="str">
        <f t="shared" si="0"/>
        <v>R1W2</v>
      </c>
      <c r="N22" s="6" t="str">
        <f t="shared" si="1"/>
        <v>2015_1125_1438</v>
      </c>
      <c r="O22" s="6">
        <f t="shared" si="2"/>
        <v>0</v>
      </c>
    </row>
    <row r="23" spans="1:15" s="6" customFormat="1" ht="13">
      <c r="A23" s="28">
        <v>42083</v>
      </c>
      <c r="B23" s="4" t="s">
        <v>138</v>
      </c>
      <c r="C23" s="5" t="s">
        <v>5</v>
      </c>
      <c r="D23" s="5" t="s">
        <v>29</v>
      </c>
      <c r="E23" s="5" t="s">
        <v>4</v>
      </c>
      <c r="F23" s="5" t="s">
        <v>28</v>
      </c>
      <c r="G23" s="14">
        <v>1</v>
      </c>
      <c r="H23" s="29" t="str">
        <f t="shared" si="3"/>
        <v>#3 Oklahoma</v>
      </c>
      <c r="J23" s="6">
        <f>IFERROR(VLOOKUP(E23,teams!$A$2:$C$69,3,FALSE),"")</f>
        <v>1328</v>
      </c>
      <c r="K23" s="6">
        <f>IFERROR(VLOOKUP(F23,teams!$A$2:$C$69,3,FALSE),"")</f>
        <v>1107</v>
      </c>
      <c r="M23" s="6" t="str">
        <f t="shared" si="0"/>
        <v>R1W3</v>
      </c>
      <c r="N23" s="6" t="str">
        <f t="shared" si="1"/>
        <v>2015_1107_1328</v>
      </c>
      <c r="O23" s="6">
        <f t="shared" si="2"/>
        <v>0</v>
      </c>
    </row>
    <row r="24" spans="1:15" s="6" customFormat="1" ht="13">
      <c r="A24" s="28">
        <v>42083</v>
      </c>
      <c r="B24" s="4" t="s">
        <v>139</v>
      </c>
      <c r="C24" s="5" t="s">
        <v>7</v>
      </c>
      <c r="D24" s="5" t="s">
        <v>27</v>
      </c>
      <c r="E24" s="5" t="s">
        <v>6</v>
      </c>
      <c r="F24" s="5" t="s">
        <v>26</v>
      </c>
      <c r="G24" s="14">
        <v>1</v>
      </c>
      <c r="H24" s="29" t="str">
        <f t="shared" si="3"/>
        <v>#4 Louisville</v>
      </c>
      <c r="J24" s="6">
        <f>IFERROR(VLOOKUP(E24,teams!$A$2:$C$69,3,FALSE),"")</f>
        <v>1257</v>
      </c>
      <c r="K24" s="6">
        <f>IFERROR(VLOOKUP(F24,teams!$A$2:$C$69,3,FALSE),"")</f>
        <v>1414</v>
      </c>
      <c r="M24" s="6" t="str">
        <f t="shared" si="0"/>
        <v>R1W4</v>
      </c>
      <c r="N24" s="6" t="str">
        <f t="shared" si="1"/>
        <v>2015_1257_1414</v>
      </c>
      <c r="O24" s="6">
        <f t="shared" si="2"/>
        <v>1</v>
      </c>
    </row>
    <row r="25" spans="1:15" s="6" customFormat="1" ht="13">
      <c r="A25" s="28">
        <v>42083</v>
      </c>
      <c r="B25" s="4" t="s">
        <v>140</v>
      </c>
      <c r="C25" s="5" t="s">
        <v>9</v>
      </c>
      <c r="D25" s="5" t="s">
        <v>25</v>
      </c>
      <c r="E25" s="5" t="s">
        <v>8</v>
      </c>
      <c r="F25" s="5" t="s">
        <v>24</v>
      </c>
      <c r="G25" s="14">
        <v>1</v>
      </c>
      <c r="H25" s="29" t="str">
        <f t="shared" si="3"/>
        <v>#5 Northern Iowa</v>
      </c>
      <c r="J25" s="6">
        <f>IFERROR(VLOOKUP(E25,teams!$A$2:$C$69,3,FALSE),"")</f>
        <v>1320</v>
      </c>
      <c r="K25" s="6">
        <f>IFERROR(VLOOKUP(F25,teams!$A$2:$C$69,3,FALSE),"")</f>
        <v>1461</v>
      </c>
      <c r="M25" s="6" t="str">
        <f t="shared" si="0"/>
        <v>R1W5</v>
      </c>
      <c r="N25" s="6" t="str">
        <f t="shared" si="1"/>
        <v>2015_1320_1461</v>
      </c>
      <c r="O25" s="6">
        <f t="shared" si="2"/>
        <v>1</v>
      </c>
    </row>
    <row r="26" spans="1:15" s="6" customFormat="1" ht="13">
      <c r="A26" s="28">
        <v>42083</v>
      </c>
      <c r="B26" s="4" t="s">
        <v>141</v>
      </c>
      <c r="C26" s="5" t="s">
        <v>11</v>
      </c>
      <c r="D26" s="5" t="s">
        <v>142</v>
      </c>
      <c r="E26" s="5" t="s">
        <v>10</v>
      </c>
      <c r="F26" s="5" t="str">
        <f>IF(G4=1,E4,IF(G4=2,F4,"(not known yet)"))</f>
        <v>#11 Dayton</v>
      </c>
      <c r="G26" s="14">
        <v>2</v>
      </c>
      <c r="H26" s="29" t="str">
        <f t="shared" si="3"/>
        <v>#11 Dayton</v>
      </c>
      <c r="J26" s="6">
        <f>IFERROR(VLOOKUP(E26,teams!$A$2:$C$69,3,FALSE),"")</f>
        <v>1344</v>
      </c>
      <c r="K26" s="6">
        <f>IFERROR(VLOOKUP(F26,teams!$A$2:$C$69,3,FALSE),"")</f>
        <v>1173</v>
      </c>
      <c r="M26" s="6" t="str">
        <f t="shared" si="0"/>
        <v>R1W6</v>
      </c>
      <c r="N26" s="6" t="str">
        <f t="shared" si="1"/>
        <v>2015_1173_1344</v>
      </c>
      <c r="O26" s="6">
        <f t="shared" si="2"/>
        <v>1</v>
      </c>
    </row>
    <row r="27" spans="1:15" s="6" customFormat="1" ht="13">
      <c r="A27" s="28">
        <v>42083</v>
      </c>
      <c r="B27" s="4" t="s">
        <v>143</v>
      </c>
      <c r="C27" s="5" t="s">
        <v>13</v>
      </c>
      <c r="D27" s="5" t="s">
        <v>19</v>
      </c>
      <c r="E27" s="5" t="s">
        <v>12</v>
      </c>
      <c r="F27" s="5" t="s">
        <v>18</v>
      </c>
      <c r="G27" s="14">
        <v>1</v>
      </c>
      <c r="H27" s="29" t="str">
        <f t="shared" si="3"/>
        <v>#7 Michigan St</v>
      </c>
      <c r="J27" s="6">
        <f>IFERROR(VLOOKUP(E27,teams!$A$2:$C$69,3,FALSE),"")</f>
        <v>1277</v>
      </c>
      <c r="K27" s="6">
        <f>IFERROR(VLOOKUP(F27,teams!$A$2:$C$69,3,FALSE),"")</f>
        <v>1208</v>
      </c>
      <c r="M27" s="6" t="str">
        <f t="shared" si="0"/>
        <v>R1W7</v>
      </c>
      <c r="N27" s="6" t="str">
        <f t="shared" si="1"/>
        <v>2015_1208_1277</v>
      </c>
      <c r="O27" s="6">
        <f t="shared" si="2"/>
        <v>0</v>
      </c>
    </row>
    <row r="28" spans="1:15" s="6" customFormat="1" ht="13">
      <c r="A28" s="28">
        <v>42083</v>
      </c>
      <c r="B28" s="4" t="s">
        <v>145</v>
      </c>
      <c r="C28" s="5" t="s">
        <v>35</v>
      </c>
      <c r="D28" s="5" t="s">
        <v>146</v>
      </c>
      <c r="E28" s="5" t="s">
        <v>34</v>
      </c>
      <c r="F28" s="5" t="str">
        <f>IF(G5=1,E5,IF(G5=2,F5,"(not known yet)"))</f>
        <v>#16 Robert Morris</v>
      </c>
      <c r="G28" s="14">
        <v>1</v>
      </c>
      <c r="H28" s="29" t="str">
        <f t="shared" si="3"/>
        <v>#1 Duke</v>
      </c>
      <c r="J28" s="6">
        <f>IFERROR(VLOOKUP(E28,teams!$A$2:$C$69,3,FALSE),"")</f>
        <v>1181</v>
      </c>
      <c r="K28" s="6">
        <f>IFERROR(VLOOKUP(F28,teams!$A$2:$C$69,3,FALSE),"")</f>
        <v>1352</v>
      </c>
      <c r="M28" s="6" t="str">
        <f t="shared" si="0"/>
        <v>R1X1</v>
      </c>
      <c r="N28" s="6" t="str">
        <f t="shared" si="1"/>
        <v>2015_1181_1352</v>
      </c>
      <c r="O28" s="6">
        <f t="shared" si="2"/>
        <v>1</v>
      </c>
    </row>
    <row r="29" spans="1:15" s="6" customFormat="1" ht="13">
      <c r="A29" s="28">
        <v>42083</v>
      </c>
      <c r="B29" s="4" t="s">
        <v>147</v>
      </c>
      <c r="C29" s="5" t="s">
        <v>37</v>
      </c>
      <c r="D29" s="5" t="s">
        <v>63</v>
      </c>
      <c r="E29" s="5" t="s">
        <v>36</v>
      </c>
      <c r="F29" s="5" t="s">
        <v>62</v>
      </c>
      <c r="G29" s="14">
        <v>1</v>
      </c>
      <c r="H29" s="29" t="str">
        <f t="shared" si="3"/>
        <v>#2 Gonzaga</v>
      </c>
      <c r="J29" s="6">
        <f>IFERROR(VLOOKUP(E29,teams!$A$2:$C$69,3,FALSE),"")</f>
        <v>1211</v>
      </c>
      <c r="K29" s="6">
        <f>IFERROR(VLOOKUP(F29,teams!$A$2:$C$69,3,FALSE),"")</f>
        <v>1295</v>
      </c>
      <c r="M29" s="6" t="str">
        <f t="shared" si="0"/>
        <v>R1X2</v>
      </c>
      <c r="N29" s="6" t="str">
        <f t="shared" si="1"/>
        <v>2015_1211_1295</v>
      </c>
      <c r="O29" s="6">
        <f t="shared" si="2"/>
        <v>1</v>
      </c>
    </row>
    <row r="30" spans="1:15" s="6" customFormat="1" ht="13">
      <c r="A30" s="28">
        <v>42083</v>
      </c>
      <c r="B30" s="4" t="s">
        <v>152</v>
      </c>
      <c r="C30" s="5" t="s">
        <v>47</v>
      </c>
      <c r="D30" s="5" t="s">
        <v>53</v>
      </c>
      <c r="E30" s="5" t="s">
        <v>46</v>
      </c>
      <c r="F30" s="5" t="s">
        <v>52</v>
      </c>
      <c r="G30" s="14">
        <v>1</v>
      </c>
      <c r="H30" s="29" t="str">
        <f t="shared" si="3"/>
        <v>#7 Iowa</v>
      </c>
      <c r="J30" s="6">
        <f>IFERROR(VLOOKUP(E30,teams!$A$2:$C$69,3,FALSE),"")</f>
        <v>1234</v>
      </c>
      <c r="K30" s="6">
        <f>IFERROR(VLOOKUP(F30,teams!$A$2:$C$69,3,FALSE),"")</f>
        <v>1172</v>
      </c>
      <c r="M30" s="6" t="str">
        <f t="shared" si="0"/>
        <v>R1X7</v>
      </c>
      <c r="N30" s="6" t="str">
        <f t="shared" si="1"/>
        <v>2015_1172_1234</v>
      </c>
      <c r="O30" s="6">
        <f t="shared" si="2"/>
        <v>0</v>
      </c>
    </row>
    <row r="31" spans="1:15" s="6" customFormat="1" ht="13">
      <c r="A31" s="28">
        <v>42083</v>
      </c>
      <c r="B31" s="4" t="s">
        <v>153</v>
      </c>
      <c r="C31" s="5" t="s">
        <v>49</v>
      </c>
      <c r="D31" s="5" t="s">
        <v>51</v>
      </c>
      <c r="E31" s="5" t="s">
        <v>48</v>
      </c>
      <c r="F31" s="5" t="s">
        <v>50</v>
      </c>
      <c r="G31" s="14">
        <v>1</v>
      </c>
      <c r="H31" s="29" t="str">
        <f t="shared" si="3"/>
        <v>#8 San Diego St</v>
      </c>
      <c r="J31" s="6">
        <f>IFERROR(VLOOKUP(E31,teams!$A$2:$C$69,3,FALSE),"")</f>
        <v>1361</v>
      </c>
      <c r="K31" s="6">
        <f>IFERROR(VLOOKUP(F31,teams!$A$2:$C$69,3,FALSE),"")</f>
        <v>1385</v>
      </c>
      <c r="M31" s="6" t="str">
        <f t="shared" si="0"/>
        <v>R1X8</v>
      </c>
      <c r="N31" s="6" t="str">
        <f t="shared" si="1"/>
        <v>2015_1361_1385</v>
      </c>
      <c r="O31" s="6">
        <f t="shared" si="2"/>
        <v>1</v>
      </c>
    </row>
    <row r="32" spans="1:15" s="6" customFormat="1" ht="13">
      <c r="A32" s="28">
        <v>42083</v>
      </c>
      <c r="B32" s="4" t="s">
        <v>156</v>
      </c>
      <c r="C32" s="5" t="s">
        <v>71</v>
      </c>
      <c r="D32" s="5" t="s">
        <v>97</v>
      </c>
      <c r="E32" s="5" t="s">
        <v>70</v>
      </c>
      <c r="F32" s="5" t="s">
        <v>96</v>
      </c>
      <c r="G32" s="14">
        <v>1</v>
      </c>
      <c r="H32" s="29" t="str">
        <f t="shared" si="3"/>
        <v>#2 Kansas</v>
      </c>
      <c r="J32" s="6">
        <f>IFERROR(VLOOKUP(E32,teams!$A$2:$C$69,3,FALSE),"")</f>
        <v>1242</v>
      </c>
      <c r="K32" s="6">
        <f>IFERROR(VLOOKUP(F32,teams!$A$2:$C$69,3,FALSE),"")</f>
        <v>1308</v>
      </c>
      <c r="M32" s="6" t="str">
        <f t="shared" si="0"/>
        <v>R1Y2</v>
      </c>
      <c r="N32" s="6" t="str">
        <f t="shared" si="1"/>
        <v>2015_1242_1308</v>
      </c>
      <c r="O32" s="6">
        <f t="shared" si="2"/>
        <v>1</v>
      </c>
    </row>
    <row r="33" spans="1:15" s="6" customFormat="1" ht="13">
      <c r="A33" s="28">
        <v>42083</v>
      </c>
      <c r="B33" s="4" t="s">
        <v>158</v>
      </c>
      <c r="C33" s="5" t="s">
        <v>75</v>
      </c>
      <c r="D33" s="5" t="s">
        <v>93</v>
      </c>
      <c r="E33" s="5" t="s">
        <v>74</v>
      </c>
      <c r="F33" s="5" t="s">
        <v>92</v>
      </c>
      <c r="G33" s="14">
        <v>1</v>
      </c>
      <c r="H33" s="29" t="str">
        <f t="shared" si="3"/>
        <v>#4 Maryland</v>
      </c>
      <c r="J33" s="6">
        <f>IFERROR(VLOOKUP(E33,teams!$A$2:$C$69,3,FALSE),"")</f>
        <v>1268</v>
      </c>
      <c r="K33" s="6">
        <f>IFERROR(VLOOKUP(F33,teams!$A$2:$C$69,3,FALSE),"")</f>
        <v>1434</v>
      </c>
      <c r="M33" s="6" t="str">
        <f t="shared" si="0"/>
        <v>R1Y4</v>
      </c>
      <c r="N33" s="6" t="str">
        <f t="shared" si="1"/>
        <v>2015_1268_1434</v>
      </c>
      <c r="O33" s="6">
        <f t="shared" si="2"/>
        <v>1</v>
      </c>
    </row>
    <row r="34" spans="1:15" s="6" customFormat="1" ht="13">
      <c r="A34" s="28">
        <v>42083</v>
      </c>
      <c r="B34" s="4" t="s">
        <v>159</v>
      </c>
      <c r="C34" s="5" t="s">
        <v>77</v>
      </c>
      <c r="D34" s="5" t="s">
        <v>91</v>
      </c>
      <c r="E34" s="5" t="s">
        <v>76</v>
      </c>
      <c r="F34" s="5" t="s">
        <v>90</v>
      </c>
      <c r="G34" s="14">
        <v>1</v>
      </c>
      <c r="H34" s="29" t="str">
        <f t="shared" si="3"/>
        <v>#5 West Virginia</v>
      </c>
      <c r="J34" s="6">
        <f>IFERROR(VLOOKUP(E34,teams!$A$2:$C$69,3,FALSE),"")</f>
        <v>1452</v>
      </c>
      <c r="K34" s="6">
        <f>IFERROR(VLOOKUP(F34,teams!$A$2:$C$69,3,FALSE),"")</f>
        <v>1138</v>
      </c>
      <c r="M34" s="6" t="str">
        <f t="shared" si="0"/>
        <v>R1Y5</v>
      </c>
      <c r="N34" s="6" t="str">
        <f t="shared" si="1"/>
        <v>2015_1138_1452</v>
      </c>
      <c r="O34" s="6">
        <f t="shared" si="2"/>
        <v>0</v>
      </c>
    </row>
    <row r="35" spans="1:15" s="6" customFormat="1" ht="13">
      <c r="A35" s="28">
        <v>42083</v>
      </c>
      <c r="B35" s="4" t="s">
        <v>161</v>
      </c>
      <c r="C35" s="5" t="s">
        <v>81</v>
      </c>
      <c r="D35" s="5" t="s">
        <v>87</v>
      </c>
      <c r="E35" s="5" t="s">
        <v>80</v>
      </c>
      <c r="F35" s="5" t="s">
        <v>86</v>
      </c>
      <c r="G35" s="14">
        <v>1</v>
      </c>
      <c r="H35" s="29" t="str">
        <f t="shared" si="3"/>
        <v>#7 Wichita St</v>
      </c>
      <c r="J35" s="6">
        <f>IFERROR(VLOOKUP(E35,teams!$A$2:$C$69,3,FALSE),"")</f>
        <v>1455</v>
      </c>
      <c r="K35" s="6">
        <f>IFERROR(VLOOKUP(F35,teams!$A$2:$C$69,3,FALSE),"")</f>
        <v>1231</v>
      </c>
      <c r="M35" s="6" t="str">
        <f t="shared" si="0"/>
        <v>R1Y7</v>
      </c>
      <c r="N35" s="6" t="str">
        <f t="shared" si="1"/>
        <v>2015_1231_1455</v>
      </c>
      <c r="O35" s="6">
        <f t="shared" si="2"/>
        <v>0</v>
      </c>
    </row>
    <row r="36" spans="1:15" s="6" customFormat="1" ht="13">
      <c r="A36" s="28">
        <v>42083</v>
      </c>
      <c r="B36" s="4" t="s">
        <v>163</v>
      </c>
      <c r="C36" s="5" t="s">
        <v>103</v>
      </c>
      <c r="D36" s="5" t="s">
        <v>135</v>
      </c>
      <c r="E36" s="5" t="s">
        <v>102</v>
      </c>
      <c r="F36" s="5" t="s">
        <v>134</v>
      </c>
      <c r="G36" s="14">
        <v>1</v>
      </c>
      <c r="H36" s="29" t="str">
        <f t="shared" si="3"/>
        <v>#1 Wisconsin</v>
      </c>
      <c r="J36" s="6">
        <f>IFERROR(VLOOKUP(E36,teams!$A$2:$C$69,3,FALSE),"")</f>
        <v>1458</v>
      </c>
      <c r="K36" s="6">
        <f>IFERROR(VLOOKUP(F36,teams!$A$2:$C$69,3,FALSE),"")</f>
        <v>1157</v>
      </c>
      <c r="M36" s="6" t="str">
        <f t="shared" si="0"/>
        <v>R1Z1</v>
      </c>
      <c r="N36" s="6" t="str">
        <f t="shared" si="1"/>
        <v>2015_1157_1458</v>
      </c>
      <c r="O36" s="6">
        <f t="shared" si="2"/>
        <v>0</v>
      </c>
    </row>
    <row r="37" spans="1:15" s="6" customFormat="1" ht="14" thickBot="1">
      <c r="A37" s="30">
        <v>42083</v>
      </c>
      <c r="B37" s="15" t="s">
        <v>171</v>
      </c>
      <c r="C37" s="16" t="s">
        <v>117</v>
      </c>
      <c r="D37" s="16" t="s">
        <v>119</v>
      </c>
      <c r="E37" s="16" t="s">
        <v>116</v>
      </c>
      <c r="F37" s="16" t="s">
        <v>118</v>
      </c>
      <c r="G37" s="17">
        <v>1</v>
      </c>
      <c r="H37" s="31" t="str">
        <f t="shared" si="3"/>
        <v>#8 Oregon</v>
      </c>
      <c r="J37" s="6">
        <f>IFERROR(VLOOKUP(E37,teams!$A$2:$C$69,3,FALSE),"")</f>
        <v>1332</v>
      </c>
      <c r="K37" s="6">
        <f>IFERROR(VLOOKUP(F37,teams!$A$2:$C$69,3,FALSE),"")</f>
        <v>1329</v>
      </c>
      <c r="M37" s="6" t="str">
        <f t="shared" si="0"/>
        <v>R1Z8</v>
      </c>
      <c r="N37" s="6" t="str">
        <f t="shared" si="1"/>
        <v>2015_1329_1332</v>
      </c>
      <c r="O37" s="6">
        <f t="shared" si="2"/>
        <v>0</v>
      </c>
    </row>
    <row r="38" spans="1:15" s="6" customFormat="1" ht="13">
      <c r="A38" s="32">
        <v>42084</v>
      </c>
      <c r="B38" s="18" t="s">
        <v>172</v>
      </c>
      <c r="C38" s="19" t="s">
        <v>136</v>
      </c>
      <c r="D38" s="19" t="s">
        <v>144</v>
      </c>
      <c r="E38" s="19" t="str">
        <f>IF(G6=1,E6,IF(G6=2,F6,"(not known yet)"))</f>
        <v>#1 Villanova</v>
      </c>
      <c r="F38" s="19" t="str">
        <f>IF(G7=1,E7,IF(G7=2,F7,"(not known yet)"))</f>
        <v>#8 NC State</v>
      </c>
      <c r="G38" s="20">
        <v>2</v>
      </c>
      <c r="H38" s="33" t="str">
        <f t="shared" si="3"/>
        <v>#8 NC State</v>
      </c>
      <c r="J38" s="6">
        <f>IFERROR(VLOOKUP(E38,teams!$A$2:$C$69,3,FALSE),"")</f>
        <v>1437</v>
      </c>
      <c r="K38" s="6">
        <f>IFERROR(VLOOKUP(F38,teams!$A$2:$C$69,3,FALSE),"")</f>
        <v>1301</v>
      </c>
      <c r="M38" s="6" t="str">
        <f t="shared" si="0"/>
        <v>R2W1</v>
      </c>
      <c r="N38" s="6" t="str">
        <f t="shared" si="1"/>
        <v>2015_1301_1437</v>
      </c>
      <c r="O38" s="6">
        <f t="shared" si="2"/>
        <v>1</v>
      </c>
    </row>
    <row r="39" spans="1:15" s="6" customFormat="1" ht="13">
      <c r="A39" s="28">
        <v>42084</v>
      </c>
      <c r="B39" s="4" t="s">
        <v>178</v>
      </c>
      <c r="C39" s="5" t="s">
        <v>148</v>
      </c>
      <c r="D39" s="5" t="s">
        <v>151</v>
      </c>
      <c r="E39" s="5" t="str">
        <f>IF(G8=1,E8,IF(G8=2,F8,"(not known yet)"))</f>
        <v>#14 UAB</v>
      </c>
      <c r="F39" s="5" t="str">
        <f>IF(G11=1,E11,IF(G11=2,F11,"(not known yet)"))</f>
        <v>#11 UCLA</v>
      </c>
      <c r="G39" s="14">
        <v>2</v>
      </c>
      <c r="H39" s="29" t="str">
        <f t="shared" ref="H39:H45" si="5">IF(G39=1,E39,IF(G39=2,F39,""))</f>
        <v>#11 UCLA</v>
      </c>
      <c r="J39" s="6">
        <f>IFERROR(VLOOKUP(E39,teams!$A$2:$C$69,3,FALSE),"")</f>
        <v>1412</v>
      </c>
      <c r="K39" s="6">
        <f>IFERROR(VLOOKUP(F39,teams!$A$2:$C$69,3,FALSE),"")</f>
        <v>1417</v>
      </c>
      <c r="M39" s="6" t="str">
        <f t="shared" si="0"/>
        <v>R2X3</v>
      </c>
      <c r="N39" s="6" t="str">
        <f t="shared" si="1"/>
        <v>2015_1412_1417</v>
      </c>
      <c r="O39" s="6">
        <f t="shared" si="2"/>
        <v>0</v>
      </c>
    </row>
    <row r="40" spans="1:15" s="6" customFormat="1" ht="13">
      <c r="A40" s="28">
        <v>42084</v>
      </c>
      <c r="B40" s="4" t="s">
        <v>179</v>
      </c>
      <c r="C40" s="5" t="s">
        <v>149</v>
      </c>
      <c r="D40" s="5" t="s">
        <v>150</v>
      </c>
      <c r="E40" s="5" t="str">
        <f>IF(G9=1,E9,IF(G9=2,F9,"(not known yet)"))</f>
        <v>#4 Georgetown</v>
      </c>
      <c r="F40" s="5" t="str">
        <f>IF(G10=1,E10,IF(G10=2,F10,"(not known yet)"))</f>
        <v>#5 Utah</v>
      </c>
      <c r="G40" s="14">
        <v>2</v>
      </c>
      <c r="H40" s="29" t="str">
        <f t="shared" si="5"/>
        <v>#5 Utah</v>
      </c>
      <c r="J40" s="6">
        <f>IFERROR(VLOOKUP(E40,teams!$A$2:$C$69,3,FALSE),"")</f>
        <v>1207</v>
      </c>
      <c r="K40" s="6">
        <f>IFERROR(VLOOKUP(F40,teams!$A$2:$C$69,3,FALSE),"")</f>
        <v>1428</v>
      </c>
      <c r="M40" s="6" t="str">
        <f t="shared" si="0"/>
        <v>R2X4</v>
      </c>
      <c r="N40" s="6" t="str">
        <f t="shared" si="1"/>
        <v>2015_1207_1428</v>
      </c>
      <c r="O40" s="6">
        <f t="shared" si="2"/>
        <v>0</v>
      </c>
    </row>
    <row r="41" spans="1:15" s="6" customFormat="1" ht="13">
      <c r="A41" s="28">
        <v>42084</v>
      </c>
      <c r="B41" s="4" t="s">
        <v>180</v>
      </c>
      <c r="C41" s="5" t="s">
        <v>154</v>
      </c>
      <c r="D41" s="5" t="s">
        <v>162</v>
      </c>
      <c r="E41" s="5" t="str">
        <f>IF(G12=1,E12,IF(G12=2,F12,"(not known yet)"))</f>
        <v>#1 Kentucky</v>
      </c>
      <c r="F41" s="5" t="str">
        <f>IF(G15=1,E15,IF(G15=2,F15,"(not known yet)"))</f>
        <v>#8 Cincinnati</v>
      </c>
      <c r="G41" s="14">
        <v>1</v>
      </c>
      <c r="H41" s="29" t="str">
        <f t="shared" si="5"/>
        <v>#1 Kentucky</v>
      </c>
      <c r="J41" s="6">
        <f>IFERROR(VLOOKUP(E41,teams!$A$2:$C$69,3,FALSE),"")</f>
        <v>1246</v>
      </c>
      <c r="K41" s="6">
        <f>IFERROR(VLOOKUP(F41,teams!$A$2:$C$69,3,FALSE),"")</f>
        <v>1153</v>
      </c>
      <c r="M41" s="6" t="str">
        <f t="shared" si="0"/>
        <v>R2Y1</v>
      </c>
      <c r="N41" s="6" t="str">
        <f t="shared" si="1"/>
        <v>2015_1153_1246</v>
      </c>
      <c r="O41" s="6">
        <f t="shared" si="2"/>
        <v>0</v>
      </c>
    </row>
    <row r="42" spans="1:15" s="6" customFormat="1" ht="13">
      <c r="A42" s="28">
        <v>42084</v>
      </c>
      <c r="B42" s="4" t="s">
        <v>182</v>
      </c>
      <c r="C42" s="5" t="s">
        <v>157</v>
      </c>
      <c r="D42" s="5" t="s">
        <v>160</v>
      </c>
      <c r="E42" s="5" t="str">
        <f>IF(G13=1,E13,IF(G13=2,F13,"(not known yet)"))</f>
        <v>#3 Notre Dame</v>
      </c>
      <c r="F42" s="5" t="str">
        <f>IF(G14=1,E14,IF(G14=2,F14,"(not known yet)"))</f>
        <v>#6 Butler</v>
      </c>
      <c r="G42" s="14">
        <v>1</v>
      </c>
      <c r="H42" s="29" t="str">
        <f t="shared" si="5"/>
        <v>#3 Notre Dame</v>
      </c>
      <c r="J42" s="6">
        <f>IFERROR(VLOOKUP(E42,teams!$A$2:$C$69,3,FALSE),"")</f>
        <v>1323</v>
      </c>
      <c r="K42" s="6">
        <f>IFERROR(VLOOKUP(F42,teams!$A$2:$C$69,3,FALSE),"")</f>
        <v>1139</v>
      </c>
      <c r="M42" s="6" t="str">
        <f t="shared" si="0"/>
        <v>R2Y3</v>
      </c>
      <c r="N42" s="6" t="str">
        <f t="shared" si="1"/>
        <v>2015_1139_1323</v>
      </c>
      <c r="O42" s="6">
        <f t="shared" si="2"/>
        <v>0</v>
      </c>
    </row>
    <row r="43" spans="1:15" s="6" customFormat="1" ht="13">
      <c r="A43" s="28">
        <v>42084</v>
      </c>
      <c r="B43" s="4" t="s">
        <v>185</v>
      </c>
      <c r="C43" s="5" t="s">
        <v>164</v>
      </c>
      <c r="D43" s="5" t="s">
        <v>170</v>
      </c>
      <c r="E43" s="5" t="str">
        <f>IF(G16=1,E16,IF(G16=2,F16,"(not known yet)"))</f>
        <v>#2 Arizona</v>
      </c>
      <c r="F43" s="5" t="str">
        <f>IF(G21=1,E21,IF(G21=2,F21,"(not known yet)"))</f>
        <v>#10 Ohio St</v>
      </c>
      <c r="G43" s="14">
        <v>1</v>
      </c>
      <c r="H43" s="29" t="str">
        <f t="shared" si="5"/>
        <v>#2 Arizona</v>
      </c>
      <c r="J43" s="6">
        <f>IFERROR(VLOOKUP(E43,teams!$A$2:$C$69,3,FALSE),"")</f>
        <v>1112</v>
      </c>
      <c r="K43" s="6">
        <f>IFERROR(VLOOKUP(F43,teams!$A$2:$C$69,3,FALSE),"")</f>
        <v>1326</v>
      </c>
      <c r="M43" s="6" t="str">
        <f t="shared" si="0"/>
        <v>R2Z2</v>
      </c>
      <c r="N43" s="6" t="str">
        <f t="shared" si="1"/>
        <v>2015_1112_1326</v>
      </c>
      <c r="O43" s="6">
        <f t="shared" si="2"/>
        <v>1</v>
      </c>
    </row>
    <row r="44" spans="1:15" s="6" customFormat="1" ht="13">
      <c r="A44" s="28">
        <v>42084</v>
      </c>
      <c r="B44" s="4" t="s">
        <v>186</v>
      </c>
      <c r="C44" s="5" t="s">
        <v>165</v>
      </c>
      <c r="D44" s="5" t="s">
        <v>168</v>
      </c>
      <c r="E44" s="5" t="str">
        <f>IF(G17=1,E17,IF(G17=2,F17,"(not known yet)"))</f>
        <v>#14 Georgia St</v>
      </c>
      <c r="F44" s="5" t="str">
        <f>IF(G20=1,E20,IF(G20=2,F20,"(not known yet)"))</f>
        <v>#6 Xavier</v>
      </c>
      <c r="G44" s="14">
        <v>2</v>
      </c>
      <c r="H44" s="29" t="str">
        <f t="shared" si="5"/>
        <v>#6 Xavier</v>
      </c>
      <c r="J44" s="6">
        <f>IFERROR(VLOOKUP(E44,teams!$A$2:$C$69,3,FALSE),"")</f>
        <v>1209</v>
      </c>
      <c r="K44" s="6">
        <f>IFERROR(VLOOKUP(F44,teams!$A$2:$C$69,3,FALSE),"")</f>
        <v>1462</v>
      </c>
      <c r="M44" s="6" t="str">
        <f t="shared" si="0"/>
        <v>R2Z3</v>
      </c>
      <c r="N44" s="6" t="str">
        <f t="shared" si="1"/>
        <v>2015_1209_1462</v>
      </c>
      <c r="O44" s="6">
        <f t="shared" si="2"/>
        <v>0</v>
      </c>
    </row>
    <row r="45" spans="1:15" s="6" customFormat="1" ht="13">
      <c r="A45" s="28">
        <v>42084</v>
      </c>
      <c r="B45" s="4" t="s">
        <v>187</v>
      </c>
      <c r="C45" s="5" t="s">
        <v>166</v>
      </c>
      <c r="D45" s="5" t="s">
        <v>167</v>
      </c>
      <c r="E45" s="5" t="str">
        <f>IF(G18=1,E18,IF(G18=2,F18,"(not known yet)"))</f>
        <v>#4 North Carolina</v>
      </c>
      <c r="F45" s="5" t="str">
        <f>IF(G19=1,E19,IF(G19=2,F19,"(not known yet)"))</f>
        <v>#5 Arkansas</v>
      </c>
      <c r="G45" s="14">
        <v>1</v>
      </c>
      <c r="H45" s="29" t="str">
        <f t="shared" si="5"/>
        <v>#4 North Carolina</v>
      </c>
      <c r="J45" s="6">
        <f>IFERROR(VLOOKUP(E45,teams!$A$2:$C$69,3,FALSE),"")</f>
        <v>1314</v>
      </c>
      <c r="K45" s="6">
        <f>IFERROR(VLOOKUP(F45,teams!$A$2:$C$69,3,FALSE),"")</f>
        <v>1116</v>
      </c>
      <c r="M45" s="6" t="str">
        <f t="shared" si="0"/>
        <v>R2Z4</v>
      </c>
      <c r="N45" s="6" t="str">
        <f t="shared" si="1"/>
        <v>2015_1116_1314</v>
      </c>
      <c r="O45" s="6">
        <f t="shared" si="2"/>
        <v>0</v>
      </c>
    </row>
    <row r="46" spans="1:15" s="6" customFormat="1" ht="13">
      <c r="A46" s="28">
        <v>42085</v>
      </c>
      <c r="B46" s="4" t="s">
        <v>173</v>
      </c>
      <c r="C46" s="5" t="s">
        <v>137</v>
      </c>
      <c r="D46" s="5" t="s">
        <v>143</v>
      </c>
      <c r="E46" s="5" t="str">
        <f>IF(G22=1,E22,IF(G22=2,F22,"(not known yet)"))</f>
        <v>#2 Virginia</v>
      </c>
      <c r="F46" s="5" t="str">
        <f>IF(G27=1,E27,IF(G27=2,F27,"(not known yet)"))</f>
        <v>#7 Michigan St</v>
      </c>
      <c r="G46" s="14">
        <v>2</v>
      </c>
      <c r="H46" s="29" t="str">
        <f t="shared" si="3"/>
        <v>#7 Michigan St</v>
      </c>
      <c r="J46" s="6">
        <f>IFERROR(VLOOKUP(E46,teams!$A$2:$C$69,3,FALSE),"")</f>
        <v>1438</v>
      </c>
      <c r="K46" s="6">
        <f>IFERROR(VLOOKUP(F46,teams!$A$2:$C$69,3,FALSE),"")</f>
        <v>1277</v>
      </c>
      <c r="M46" s="6" t="str">
        <f t="shared" si="0"/>
        <v>R2W2</v>
      </c>
      <c r="N46" s="6" t="str">
        <f t="shared" si="1"/>
        <v>2015_1277_1438</v>
      </c>
      <c r="O46" s="6">
        <f t="shared" si="2"/>
        <v>1</v>
      </c>
    </row>
    <row r="47" spans="1:15" s="6" customFormat="1" ht="13">
      <c r="A47" s="28">
        <v>42085</v>
      </c>
      <c r="B47" s="4" t="s">
        <v>174</v>
      </c>
      <c r="C47" s="5" t="s">
        <v>138</v>
      </c>
      <c r="D47" s="5" t="s">
        <v>141</v>
      </c>
      <c r="E47" s="5" t="str">
        <f>IF(G23=1,E23,IF(G23=2,F23,"(not known yet)"))</f>
        <v>#3 Oklahoma</v>
      </c>
      <c r="F47" s="5" t="str">
        <f>IF(G26=1,E26,IF(G26=2,F26,"(not known yet)"))</f>
        <v>#11 Dayton</v>
      </c>
      <c r="G47" s="14">
        <v>1</v>
      </c>
      <c r="H47" s="29" t="str">
        <f t="shared" si="3"/>
        <v>#3 Oklahoma</v>
      </c>
      <c r="J47" s="6">
        <f>IFERROR(VLOOKUP(E47,teams!$A$2:$C$69,3,FALSE),"")</f>
        <v>1328</v>
      </c>
      <c r="K47" s="6">
        <f>IFERROR(VLOOKUP(F47,teams!$A$2:$C$69,3,FALSE),"")</f>
        <v>1173</v>
      </c>
      <c r="M47" s="6" t="str">
        <f t="shared" si="0"/>
        <v>R2W3</v>
      </c>
      <c r="N47" s="6" t="str">
        <f t="shared" si="1"/>
        <v>2015_1173_1328</v>
      </c>
      <c r="O47" s="6">
        <f t="shared" si="2"/>
        <v>0</v>
      </c>
    </row>
    <row r="48" spans="1:15" s="6" customFormat="1" ht="13">
      <c r="A48" s="28">
        <v>42085</v>
      </c>
      <c r="B48" s="4" t="s">
        <v>175</v>
      </c>
      <c r="C48" s="5" t="s">
        <v>139</v>
      </c>
      <c r="D48" s="5" t="s">
        <v>140</v>
      </c>
      <c r="E48" s="5" t="str">
        <f>IF(G24=1,E24,IF(G24=2,F24,"(not known yet)"))</f>
        <v>#4 Louisville</v>
      </c>
      <c r="F48" s="5" t="str">
        <f>IF(G25=1,E25,IF(G25=2,F25,"(not known yet)"))</f>
        <v>#5 Northern Iowa</v>
      </c>
      <c r="G48" s="14">
        <v>1</v>
      </c>
      <c r="H48" s="29" t="str">
        <f t="shared" si="3"/>
        <v>#4 Louisville</v>
      </c>
      <c r="J48" s="6">
        <f>IFERROR(VLOOKUP(E48,teams!$A$2:$C$69,3,FALSE),"")</f>
        <v>1257</v>
      </c>
      <c r="K48" s="6">
        <f>IFERROR(VLOOKUP(F48,teams!$A$2:$C$69,3,FALSE),"")</f>
        <v>1320</v>
      </c>
      <c r="M48" s="6" t="str">
        <f t="shared" si="0"/>
        <v>R2W4</v>
      </c>
      <c r="N48" s="6" t="str">
        <f t="shared" si="1"/>
        <v>2015_1257_1320</v>
      </c>
      <c r="O48" s="6">
        <f t="shared" si="2"/>
        <v>1</v>
      </c>
    </row>
    <row r="49" spans="1:15" s="6" customFormat="1" ht="13">
      <c r="A49" s="28">
        <v>42085</v>
      </c>
      <c r="B49" s="4" t="s">
        <v>176</v>
      </c>
      <c r="C49" s="5" t="s">
        <v>145</v>
      </c>
      <c r="D49" s="5" t="s">
        <v>153</v>
      </c>
      <c r="E49" s="5" t="str">
        <f>IF(G28=1,E28,IF(G28=2,F28,"(not known yet)"))</f>
        <v>#1 Duke</v>
      </c>
      <c r="F49" s="5" t="str">
        <f>IF(G31=1,E31,IF(G31=2,F31,"(not known yet)"))</f>
        <v>#8 San Diego St</v>
      </c>
      <c r="G49" s="14">
        <v>1</v>
      </c>
      <c r="H49" s="29" t="str">
        <f t="shared" si="3"/>
        <v>#1 Duke</v>
      </c>
      <c r="J49" s="6">
        <f>IFERROR(VLOOKUP(E49,teams!$A$2:$C$69,3,FALSE),"")</f>
        <v>1181</v>
      </c>
      <c r="K49" s="6">
        <f>IFERROR(VLOOKUP(F49,teams!$A$2:$C$69,3,FALSE),"")</f>
        <v>1361</v>
      </c>
      <c r="M49" s="6" t="str">
        <f t="shared" si="0"/>
        <v>R2X1</v>
      </c>
      <c r="N49" s="6" t="str">
        <f t="shared" si="1"/>
        <v>2015_1181_1361</v>
      </c>
      <c r="O49" s="6">
        <f t="shared" si="2"/>
        <v>1</v>
      </c>
    </row>
    <row r="50" spans="1:15" s="6" customFormat="1" ht="13">
      <c r="A50" s="28">
        <v>42085</v>
      </c>
      <c r="B50" s="4" t="s">
        <v>177</v>
      </c>
      <c r="C50" s="5" t="s">
        <v>147</v>
      </c>
      <c r="D50" s="5" t="s">
        <v>152</v>
      </c>
      <c r="E50" s="5" t="str">
        <f>IF(G29=1,E29,IF(G29=2,F29,"(not known yet)"))</f>
        <v>#2 Gonzaga</v>
      </c>
      <c r="F50" s="5" t="str">
        <f>IF(G30=1,E30,IF(G30=2,F30,"(not known yet)"))</f>
        <v>#7 Iowa</v>
      </c>
      <c r="G50" s="14">
        <v>1</v>
      </c>
      <c r="H50" s="29" t="str">
        <f t="shared" si="3"/>
        <v>#2 Gonzaga</v>
      </c>
      <c r="J50" s="6">
        <f>IFERROR(VLOOKUP(E50,teams!$A$2:$C$69,3,FALSE),"")</f>
        <v>1211</v>
      </c>
      <c r="K50" s="6">
        <f>IFERROR(VLOOKUP(F50,teams!$A$2:$C$69,3,FALSE),"")</f>
        <v>1234</v>
      </c>
      <c r="M50" s="6" t="str">
        <f t="shared" si="0"/>
        <v>R2X2</v>
      </c>
      <c r="N50" s="6" t="str">
        <f t="shared" si="1"/>
        <v>2015_1211_1234</v>
      </c>
      <c r="O50" s="6">
        <f t="shared" si="2"/>
        <v>1</v>
      </c>
    </row>
    <row r="51" spans="1:15" s="6" customFormat="1" ht="13">
      <c r="A51" s="28">
        <v>42085</v>
      </c>
      <c r="B51" s="4" t="s">
        <v>181</v>
      </c>
      <c r="C51" s="5" t="s">
        <v>156</v>
      </c>
      <c r="D51" s="5" t="s">
        <v>161</v>
      </c>
      <c r="E51" s="5" t="str">
        <f>IF(G32=1,E32,IF(G32=2,F32,"(not known yet)"))</f>
        <v>#2 Kansas</v>
      </c>
      <c r="F51" s="5" t="str">
        <f>IF(G35=1,E35,IF(G35=2,F35,"(not known yet)"))</f>
        <v>#7 Wichita St</v>
      </c>
      <c r="G51" s="14">
        <v>2</v>
      </c>
      <c r="H51" s="29" t="str">
        <f t="shared" si="3"/>
        <v>#7 Wichita St</v>
      </c>
      <c r="J51" s="6">
        <f>IFERROR(VLOOKUP(E51,teams!$A$2:$C$69,3,FALSE),"")</f>
        <v>1242</v>
      </c>
      <c r="K51" s="6">
        <f>IFERROR(VLOOKUP(F51,teams!$A$2:$C$69,3,FALSE),"")</f>
        <v>1455</v>
      </c>
      <c r="M51" s="6" t="str">
        <f t="shared" si="0"/>
        <v>R2Y2</v>
      </c>
      <c r="N51" s="6" t="str">
        <f t="shared" si="1"/>
        <v>2015_1242_1455</v>
      </c>
      <c r="O51" s="6">
        <f t="shared" si="2"/>
        <v>0</v>
      </c>
    </row>
    <row r="52" spans="1:15" s="6" customFormat="1" ht="13">
      <c r="A52" s="28">
        <v>42085</v>
      </c>
      <c r="B52" s="4" t="s">
        <v>183</v>
      </c>
      <c r="C52" s="5" t="s">
        <v>158</v>
      </c>
      <c r="D52" s="5" t="s">
        <v>159</v>
      </c>
      <c r="E52" s="5" t="str">
        <f>IF(G33=1,E33,IF(G33=2,F33,"(not known yet)"))</f>
        <v>#4 Maryland</v>
      </c>
      <c r="F52" s="5" t="str">
        <f>IF(G34=1,E34,IF(G34=2,F34,"(not known yet)"))</f>
        <v>#5 West Virginia</v>
      </c>
      <c r="G52" s="14">
        <v>2</v>
      </c>
      <c r="H52" s="29" t="str">
        <f t="shared" si="3"/>
        <v>#5 West Virginia</v>
      </c>
      <c r="J52" s="6">
        <f>IFERROR(VLOOKUP(E52,teams!$A$2:$C$69,3,FALSE),"")</f>
        <v>1268</v>
      </c>
      <c r="K52" s="6">
        <f>IFERROR(VLOOKUP(F52,teams!$A$2:$C$69,3,FALSE),"")</f>
        <v>1452</v>
      </c>
      <c r="M52" s="6" t="str">
        <f t="shared" si="0"/>
        <v>R2Y4</v>
      </c>
      <c r="N52" s="6" t="str">
        <f t="shared" si="1"/>
        <v>2015_1268_1452</v>
      </c>
      <c r="O52" s="6">
        <f t="shared" si="2"/>
        <v>0</v>
      </c>
    </row>
    <row r="53" spans="1:15" s="6" customFormat="1" ht="14" thickBot="1">
      <c r="A53" s="30">
        <v>42085</v>
      </c>
      <c r="B53" s="15" t="s">
        <v>184</v>
      </c>
      <c r="C53" s="16" t="s">
        <v>163</v>
      </c>
      <c r="D53" s="16" t="s">
        <v>171</v>
      </c>
      <c r="E53" s="16" t="str">
        <f>IF(G36=1,E36,IF(G36=2,F36,"(not known yet)"))</f>
        <v>#1 Wisconsin</v>
      </c>
      <c r="F53" s="16" t="str">
        <f>IF(G37=1,E37,IF(G37=2,F37,"(not known yet)"))</f>
        <v>#8 Oregon</v>
      </c>
      <c r="G53" s="17">
        <v>1</v>
      </c>
      <c r="H53" s="31" t="str">
        <f t="shared" si="3"/>
        <v>#1 Wisconsin</v>
      </c>
      <c r="J53" s="6">
        <f>IFERROR(VLOOKUP(E53,teams!$A$2:$C$69,3,FALSE),"")</f>
        <v>1458</v>
      </c>
      <c r="K53" s="6">
        <f>IFERROR(VLOOKUP(F53,teams!$A$2:$C$69,3,FALSE),"")</f>
        <v>1332</v>
      </c>
      <c r="M53" s="6" t="str">
        <f t="shared" si="0"/>
        <v>R2Z1</v>
      </c>
      <c r="N53" s="6" t="str">
        <f t="shared" si="1"/>
        <v>2015_1332_1458</v>
      </c>
      <c r="O53" s="6">
        <f t="shared" si="2"/>
        <v>0</v>
      </c>
    </row>
    <row r="54" spans="1:15" s="6" customFormat="1" ht="13">
      <c r="A54" s="32">
        <v>42089</v>
      </c>
      <c r="B54" s="18" t="s">
        <v>192</v>
      </c>
      <c r="C54" s="19" t="s">
        <v>180</v>
      </c>
      <c r="D54" s="19" t="s">
        <v>183</v>
      </c>
      <c r="E54" s="19" t="str">
        <f>IF(G41=1,E41,IF(G41=2,F41,"(not known yet)"))</f>
        <v>#1 Kentucky</v>
      </c>
      <c r="F54" s="19" t="str">
        <f>IF(G52=1,E52,IF(G52=2,F52,"(not known yet)"))</f>
        <v>#5 West Virginia</v>
      </c>
      <c r="G54" s="20">
        <v>1</v>
      </c>
      <c r="H54" s="33" t="str">
        <f>IF(G54=1,E54,IF(G54=2,F54,""))</f>
        <v>#1 Kentucky</v>
      </c>
      <c r="J54" s="6">
        <f>IFERROR(VLOOKUP(E54,teams!$A$2:$C$69,3,FALSE),"")</f>
        <v>1246</v>
      </c>
      <c r="K54" s="6">
        <f>IFERROR(VLOOKUP(F54,teams!$A$2:$C$69,3,FALSE),"")</f>
        <v>1452</v>
      </c>
      <c r="M54" s="6" t="str">
        <f t="shared" si="0"/>
        <v>R3Y1</v>
      </c>
      <c r="N54" s="6" t="str">
        <f t="shared" si="1"/>
        <v>2015_1246_1452</v>
      </c>
      <c r="O54" s="6">
        <f t="shared" si="2"/>
        <v>1</v>
      </c>
    </row>
    <row r="55" spans="1:15" s="6" customFormat="1" ht="13">
      <c r="A55" s="28">
        <v>42089</v>
      </c>
      <c r="B55" s="4" t="s">
        <v>193</v>
      </c>
      <c r="C55" s="5" t="s">
        <v>181</v>
      </c>
      <c r="D55" s="5" t="s">
        <v>182</v>
      </c>
      <c r="E55" s="5" t="str">
        <f>IF(G51=1,E51,IF(G51=2,F51,"(not known yet)"))</f>
        <v>#7 Wichita St</v>
      </c>
      <c r="F55" s="5" t="str">
        <f>IF(G42=1,E42,IF(G42=2,F42,"(not known yet)"))</f>
        <v>#3 Notre Dame</v>
      </c>
      <c r="G55" s="14">
        <v>2</v>
      </c>
      <c r="H55" s="29" t="str">
        <f>IF(G55=1,E55,IF(G55=2,F55,""))</f>
        <v>#3 Notre Dame</v>
      </c>
      <c r="J55" s="6">
        <f>IFERROR(VLOOKUP(E55,teams!$A$2:$C$69,3,FALSE),"")</f>
        <v>1455</v>
      </c>
      <c r="K55" s="6">
        <f>IFERROR(VLOOKUP(F55,teams!$A$2:$C$69,3,FALSE),"")</f>
        <v>1323</v>
      </c>
      <c r="M55" s="6" t="str">
        <f t="shared" si="0"/>
        <v>R3Y2</v>
      </c>
      <c r="N55" s="6" t="str">
        <f t="shared" si="1"/>
        <v>2015_1323_1455</v>
      </c>
      <c r="O55" s="6">
        <f t="shared" si="2"/>
        <v>1</v>
      </c>
    </row>
    <row r="56" spans="1:15" s="6" customFormat="1" ht="13">
      <c r="A56" s="28">
        <v>42089</v>
      </c>
      <c r="B56" s="4" t="s">
        <v>194</v>
      </c>
      <c r="C56" s="5" t="s">
        <v>184</v>
      </c>
      <c r="D56" s="5" t="s">
        <v>187</v>
      </c>
      <c r="E56" s="5" t="str">
        <f>IF(G53=1,E53,IF(G53=2,F53,"(not known yet)"))</f>
        <v>#1 Wisconsin</v>
      </c>
      <c r="F56" s="5" t="str">
        <f>IF(G45=1,E45,IF(G45=2,F45,"(not known yet)"))</f>
        <v>#4 North Carolina</v>
      </c>
      <c r="G56" s="14">
        <v>1</v>
      </c>
      <c r="H56" s="29" t="str">
        <f>IF(G56=1,E56,IF(G56=2,F56,""))</f>
        <v>#1 Wisconsin</v>
      </c>
      <c r="J56" s="6">
        <f>IFERROR(VLOOKUP(E56,teams!$A$2:$C$69,3,FALSE),"")</f>
        <v>1458</v>
      </c>
      <c r="K56" s="6">
        <f>IFERROR(VLOOKUP(F56,teams!$A$2:$C$69,3,FALSE),"")</f>
        <v>1314</v>
      </c>
      <c r="M56" s="6" t="str">
        <f t="shared" si="0"/>
        <v>R3Z1</v>
      </c>
      <c r="N56" s="6" t="str">
        <f t="shared" si="1"/>
        <v>2015_1314_1458</v>
      </c>
      <c r="O56" s="6">
        <f t="shared" si="2"/>
        <v>0</v>
      </c>
    </row>
    <row r="57" spans="1:15" s="6" customFormat="1" ht="13">
      <c r="A57" s="28">
        <v>42089</v>
      </c>
      <c r="B57" s="4" t="s">
        <v>195</v>
      </c>
      <c r="C57" s="5" t="s">
        <v>185</v>
      </c>
      <c r="D57" s="5" t="s">
        <v>186</v>
      </c>
      <c r="E57" s="5" t="str">
        <f>IF(G43=1,E43,IF(G43=2,F43,"(not known yet)"))</f>
        <v>#2 Arizona</v>
      </c>
      <c r="F57" s="5" t="str">
        <f>IF(G44=1,E44,IF(G44=2,F44,"(not known yet)"))</f>
        <v>#6 Xavier</v>
      </c>
      <c r="G57" s="14">
        <v>1</v>
      </c>
      <c r="H57" s="29" t="str">
        <f>IF(G57=1,E57,IF(G57=2,F57,""))</f>
        <v>#2 Arizona</v>
      </c>
      <c r="J57" s="6">
        <f>IFERROR(VLOOKUP(E57,teams!$A$2:$C$69,3,FALSE),"")</f>
        <v>1112</v>
      </c>
      <c r="K57" s="6">
        <f>IFERROR(VLOOKUP(F57,teams!$A$2:$C$69,3,FALSE),"")</f>
        <v>1462</v>
      </c>
      <c r="M57" s="6" t="str">
        <f t="shared" si="0"/>
        <v>R3Z2</v>
      </c>
      <c r="N57" s="6" t="str">
        <f t="shared" si="1"/>
        <v>2015_1112_1462</v>
      </c>
      <c r="O57" s="6">
        <f t="shared" si="2"/>
        <v>1</v>
      </c>
    </row>
    <row r="58" spans="1:15" s="6" customFormat="1" ht="13">
      <c r="A58" s="28">
        <v>42090</v>
      </c>
      <c r="B58" s="4" t="s">
        <v>188</v>
      </c>
      <c r="C58" s="5" t="s">
        <v>172</v>
      </c>
      <c r="D58" s="5" t="s">
        <v>175</v>
      </c>
      <c r="E58" s="5" t="str">
        <f>IF(G38=1,E38,IF(G38=2,F38,"(not known yet)"))</f>
        <v>#8 NC State</v>
      </c>
      <c r="F58" s="5" t="str">
        <f>IF(G48=1,E48,IF(G48=2,F48,"(not known yet)"))</f>
        <v>#4 Louisville</v>
      </c>
      <c r="G58" s="14">
        <v>2</v>
      </c>
      <c r="H58" s="29" t="str">
        <f t="shared" si="3"/>
        <v>#4 Louisville</v>
      </c>
      <c r="J58" s="6">
        <f>IFERROR(VLOOKUP(E58,teams!$A$2:$C$69,3,FALSE),"")</f>
        <v>1301</v>
      </c>
      <c r="K58" s="6">
        <f>IFERROR(VLOOKUP(F58,teams!$A$2:$C$69,3,FALSE),"")</f>
        <v>1257</v>
      </c>
      <c r="M58" s="6" t="str">
        <f t="shared" si="0"/>
        <v>R3W1</v>
      </c>
      <c r="N58" s="6" t="str">
        <f t="shared" si="1"/>
        <v>2015_1257_1301</v>
      </c>
      <c r="O58" s="6">
        <f t="shared" si="2"/>
        <v>1</v>
      </c>
    </row>
    <row r="59" spans="1:15" s="6" customFormat="1" ht="13">
      <c r="A59" s="28">
        <v>42090</v>
      </c>
      <c r="B59" s="4" t="s">
        <v>189</v>
      </c>
      <c r="C59" s="5" t="s">
        <v>173</v>
      </c>
      <c r="D59" s="5" t="s">
        <v>174</v>
      </c>
      <c r="E59" s="5" t="str">
        <f>IF(G46=1,E46,IF(G46=2,F46,"(not known yet)"))</f>
        <v>#7 Michigan St</v>
      </c>
      <c r="F59" s="5" t="str">
        <f>IF(G47=1,E47,IF(G47=2,F47,"(not known yet)"))</f>
        <v>#3 Oklahoma</v>
      </c>
      <c r="G59" s="14">
        <v>1</v>
      </c>
      <c r="H59" s="29" t="str">
        <f t="shared" si="3"/>
        <v>#7 Michigan St</v>
      </c>
      <c r="J59" s="6">
        <f>IFERROR(VLOOKUP(E59,teams!$A$2:$C$69,3,FALSE),"")</f>
        <v>1277</v>
      </c>
      <c r="K59" s="6">
        <f>IFERROR(VLOOKUP(F59,teams!$A$2:$C$69,3,FALSE),"")</f>
        <v>1328</v>
      </c>
      <c r="M59" s="6" t="str">
        <f t="shared" si="0"/>
        <v>R3W2</v>
      </c>
      <c r="N59" s="6" t="str">
        <f t="shared" si="1"/>
        <v>2015_1277_1328</v>
      </c>
      <c r="O59" s="6">
        <f t="shared" si="2"/>
        <v>1</v>
      </c>
    </row>
    <row r="60" spans="1:15" s="6" customFormat="1" ht="13">
      <c r="A60" s="28">
        <v>42090</v>
      </c>
      <c r="B60" s="4" t="s">
        <v>190</v>
      </c>
      <c r="C60" s="5" t="s">
        <v>176</v>
      </c>
      <c r="D60" s="5" t="s">
        <v>179</v>
      </c>
      <c r="E60" s="5" t="str">
        <f>IF(G49=1,E49,IF(G49=2,F49,"(not known yet)"))</f>
        <v>#1 Duke</v>
      </c>
      <c r="F60" s="5" t="str">
        <f>IF(G40=1,E40,IF(G40=2,F40,"(not known yet)"))</f>
        <v>#5 Utah</v>
      </c>
      <c r="G60" s="14">
        <v>1</v>
      </c>
      <c r="H60" s="29" t="str">
        <f t="shared" si="3"/>
        <v>#1 Duke</v>
      </c>
      <c r="J60" s="6">
        <f>IFERROR(VLOOKUP(E60,teams!$A$2:$C$69,3,FALSE),"")</f>
        <v>1181</v>
      </c>
      <c r="K60" s="6">
        <f>IFERROR(VLOOKUP(F60,teams!$A$2:$C$69,3,FALSE),"")</f>
        <v>1428</v>
      </c>
      <c r="M60" s="6" t="str">
        <f t="shared" si="0"/>
        <v>R3X1</v>
      </c>
      <c r="N60" s="6" t="str">
        <f t="shared" si="1"/>
        <v>2015_1181_1428</v>
      </c>
      <c r="O60" s="6">
        <f t="shared" si="2"/>
        <v>1</v>
      </c>
    </row>
    <row r="61" spans="1:15" s="6" customFormat="1" ht="14" thickBot="1">
      <c r="A61" s="30">
        <v>42090</v>
      </c>
      <c r="B61" s="15" t="s">
        <v>191</v>
      </c>
      <c r="C61" s="16" t="s">
        <v>177</v>
      </c>
      <c r="D61" s="16" t="s">
        <v>178</v>
      </c>
      <c r="E61" s="16" t="str">
        <f>IF(G50=1,E50,IF(G50=2,F50,"(not known yet)"))</f>
        <v>#2 Gonzaga</v>
      </c>
      <c r="F61" s="16" t="str">
        <f>IF(G39=1,E39,IF(G39=2,F39,"(not known yet)"))</f>
        <v>#11 UCLA</v>
      </c>
      <c r="G61" s="17">
        <v>1</v>
      </c>
      <c r="H61" s="31" t="str">
        <f t="shared" si="3"/>
        <v>#2 Gonzaga</v>
      </c>
      <c r="J61" s="6">
        <f>IFERROR(VLOOKUP(E61,teams!$A$2:$C$69,3,FALSE),"")</f>
        <v>1211</v>
      </c>
      <c r="K61" s="6">
        <f>IFERROR(VLOOKUP(F61,teams!$A$2:$C$69,3,FALSE),"")</f>
        <v>1417</v>
      </c>
      <c r="M61" s="6" t="str">
        <f t="shared" si="0"/>
        <v>R3X2</v>
      </c>
      <c r="N61" s="6" t="str">
        <f t="shared" si="1"/>
        <v>2015_1211_1417</v>
      </c>
      <c r="O61" s="6">
        <f t="shared" si="2"/>
        <v>1</v>
      </c>
    </row>
    <row r="62" spans="1:15" s="6" customFormat="1" ht="13">
      <c r="A62" s="32">
        <v>42091</v>
      </c>
      <c r="B62" s="18" t="s">
        <v>198</v>
      </c>
      <c r="C62" s="19" t="s">
        <v>192</v>
      </c>
      <c r="D62" s="19" t="s">
        <v>193</v>
      </c>
      <c r="E62" s="19" t="str">
        <f>IF(G54=1,E54,IF(G54=2,F54,"(not known yet)"))</f>
        <v>#1 Kentucky</v>
      </c>
      <c r="F62" s="19" t="str">
        <f>IF(G55=1,E55,IF(G55=2,F55,"(not known yet)"))</f>
        <v>#3 Notre Dame</v>
      </c>
      <c r="G62" s="20">
        <v>1</v>
      </c>
      <c r="H62" s="33" t="str">
        <f>IF(G62=1,E62,IF(G62=2,F62,""))</f>
        <v>#1 Kentucky</v>
      </c>
      <c r="J62" s="6">
        <f>IFERROR(VLOOKUP(E62,teams!$A$2:$C$69,3,FALSE),"")</f>
        <v>1246</v>
      </c>
      <c r="K62" s="6">
        <f>IFERROR(VLOOKUP(F62,teams!$A$2:$C$69,3,FALSE),"")</f>
        <v>1323</v>
      </c>
      <c r="M62" s="6" t="str">
        <f t="shared" si="0"/>
        <v>R4Y1</v>
      </c>
      <c r="N62" s="6" t="str">
        <f t="shared" si="1"/>
        <v>2015_1246_1323</v>
      </c>
      <c r="O62" s="6">
        <f t="shared" si="2"/>
        <v>1</v>
      </c>
    </row>
    <row r="63" spans="1:15" s="6" customFormat="1" ht="13">
      <c r="A63" s="28">
        <v>42091</v>
      </c>
      <c r="B63" s="4" t="s">
        <v>199</v>
      </c>
      <c r="C63" s="5" t="s">
        <v>194</v>
      </c>
      <c r="D63" s="5" t="s">
        <v>195</v>
      </c>
      <c r="E63" s="5" t="str">
        <f>IF(G56=1,E56,IF(G56=2,F56,"(not known yet)"))</f>
        <v>#1 Wisconsin</v>
      </c>
      <c r="F63" s="5" t="str">
        <f>IF(G57=1,E57,IF(G57=2,F57,"(not known yet)"))</f>
        <v>#2 Arizona</v>
      </c>
      <c r="G63" s="14">
        <v>1</v>
      </c>
      <c r="H63" s="29" t="str">
        <f>IF(G63=1,E63,IF(G63=2,F63,""))</f>
        <v>#1 Wisconsin</v>
      </c>
      <c r="J63" s="6">
        <f>IFERROR(VLOOKUP(E63,teams!$A$2:$C$69,3,FALSE),"")</f>
        <v>1458</v>
      </c>
      <c r="K63" s="6">
        <f>IFERROR(VLOOKUP(F63,teams!$A$2:$C$69,3,FALSE),"")</f>
        <v>1112</v>
      </c>
      <c r="M63" s="6" t="str">
        <f t="shared" si="0"/>
        <v>R4Z1</v>
      </c>
      <c r="N63" s="6" t="str">
        <f t="shared" si="1"/>
        <v>2015_1112_1458</v>
      </c>
      <c r="O63" s="6">
        <f t="shared" si="2"/>
        <v>0</v>
      </c>
    </row>
    <row r="64" spans="1:15" s="6" customFormat="1" ht="13">
      <c r="A64" s="28">
        <v>42092</v>
      </c>
      <c r="B64" s="4" t="s">
        <v>196</v>
      </c>
      <c r="C64" s="5" t="s">
        <v>188</v>
      </c>
      <c r="D64" s="5" t="s">
        <v>189</v>
      </c>
      <c r="E64" s="5" t="str">
        <f>IF(G58=1,E58,IF(G58=2,F58,"(not known yet)"))</f>
        <v>#4 Louisville</v>
      </c>
      <c r="F64" s="5" t="str">
        <f>IF(G59=1,E59,IF(G59=2,F59,"(not known yet)"))</f>
        <v>#7 Michigan St</v>
      </c>
      <c r="G64" s="14">
        <v>2</v>
      </c>
      <c r="H64" s="29" t="str">
        <f t="shared" si="3"/>
        <v>#7 Michigan St</v>
      </c>
      <c r="J64" s="6">
        <f>IFERROR(VLOOKUP(E64,teams!$A$2:$C$69,3,FALSE),"")</f>
        <v>1257</v>
      </c>
      <c r="K64" s="6">
        <f>IFERROR(VLOOKUP(F64,teams!$A$2:$C$69,3,FALSE),"")</f>
        <v>1277</v>
      </c>
      <c r="M64" s="6" t="str">
        <f t="shared" si="0"/>
        <v>R4W1</v>
      </c>
      <c r="N64" s="6" t="str">
        <f t="shared" si="1"/>
        <v>2015_1257_1277</v>
      </c>
      <c r="O64" s="6">
        <f t="shared" si="2"/>
        <v>0</v>
      </c>
    </row>
    <row r="65" spans="1:15" s="6" customFormat="1" ht="14" thickBot="1">
      <c r="A65" s="30">
        <v>42092</v>
      </c>
      <c r="B65" s="15" t="s">
        <v>197</v>
      </c>
      <c r="C65" s="16" t="s">
        <v>190</v>
      </c>
      <c r="D65" s="16" t="s">
        <v>191</v>
      </c>
      <c r="E65" s="16" t="str">
        <f>IF(G60=1,E60,IF(G60=2,F60,"(not known yet)"))</f>
        <v>#1 Duke</v>
      </c>
      <c r="F65" s="16" t="str">
        <f>IF(G61=1,E61,IF(G61=2,F61,"(not known yet)"))</f>
        <v>#2 Gonzaga</v>
      </c>
      <c r="G65" s="17">
        <v>1</v>
      </c>
      <c r="H65" s="31" t="str">
        <f t="shared" si="3"/>
        <v>#1 Duke</v>
      </c>
      <c r="J65" s="6">
        <f>IFERROR(VLOOKUP(E65,teams!$A$2:$C$69,3,FALSE),"")</f>
        <v>1181</v>
      </c>
      <c r="K65" s="6">
        <f>IFERROR(VLOOKUP(F65,teams!$A$2:$C$69,3,FALSE),"")</f>
        <v>1211</v>
      </c>
      <c r="M65" s="6" t="str">
        <f t="shared" si="0"/>
        <v>R4X1</v>
      </c>
      <c r="N65" s="6" t="str">
        <f t="shared" si="1"/>
        <v>2015_1181_1211</v>
      </c>
      <c r="O65" s="6">
        <f t="shared" si="2"/>
        <v>1</v>
      </c>
    </row>
    <row r="66" spans="1:15" s="6" customFormat="1" ht="13">
      <c r="A66" s="32">
        <v>42098</v>
      </c>
      <c r="B66" s="18" t="s">
        <v>200</v>
      </c>
      <c r="C66" s="19" t="s">
        <v>196</v>
      </c>
      <c r="D66" s="19" t="s">
        <v>197</v>
      </c>
      <c r="E66" s="19" t="str">
        <f>IF(G64=1,E64,IF(G64=2,F64,"(not known yet)"))</f>
        <v>#7 Michigan St</v>
      </c>
      <c r="F66" s="19" t="str">
        <f>IF(G65=1,E65,IF(G65=2,F65,"(not known yet)"))</f>
        <v>#1 Duke</v>
      </c>
      <c r="G66" s="22"/>
      <c r="H66" s="33" t="str">
        <f t="shared" si="3"/>
        <v/>
      </c>
      <c r="J66" s="6">
        <f>IFERROR(VLOOKUP(E66,teams!$A$2:$C$69,3,FALSE),"")</f>
        <v>1277</v>
      </c>
      <c r="K66" s="6">
        <f>IFERROR(VLOOKUP(F66,teams!$A$2:$C$69,3,FALSE),"")</f>
        <v>1181</v>
      </c>
      <c r="M66" s="6" t="str">
        <f t="shared" si="0"/>
        <v>R5WX</v>
      </c>
      <c r="N66" s="6" t="str">
        <f t="shared" si="1"/>
        <v>2015_1181_1277</v>
      </c>
      <c r="O66" s="6">
        <f t="shared" si="2"/>
        <v>-1</v>
      </c>
    </row>
    <row r="67" spans="1:15" s="6" customFormat="1" ht="14" thickBot="1">
      <c r="A67" s="30">
        <v>42098</v>
      </c>
      <c r="B67" s="15" t="s">
        <v>201</v>
      </c>
      <c r="C67" s="16" t="s">
        <v>198</v>
      </c>
      <c r="D67" s="16" t="s">
        <v>199</v>
      </c>
      <c r="E67" s="16" t="str">
        <f>IF(G62=1,E62,IF(G62=2,F62,"(not known yet)"))</f>
        <v>#1 Kentucky</v>
      </c>
      <c r="F67" s="16" t="str">
        <f>IF(G63=1,E63,IF(G63=2,F63,"(not known yet)"))</f>
        <v>#1 Wisconsin</v>
      </c>
      <c r="G67" s="21"/>
      <c r="H67" s="31" t="str">
        <f t="shared" ref="H67:H68" si="6">IF(G67=1,E67,IF(G67=2,F67,""))</f>
        <v/>
      </c>
      <c r="J67" s="6">
        <f>IFERROR(VLOOKUP(E67,teams!$A$2:$C$69,3,FALSE),"")</f>
        <v>1246</v>
      </c>
      <c r="K67" s="6">
        <f>IFERROR(VLOOKUP(F67,teams!$A$2:$C$69,3,FALSE),"")</f>
        <v>1458</v>
      </c>
      <c r="M67" s="6" t="str">
        <f t="shared" ref="M67:M68" si="7">B67</f>
        <v>R5YZ</v>
      </c>
      <c r="N67" s="6" t="str">
        <f t="shared" ref="N67:N68" si="8">IF(AND(J67&lt;&gt;"",K67&lt;&gt;""),IF(J67&lt;K67,"2015_"&amp;J67&amp;"_"&amp;K67,"2015_"&amp;K67&amp;"_"&amp;J67),"")</f>
        <v>2015_1246_1458</v>
      </c>
      <c r="O67" s="6">
        <f t="shared" ref="O67:O68" si="9">IFERROR(IF(TEXT(INDEX(J67:K67,1,G67),"0")=MID(N67,6,4),1,0),-1)</f>
        <v>-1</v>
      </c>
    </row>
    <row r="68" spans="1:15" s="6" customFormat="1" ht="14" thickBot="1">
      <c r="A68" s="34">
        <v>42100</v>
      </c>
      <c r="B68" s="35" t="s">
        <v>202</v>
      </c>
      <c r="C68" s="36" t="s">
        <v>200</v>
      </c>
      <c r="D68" s="36" t="s">
        <v>201</v>
      </c>
      <c r="E68" s="36" t="str">
        <f>IF(G66=1,E66,IF(G66=2,F66,"(not known yet)"))</f>
        <v>(not known yet)</v>
      </c>
      <c r="F68" s="36" t="str">
        <f>IF(G67=1,E67,IF(G67=2,F67,"(not known yet)"))</f>
        <v>(not known yet)</v>
      </c>
      <c r="G68" s="37"/>
      <c r="H68" s="38" t="str">
        <f t="shared" si="6"/>
        <v/>
      </c>
      <c r="J68" s="6" t="str">
        <f>IFERROR(VLOOKUP(E68,teams!$A$2:$C$69,3,FALSE),"")</f>
        <v/>
      </c>
      <c r="K68" s="6" t="str">
        <f>IFERROR(VLOOKUP(F68,teams!$A$2:$C$69,3,FALSE),"")</f>
        <v/>
      </c>
      <c r="M68" s="6" t="str">
        <f t="shared" si="7"/>
        <v>R6CH</v>
      </c>
      <c r="N68" s="6" t="str">
        <f t="shared" si="8"/>
        <v/>
      </c>
      <c r="O68" s="6">
        <f t="shared" si="9"/>
        <v>-1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opLeftCell="A36" workbookViewId="0">
      <selection activeCell="L10" sqref="L10"/>
    </sheetView>
  </sheetViews>
  <sheetFormatPr baseColWidth="10" defaultColWidth="8.625" defaultRowHeight="15" x14ac:dyDescent="0"/>
  <cols>
    <col min="1" max="1" width="20.875" style="8" bestFit="1" customWidth="1"/>
    <col min="2" max="2" width="8.625" style="1"/>
    <col min="3" max="3" width="13.75" style="1" customWidth="1"/>
    <col min="7" max="7" width="13.75" style="1" customWidth="1"/>
    <col min="8" max="8" width="20.875" style="8" bestFit="1" customWidth="1"/>
  </cols>
  <sheetData>
    <row r="1" spans="1:8" ht="18">
      <c r="A1" s="11" t="s">
        <v>213</v>
      </c>
      <c r="B1" s="9" t="s">
        <v>211</v>
      </c>
      <c r="C1" s="9" t="s">
        <v>212</v>
      </c>
      <c r="G1" s="9" t="s">
        <v>212</v>
      </c>
      <c r="H1" s="11" t="s">
        <v>213</v>
      </c>
    </row>
    <row r="2" spans="1:8">
      <c r="A2" s="13" t="s">
        <v>34</v>
      </c>
      <c r="B2" s="2" t="s">
        <v>35</v>
      </c>
      <c r="C2" s="2">
        <v>1181</v>
      </c>
      <c r="G2" s="2">
        <v>1107</v>
      </c>
      <c r="H2" s="13" t="s">
        <v>28</v>
      </c>
    </row>
    <row r="3" spans="1:8">
      <c r="A3" s="13" t="s">
        <v>68</v>
      </c>
      <c r="B3" s="2" t="s">
        <v>69</v>
      </c>
      <c r="C3" s="2">
        <v>1246</v>
      </c>
      <c r="G3" s="2">
        <v>1112</v>
      </c>
      <c r="H3" s="13" t="s">
        <v>104</v>
      </c>
    </row>
    <row r="4" spans="1:8">
      <c r="A4" s="13" t="s">
        <v>0</v>
      </c>
      <c r="B4" s="2" t="s">
        <v>1</v>
      </c>
      <c r="C4" s="2">
        <v>1437</v>
      </c>
      <c r="G4" s="2">
        <v>1116</v>
      </c>
      <c r="H4" s="13" t="s">
        <v>110</v>
      </c>
    </row>
    <row r="5" spans="1:8">
      <c r="A5" s="13" t="s">
        <v>102</v>
      </c>
      <c r="B5" s="2" t="s">
        <v>103</v>
      </c>
      <c r="C5" s="2">
        <v>1458</v>
      </c>
      <c r="G5" s="2">
        <v>1124</v>
      </c>
      <c r="H5" s="13" t="s">
        <v>106</v>
      </c>
    </row>
    <row r="6" spans="1:8">
      <c r="A6" s="13" t="s">
        <v>52</v>
      </c>
      <c r="B6" s="2" t="s">
        <v>53</v>
      </c>
      <c r="C6" s="2">
        <v>1172</v>
      </c>
      <c r="G6" s="2">
        <v>1125</v>
      </c>
      <c r="H6" s="13" t="s">
        <v>30</v>
      </c>
    </row>
    <row r="7" spans="1:8">
      <c r="A7" s="13" t="s">
        <v>18</v>
      </c>
      <c r="B7" s="2" t="s">
        <v>19</v>
      </c>
      <c r="C7" s="2">
        <v>1208</v>
      </c>
      <c r="G7" s="2">
        <v>1129</v>
      </c>
      <c r="H7" s="13" t="s">
        <v>20</v>
      </c>
    </row>
    <row r="8" spans="1:8">
      <c r="A8" s="13" t="s">
        <v>86</v>
      </c>
      <c r="B8" s="2" t="s">
        <v>87</v>
      </c>
      <c r="C8" s="2">
        <v>1231</v>
      </c>
      <c r="G8" s="2">
        <v>1138</v>
      </c>
      <c r="H8" s="13" t="s">
        <v>90</v>
      </c>
    </row>
    <row r="9" spans="1:8">
      <c r="A9" s="13" t="s">
        <v>120</v>
      </c>
      <c r="B9" s="2" t="s">
        <v>121</v>
      </c>
      <c r="C9" s="2">
        <v>1326</v>
      </c>
      <c r="G9" s="2">
        <v>1139</v>
      </c>
      <c r="H9" s="13" t="s">
        <v>78</v>
      </c>
    </row>
    <row r="10" spans="1:8">
      <c r="A10" s="13" t="s">
        <v>20</v>
      </c>
      <c r="B10" s="2" t="s">
        <v>21</v>
      </c>
      <c r="C10" s="2">
        <v>1129</v>
      </c>
      <c r="G10" s="2">
        <v>1140</v>
      </c>
      <c r="H10" s="13" t="s">
        <v>122</v>
      </c>
    </row>
    <row r="11" spans="1:8">
      <c r="A11" s="13" t="s">
        <v>122</v>
      </c>
      <c r="B11" s="2" t="s">
        <v>123</v>
      </c>
      <c r="C11" s="2">
        <v>1140</v>
      </c>
      <c r="G11" s="2">
        <v>1153</v>
      </c>
      <c r="H11" s="13" t="s">
        <v>82</v>
      </c>
    </row>
    <row r="12" spans="1:8">
      <c r="A12" s="13" t="s">
        <v>22</v>
      </c>
      <c r="B12" s="2" t="s">
        <v>23</v>
      </c>
      <c r="C12" s="2">
        <v>1173</v>
      </c>
      <c r="G12" s="2">
        <v>1157</v>
      </c>
      <c r="H12" s="13" t="s">
        <v>134</v>
      </c>
    </row>
    <row r="13" spans="1:8">
      <c r="A13" s="13" t="s">
        <v>124</v>
      </c>
      <c r="B13" s="2" t="s">
        <v>125</v>
      </c>
      <c r="C13" s="2">
        <v>1279</v>
      </c>
      <c r="G13" s="2">
        <v>1172</v>
      </c>
      <c r="H13" s="13" t="s">
        <v>52</v>
      </c>
    </row>
    <row r="14" spans="1:8">
      <c r="A14" s="13" t="s">
        <v>88</v>
      </c>
      <c r="B14" s="2" t="s">
        <v>89</v>
      </c>
      <c r="C14" s="2">
        <v>1400</v>
      </c>
      <c r="G14" s="2">
        <v>1173</v>
      </c>
      <c r="H14" s="13" t="s">
        <v>22</v>
      </c>
    </row>
    <row r="15" spans="1:8">
      <c r="A15" s="13" t="s">
        <v>54</v>
      </c>
      <c r="B15" s="2" t="s">
        <v>55</v>
      </c>
      <c r="C15" s="2">
        <v>1417</v>
      </c>
      <c r="G15" s="2">
        <v>1181</v>
      </c>
      <c r="H15" s="13" t="s">
        <v>34</v>
      </c>
    </row>
    <row r="16" spans="1:8">
      <c r="A16" s="13" t="s">
        <v>90</v>
      </c>
      <c r="B16" s="2" t="s">
        <v>91</v>
      </c>
      <c r="C16" s="2">
        <v>1138</v>
      </c>
      <c r="G16" s="2">
        <v>1186</v>
      </c>
      <c r="H16" s="13" t="s">
        <v>58</v>
      </c>
    </row>
    <row r="17" spans="1:8">
      <c r="A17" s="13" t="s">
        <v>56</v>
      </c>
      <c r="B17" s="2" t="s">
        <v>57</v>
      </c>
      <c r="C17" s="2">
        <v>1372</v>
      </c>
      <c r="G17" s="2">
        <v>1207</v>
      </c>
      <c r="H17" s="13" t="s">
        <v>40</v>
      </c>
    </row>
    <row r="18" spans="1:8">
      <c r="A18" s="13" t="s">
        <v>126</v>
      </c>
      <c r="B18" s="2" t="s">
        <v>127</v>
      </c>
      <c r="C18" s="2">
        <v>1459</v>
      </c>
      <c r="G18" s="2">
        <v>1208</v>
      </c>
      <c r="H18" s="13" t="s">
        <v>18</v>
      </c>
    </row>
    <row r="19" spans="1:8">
      <c r="A19" s="13" t="s">
        <v>24</v>
      </c>
      <c r="B19" s="2" t="s">
        <v>25</v>
      </c>
      <c r="C19" s="2">
        <v>1461</v>
      </c>
      <c r="G19" s="2">
        <v>1209</v>
      </c>
      <c r="H19" s="13" t="s">
        <v>130</v>
      </c>
    </row>
    <row r="20" spans="1:8">
      <c r="A20" s="13" t="s">
        <v>58</v>
      </c>
      <c r="B20" s="2" t="s">
        <v>59</v>
      </c>
      <c r="C20" s="2">
        <v>1186</v>
      </c>
      <c r="G20" s="2">
        <v>1211</v>
      </c>
      <c r="H20" s="13" t="s">
        <v>36</v>
      </c>
    </row>
    <row r="21" spans="1:8">
      <c r="A21" s="13" t="s">
        <v>128</v>
      </c>
      <c r="B21" s="2" t="s">
        <v>129</v>
      </c>
      <c r="C21" s="2">
        <v>1217</v>
      </c>
      <c r="G21" s="2">
        <v>1214</v>
      </c>
      <c r="H21" s="13" t="s">
        <v>98</v>
      </c>
    </row>
    <row r="22" spans="1:8">
      <c r="A22" s="13" t="s">
        <v>26</v>
      </c>
      <c r="B22" s="2" t="s">
        <v>27</v>
      </c>
      <c r="C22" s="2">
        <v>1414</v>
      </c>
      <c r="G22" s="2">
        <v>1217</v>
      </c>
      <c r="H22" s="13" t="s">
        <v>128</v>
      </c>
    </row>
    <row r="23" spans="1:8">
      <c r="A23" s="13" t="s">
        <v>92</v>
      </c>
      <c r="B23" s="2" t="s">
        <v>93</v>
      </c>
      <c r="C23" s="2">
        <v>1434</v>
      </c>
      <c r="G23" s="2">
        <v>1231</v>
      </c>
      <c r="H23" s="13" t="s">
        <v>86</v>
      </c>
    </row>
    <row r="24" spans="1:8">
      <c r="A24" s="13" t="s">
        <v>28</v>
      </c>
      <c r="B24" s="2" t="s">
        <v>29</v>
      </c>
      <c r="C24" s="2">
        <v>1107</v>
      </c>
      <c r="G24" s="2">
        <v>1234</v>
      </c>
      <c r="H24" s="13" t="s">
        <v>46</v>
      </c>
    </row>
    <row r="25" spans="1:8">
      <c r="A25" s="13" t="s">
        <v>130</v>
      </c>
      <c r="B25" s="2" t="s">
        <v>131</v>
      </c>
      <c r="C25" s="2">
        <v>1209</v>
      </c>
      <c r="G25" s="2">
        <v>1235</v>
      </c>
      <c r="H25" s="13" t="s">
        <v>38</v>
      </c>
    </row>
    <row r="26" spans="1:8">
      <c r="A26" s="13" t="s">
        <v>94</v>
      </c>
      <c r="B26" s="2" t="s">
        <v>95</v>
      </c>
      <c r="C26" s="2">
        <v>1318</v>
      </c>
      <c r="G26" s="2">
        <v>1242</v>
      </c>
      <c r="H26" s="13" t="s">
        <v>70</v>
      </c>
    </row>
    <row r="27" spans="1:8">
      <c r="A27" s="13" t="s">
        <v>60</v>
      </c>
      <c r="B27" s="2" t="s">
        <v>61</v>
      </c>
      <c r="C27" s="2">
        <v>1412</v>
      </c>
      <c r="G27" s="2">
        <v>1246</v>
      </c>
      <c r="H27" s="13" t="s">
        <v>68</v>
      </c>
    </row>
    <row r="28" spans="1:8">
      <c r="A28" s="13" t="s">
        <v>30</v>
      </c>
      <c r="B28" s="2" t="s">
        <v>31</v>
      </c>
      <c r="C28" s="2">
        <v>1125</v>
      </c>
      <c r="G28" s="2">
        <v>1248</v>
      </c>
      <c r="H28" s="13" t="s">
        <v>32</v>
      </c>
    </row>
    <row r="29" spans="1:8">
      <c r="A29" s="13" t="s">
        <v>62</v>
      </c>
      <c r="B29" s="2" t="s">
        <v>63</v>
      </c>
      <c r="C29" s="2">
        <v>1295</v>
      </c>
      <c r="G29" s="2">
        <v>1257</v>
      </c>
      <c r="H29" s="13" t="s">
        <v>6</v>
      </c>
    </row>
    <row r="30" spans="1:8">
      <c r="A30" s="13" t="s">
        <v>96</v>
      </c>
      <c r="B30" s="2" t="s">
        <v>97</v>
      </c>
      <c r="C30" s="2">
        <v>1308</v>
      </c>
      <c r="G30" s="2">
        <v>1261</v>
      </c>
      <c r="H30" s="13" t="s">
        <v>16</v>
      </c>
    </row>
    <row r="31" spans="1:8">
      <c r="A31" s="13" t="s">
        <v>132</v>
      </c>
      <c r="B31" s="2" t="s">
        <v>133</v>
      </c>
      <c r="C31" s="2">
        <v>1411</v>
      </c>
      <c r="G31" s="2">
        <v>1264</v>
      </c>
      <c r="H31" s="13" t="s">
        <v>100</v>
      </c>
    </row>
    <row r="32" spans="1:8">
      <c r="A32" s="13" t="s">
        <v>134</v>
      </c>
      <c r="B32" s="2" t="s">
        <v>135</v>
      </c>
      <c r="C32" s="2">
        <v>1157</v>
      </c>
      <c r="G32" s="2">
        <v>1268</v>
      </c>
      <c r="H32" s="13" t="s">
        <v>74</v>
      </c>
    </row>
    <row r="33" spans="1:8">
      <c r="A33" s="13" t="s">
        <v>98</v>
      </c>
      <c r="B33" s="2" t="s">
        <v>99</v>
      </c>
      <c r="C33" s="2">
        <v>1214</v>
      </c>
      <c r="G33" s="2">
        <v>1277</v>
      </c>
      <c r="H33" s="13" t="s">
        <v>12</v>
      </c>
    </row>
    <row r="34" spans="1:8">
      <c r="A34" s="13" t="s">
        <v>32</v>
      </c>
      <c r="B34" s="2" t="s">
        <v>33</v>
      </c>
      <c r="C34" s="2">
        <v>1248</v>
      </c>
      <c r="G34" s="2">
        <v>1279</v>
      </c>
      <c r="H34" s="13" t="s">
        <v>124</v>
      </c>
    </row>
    <row r="35" spans="1:8">
      <c r="A35" s="13" t="s">
        <v>100</v>
      </c>
      <c r="B35" s="2" t="s">
        <v>101</v>
      </c>
      <c r="C35" s="2">
        <v>1264</v>
      </c>
      <c r="G35" s="2">
        <v>1295</v>
      </c>
      <c r="H35" s="13" t="s">
        <v>62</v>
      </c>
    </row>
    <row r="36" spans="1:8">
      <c r="A36" s="13" t="s">
        <v>64</v>
      </c>
      <c r="B36" s="2" t="s">
        <v>65</v>
      </c>
      <c r="C36" s="2">
        <v>1316</v>
      </c>
      <c r="G36" s="2">
        <v>1301</v>
      </c>
      <c r="H36" s="13" t="s">
        <v>14</v>
      </c>
    </row>
    <row r="37" spans="1:8">
      <c r="A37" s="13" t="s">
        <v>66</v>
      </c>
      <c r="B37" s="2" t="s">
        <v>67</v>
      </c>
      <c r="C37" s="2">
        <v>1352</v>
      </c>
      <c r="G37" s="2">
        <v>1308</v>
      </c>
      <c r="H37" s="13" t="s">
        <v>96</v>
      </c>
    </row>
    <row r="38" spans="1:8">
      <c r="A38" s="13" t="s">
        <v>104</v>
      </c>
      <c r="B38" s="2" t="s">
        <v>105</v>
      </c>
      <c r="C38" s="2">
        <v>1112</v>
      </c>
      <c r="G38" s="2">
        <v>1314</v>
      </c>
      <c r="H38" s="13" t="s">
        <v>108</v>
      </c>
    </row>
    <row r="39" spans="1:8">
      <c r="A39" s="13" t="s">
        <v>36</v>
      </c>
      <c r="B39" s="2" t="s">
        <v>37</v>
      </c>
      <c r="C39" s="2">
        <v>1211</v>
      </c>
      <c r="G39" s="2">
        <v>1316</v>
      </c>
      <c r="H39" s="13" t="s">
        <v>64</v>
      </c>
    </row>
    <row r="40" spans="1:8">
      <c r="A40" s="13" t="s">
        <v>70</v>
      </c>
      <c r="B40" s="2" t="s">
        <v>71</v>
      </c>
      <c r="C40" s="2">
        <v>1242</v>
      </c>
      <c r="G40" s="2">
        <v>1318</v>
      </c>
      <c r="H40" s="13" t="s">
        <v>94</v>
      </c>
    </row>
    <row r="41" spans="1:8">
      <c r="A41" s="13" t="s">
        <v>2</v>
      </c>
      <c r="B41" s="2" t="s">
        <v>3</v>
      </c>
      <c r="C41" s="2">
        <v>1438</v>
      </c>
      <c r="G41" s="2">
        <v>1320</v>
      </c>
      <c r="H41" s="13" t="s">
        <v>8</v>
      </c>
    </row>
    <row r="42" spans="1:8">
      <c r="A42" s="13" t="s">
        <v>106</v>
      </c>
      <c r="B42" s="2" t="s">
        <v>107</v>
      </c>
      <c r="C42" s="2">
        <v>1124</v>
      </c>
      <c r="G42" s="2">
        <v>1323</v>
      </c>
      <c r="H42" s="13" t="s">
        <v>72</v>
      </c>
    </row>
    <row r="43" spans="1:8">
      <c r="A43" s="13" t="s">
        <v>38</v>
      </c>
      <c r="B43" s="2" t="s">
        <v>39</v>
      </c>
      <c r="C43" s="2">
        <v>1235</v>
      </c>
      <c r="G43" s="2">
        <v>1326</v>
      </c>
      <c r="H43" s="13" t="s">
        <v>120</v>
      </c>
    </row>
    <row r="44" spans="1:8">
      <c r="A44" s="13" t="s">
        <v>72</v>
      </c>
      <c r="B44" s="2" t="s">
        <v>73</v>
      </c>
      <c r="C44" s="2">
        <v>1323</v>
      </c>
      <c r="G44" s="2">
        <v>1328</v>
      </c>
      <c r="H44" s="13" t="s">
        <v>4</v>
      </c>
    </row>
    <row r="45" spans="1:8">
      <c r="A45" s="13" t="s">
        <v>4</v>
      </c>
      <c r="B45" s="2" t="s">
        <v>5</v>
      </c>
      <c r="C45" s="2">
        <v>1328</v>
      </c>
      <c r="G45" s="2">
        <v>1329</v>
      </c>
      <c r="H45" s="13" t="s">
        <v>118</v>
      </c>
    </row>
    <row r="46" spans="1:8">
      <c r="A46" s="13" t="s">
        <v>40</v>
      </c>
      <c r="B46" s="2" t="s">
        <v>41</v>
      </c>
      <c r="C46" s="2">
        <v>1207</v>
      </c>
      <c r="G46" s="2">
        <v>1332</v>
      </c>
      <c r="H46" s="13" t="s">
        <v>116</v>
      </c>
    </row>
    <row r="47" spans="1:8">
      <c r="A47" s="13" t="s">
        <v>6</v>
      </c>
      <c r="B47" s="2" t="s">
        <v>7</v>
      </c>
      <c r="C47" s="2">
        <v>1257</v>
      </c>
      <c r="G47" s="2">
        <v>1344</v>
      </c>
      <c r="H47" s="13" t="s">
        <v>10</v>
      </c>
    </row>
    <row r="48" spans="1:8">
      <c r="A48" s="13" t="s">
        <v>74</v>
      </c>
      <c r="B48" s="2" t="s">
        <v>75</v>
      </c>
      <c r="C48" s="2">
        <v>1268</v>
      </c>
      <c r="G48" s="2">
        <v>1345</v>
      </c>
      <c r="H48" s="13" t="s">
        <v>84</v>
      </c>
    </row>
    <row r="49" spans="1:8">
      <c r="A49" s="13" t="s">
        <v>108</v>
      </c>
      <c r="B49" s="2" t="s">
        <v>109</v>
      </c>
      <c r="C49" s="2">
        <v>1314</v>
      </c>
      <c r="G49" s="2">
        <v>1352</v>
      </c>
      <c r="H49" s="13" t="s">
        <v>66</v>
      </c>
    </row>
    <row r="50" spans="1:8">
      <c r="A50" s="13" t="s">
        <v>110</v>
      </c>
      <c r="B50" s="2" t="s">
        <v>111</v>
      </c>
      <c r="C50" s="2">
        <v>1116</v>
      </c>
      <c r="G50" s="2">
        <v>1361</v>
      </c>
      <c r="H50" s="13" t="s">
        <v>48</v>
      </c>
    </row>
    <row r="51" spans="1:8">
      <c r="A51" s="13" t="s">
        <v>8</v>
      </c>
      <c r="B51" s="2" t="s">
        <v>9</v>
      </c>
      <c r="C51" s="2">
        <v>1320</v>
      </c>
      <c r="G51" s="2">
        <v>1372</v>
      </c>
      <c r="H51" s="13" t="s">
        <v>56</v>
      </c>
    </row>
    <row r="52" spans="1:8">
      <c r="A52" s="13" t="s">
        <v>42</v>
      </c>
      <c r="B52" s="2" t="s">
        <v>43</v>
      </c>
      <c r="C52" s="2">
        <v>1428</v>
      </c>
      <c r="G52" s="2">
        <v>1374</v>
      </c>
      <c r="H52" s="13" t="s">
        <v>44</v>
      </c>
    </row>
    <row r="53" spans="1:8">
      <c r="A53" s="13" t="s">
        <v>76</v>
      </c>
      <c r="B53" s="2" t="s">
        <v>77</v>
      </c>
      <c r="C53" s="2">
        <v>1452</v>
      </c>
      <c r="G53" s="2">
        <v>1385</v>
      </c>
      <c r="H53" s="13" t="s">
        <v>50</v>
      </c>
    </row>
    <row r="54" spans="1:8">
      <c r="A54" s="13" t="s">
        <v>78</v>
      </c>
      <c r="B54" s="2" t="s">
        <v>79</v>
      </c>
      <c r="C54" s="2">
        <v>1139</v>
      </c>
      <c r="G54" s="2">
        <v>1400</v>
      </c>
      <c r="H54" s="13" t="s">
        <v>88</v>
      </c>
    </row>
    <row r="55" spans="1:8">
      <c r="A55" s="13" t="s">
        <v>10</v>
      </c>
      <c r="B55" s="2" t="s">
        <v>11</v>
      </c>
      <c r="C55" s="2">
        <v>1344</v>
      </c>
      <c r="G55" s="2">
        <v>1411</v>
      </c>
      <c r="H55" s="13" t="s">
        <v>132</v>
      </c>
    </row>
    <row r="56" spans="1:8">
      <c r="A56" s="13" t="s">
        <v>44</v>
      </c>
      <c r="B56" s="2" t="s">
        <v>45</v>
      </c>
      <c r="C56" s="2">
        <v>1374</v>
      </c>
      <c r="G56" s="2">
        <v>1412</v>
      </c>
      <c r="H56" s="13" t="s">
        <v>60</v>
      </c>
    </row>
    <row r="57" spans="1:8">
      <c r="A57" s="13" t="s">
        <v>112</v>
      </c>
      <c r="B57" s="2" t="s">
        <v>113</v>
      </c>
      <c r="C57" s="2">
        <v>1462</v>
      </c>
      <c r="G57" s="2">
        <v>1414</v>
      </c>
      <c r="H57" s="13" t="s">
        <v>26</v>
      </c>
    </row>
    <row r="58" spans="1:8">
      <c r="A58" s="13" t="s">
        <v>46</v>
      </c>
      <c r="B58" s="2" t="s">
        <v>47</v>
      </c>
      <c r="C58" s="2">
        <v>1234</v>
      </c>
      <c r="G58" s="2">
        <v>1417</v>
      </c>
      <c r="H58" s="13" t="s">
        <v>54</v>
      </c>
    </row>
    <row r="59" spans="1:8">
      <c r="A59" s="13" t="s">
        <v>12</v>
      </c>
      <c r="B59" s="2" t="s">
        <v>13</v>
      </c>
      <c r="C59" s="2">
        <v>1277</v>
      </c>
      <c r="G59" s="2">
        <v>1428</v>
      </c>
      <c r="H59" s="13" t="s">
        <v>42</v>
      </c>
    </row>
    <row r="60" spans="1:8">
      <c r="A60" s="13" t="s">
        <v>114</v>
      </c>
      <c r="B60" s="2" t="s">
        <v>115</v>
      </c>
      <c r="C60" s="2">
        <v>1433</v>
      </c>
      <c r="G60" s="2">
        <v>1433</v>
      </c>
      <c r="H60" s="13" t="s">
        <v>114</v>
      </c>
    </row>
    <row r="61" spans="1:8">
      <c r="A61" s="13" t="s">
        <v>80</v>
      </c>
      <c r="B61" s="2" t="s">
        <v>81</v>
      </c>
      <c r="C61" s="2">
        <v>1455</v>
      </c>
      <c r="G61" s="2">
        <v>1434</v>
      </c>
      <c r="H61" s="13" t="s">
        <v>92</v>
      </c>
    </row>
    <row r="62" spans="1:8">
      <c r="A62" s="13" t="s">
        <v>82</v>
      </c>
      <c r="B62" s="2" t="s">
        <v>83</v>
      </c>
      <c r="C62" s="2">
        <v>1153</v>
      </c>
      <c r="G62" s="2">
        <v>1437</v>
      </c>
      <c r="H62" s="13" t="s">
        <v>0</v>
      </c>
    </row>
    <row r="63" spans="1:8">
      <c r="A63" s="13" t="s">
        <v>14</v>
      </c>
      <c r="B63" s="2" t="s">
        <v>15</v>
      </c>
      <c r="C63" s="2">
        <v>1301</v>
      </c>
      <c r="G63" s="2">
        <v>1438</v>
      </c>
      <c r="H63" s="13" t="s">
        <v>2</v>
      </c>
    </row>
    <row r="64" spans="1:8">
      <c r="A64" s="13" t="s">
        <v>116</v>
      </c>
      <c r="B64" s="2" t="s">
        <v>117</v>
      </c>
      <c r="C64" s="2">
        <v>1332</v>
      </c>
      <c r="G64" s="2">
        <v>1452</v>
      </c>
      <c r="H64" s="13" t="s">
        <v>76</v>
      </c>
    </row>
    <row r="65" spans="1:8">
      <c r="A65" s="13" t="s">
        <v>48</v>
      </c>
      <c r="B65" s="2" t="s">
        <v>49</v>
      </c>
      <c r="C65" s="2">
        <v>1361</v>
      </c>
      <c r="G65" s="2">
        <v>1455</v>
      </c>
      <c r="H65" s="13" t="s">
        <v>80</v>
      </c>
    </row>
    <row r="66" spans="1:8">
      <c r="A66" s="13" t="s">
        <v>16</v>
      </c>
      <c r="B66" s="2" t="s">
        <v>17</v>
      </c>
      <c r="C66" s="2">
        <v>1261</v>
      </c>
      <c r="G66" s="2">
        <v>1458</v>
      </c>
      <c r="H66" s="13" t="s">
        <v>102</v>
      </c>
    </row>
    <row r="67" spans="1:8">
      <c r="A67" s="13" t="s">
        <v>118</v>
      </c>
      <c r="B67" s="2" t="s">
        <v>119</v>
      </c>
      <c r="C67" s="2">
        <v>1329</v>
      </c>
      <c r="G67" s="2">
        <v>1459</v>
      </c>
      <c r="H67" s="13" t="s">
        <v>126</v>
      </c>
    </row>
    <row r="68" spans="1:8">
      <c r="A68" s="13" t="s">
        <v>84</v>
      </c>
      <c r="B68" s="2" t="s">
        <v>85</v>
      </c>
      <c r="C68" s="2">
        <v>1345</v>
      </c>
      <c r="G68" s="2">
        <v>1461</v>
      </c>
      <c r="H68" s="13" t="s">
        <v>24</v>
      </c>
    </row>
    <row r="69" spans="1:8">
      <c r="A69" s="13" t="s">
        <v>50</v>
      </c>
      <c r="B69" s="2" t="s">
        <v>51</v>
      </c>
      <c r="C69" s="2">
        <v>1385</v>
      </c>
      <c r="G69" s="2">
        <v>1462</v>
      </c>
      <c r="H69" s="13" t="s">
        <v>112</v>
      </c>
    </row>
  </sheetData>
  <sheetProtection password="CEF5" sheet="1" objects="1" scenarios="1"/>
  <sortState ref="G2:H69">
    <sortCondition ref="G2:G69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A16" workbookViewId="0">
      <selection activeCell="A39" sqref="A39"/>
    </sheetView>
  </sheetViews>
  <sheetFormatPr baseColWidth="10" defaultColWidth="8.625" defaultRowHeight="15" x14ac:dyDescent="0"/>
  <cols>
    <col min="1" max="1" width="7" customWidth="1"/>
    <col min="2" max="2" width="21.75" style="7" customWidth="1"/>
    <col min="3" max="3" width="19.75" style="8" customWidth="1"/>
    <col min="4" max="4" width="13.25" style="7" customWidth="1"/>
    <col min="5" max="7" width="25.375" style="8" customWidth="1"/>
    <col min="8" max="8" width="21" style="8" customWidth="1"/>
  </cols>
  <sheetData>
    <row r="1" spans="1:8" ht="18">
      <c r="A1" s="9" t="s">
        <v>221</v>
      </c>
      <c r="B1" s="10" t="s">
        <v>214</v>
      </c>
      <c r="C1" s="11" t="s">
        <v>216</v>
      </c>
      <c r="D1" s="10" t="s">
        <v>215</v>
      </c>
      <c r="E1" s="11" t="s">
        <v>217</v>
      </c>
      <c r="F1" s="11" t="s">
        <v>219</v>
      </c>
      <c r="G1" s="11" t="s">
        <v>220</v>
      </c>
      <c r="H1" s="11" t="s">
        <v>218</v>
      </c>
    </row>
    <row r="2" spans="1:8">
      <c r="A2" s="3" t="str">
        <f>results!B4</f>
        <v>W11</v>
      </c>
      <c r="B2" s="12">
        <f>IF(results!G4=1,VLOOKUP(results!E4,teams!A$2:C$69,3,FALSE),IF(results!G4=2,VLOOKUP(results!F4,teams!A$2:C$69,3,FALSE),""))</f>
        <v>1173</v>
      </c>
      <c r="C2" s="13" t="str">
        <f>IF(results!G4=1,VLOOKUP(results!E4,teams!A$2:C$69,1,FALSE),IF(results!G4=2,VLOOKUP(results!F4,teams!A$2:C$69,1,FALSE),""))</f>
        <v>#11 Dayton</v>
      </c>
      <c r="D2" s="12">
        <f>IF(results!G4=2,VLOOKUP(results!E4,teams!A$2:C$69,3,FALSE),IF(results!G4=1,VLOOKUP(results!F4,teams!A$2:C$69,3,FALSE),""))</f>
        <v>1129</v>
      </c>
      <c r="E2" s="13" t="str">
        <f>IF(results!G4=2,VLOOKUP(results!E4,teams!A$2:C$69,1,FALSE),IF(results!G4=1,VLOOKUP(results!F4,teams!A$2:C$69,1,FALSE),""))</f>
        <v>#11 Boise St</v>
      </c>
      <c r="F2" s="13" t="str">
        <f t="shared" ref="F2:F67" si="0">IF(B2=D2,"",IF(B2&lt;D2,"2015_"&amp;B2&amp;"_"&amp;D2,"2015_"&amp;D2&amp;"_"&amp;B2))</f>
        <v>2015_1129_1173</v>
      </c>
      <c r="G2" s="13" t="str">
        <f t="shared" ref="G2:G67" si="1">IF(B2=D2,"",IF(B2&lt;D2,"1","0"))</f>
        <v>0</v>
      </c>
      <c r="H2" s="13" t="str">
        <f t="shared" ref="H2:H67" si="2">IF(B2=D2,"",IF(B2&lt;D2,"2015_"&amp;B2&amp;"_"&amp;D2&amp;",1","2015_"&amp;D2&amp;"_"&amp;B2&amp;",0"))</f>
        <v>2015_1129_1173,0</v>
      </c>
    </row>
    <row r="3" spans="1:8">
      <c r="A3" s="3" t="str">
        <f>results!B5</f>
        <v>X16</v>
      </c>
      <c r="B3" s="12">
        <f>IF(results!G5=1,VLOOKUP(results!E5,teams!A$2:C$69,3,FALSE),IF(results!G5=2,VLOOKUP(results!F5,teams!A$2:C$69,3,FALSE),""))</f>
        <v>1352</v>
      </c>
      <c r="C3" s="13" t="str">
        <f>IF(results!G5=1,VLOOKUP(results!E5,teams!A$2:C$69,1,FALSE),IF(results!G5=2,VLOOKUP(results!F5,teams!A$2:C$69,1,FALSE),""))</f>
        <v>#16 Robert Morris</v>
      </c>
      <c r="D3" s="12">
        <f>IF(results!G5=2,VLOOKUP(results!E5,teams!A$2:C$69,3,FALSE),IF(results!G5=1,VLOOKUP(results!F5,teams!A$2:C$69,3,FALSE),""))</f>
        <v>1316</v>
      </c>
      <c r="E3" s="13" t="str">
        <f>IF(results!G5=2,VLOOKUP(results!E5,teams!A$2:C$69,1,FALSE),IF(results!G5=1,VLOOKUP(results!F5,teams!A$2:C$69,1,FALSE),""))</f>
        <v>#16 North Florida</v>
      </c>
      <c r="F3" s="13" t="str">
        <f t="shared" si="0"/>
        <v>2015_1316_1352</v>
      </c>
      <c r="G3" s="13" t="str">
        <f t="shared" si="1"/>
        <v>0</v>
      </c>
      <c r="H3" s="13" t="str">
        <f t="shared" si="2"/>
        <v>2015_1316_1352,0</v>
      </c>
    </row>
    <row r="4" spans="1:8">
      <c r="A4" s="3" t="str">
        <f>results!B2</f>
        <v>Y16</v>
      </c>
      <c r="B4" s="12">
        <f>IF(results!G2=1,VLOOKUP(results!E2,teams!A$2:C$69,3,FALSE),IF(results!G2=2,VLOOKUP(results!F2,teams!A$2:C$69,3,FALSE),""))</f>
        <v>1214</v>
      </c>
      <c r="C4" s="13" t="str">
        <f>IF(results!G2=1,VLOOKUP(results!E2,teams!A$2:C$69,1,FALSE),IF(results!G2=2,VLOOKUP(results!F2,teams!A$2:C$69,1,FALSE),""))</f>
        <v>#16 Hampton</v>
      </c>
      <c r="D4" s="12">
        <f>IF(results!G2=2,VLOOKUP(results!E2,teams!A$2:C$69,3,FALSE),IF(results!G2=1,VLOOKUP(results!F2,teams!A$2:C$69,3,FALSE),""))</f>
        <v>1264</v>
      </c>
      <c r="E4" s="13" t="str">
        <f>IF(results!G2=2,VLOOKUP(results!E2,teams!A$2:C$69,1,FALSE),IF(results!G2=1,VLOOKUP(results!F2,teams!A$2:C$69,1,FALSE),""))</f>
        <v>#16 Manhattan</v>
      </c>
      <c r="F4" s="13" t="str">
        <f>IF(B4=D4,"",IF(B4&lt;D4,"2015_"&amp;B4&amp;"_"&amp;D4,"2015_"&amp;D4&amp;"_"&amp;B4))</f>
        <v>2015_1214_1264</v>
      </c>
      <c r="G4" s="13" t="str">
        <f>IF(B4=D4,"",IF(B4&lt;D4,"1","0"))</f>
        <v>1</v>
      </c>
      <c r="H4" s="13" t="str">
        <f>IF(B4=D4,"",IF(B4&lt;D4,"2015_"&amp;B4&amp;"_"&amp;D4&amp;",1","2015_"&amp;D4&amp;"_"&amp;B4&amp;",0"))</f>
        <v>2015_1214_1264,1</v>
      </c>
    </row>
    <row r="5" spans="1:8">
      <c r="A5" s="3" t="str">
        <f>results!B3</f>
        <v>Z11</v>
      </c>
      <c r="B5" s="12">
        <f>IF(results!G3=1,VLOOKUP(results!E3,teams!A$2:C$69,3,FALSE),IF(results!G3=2,VLOOKUP(results!F3,teams!A$2:C$69,3,FALSE),""))</f>
        <v>1279</v>
      </c>
      <c r="C5" s="13" t="str">
        <f>IF(results!G3=1,VLOOKUP(results!E3,teams!A$2:C$69,1,FALSE),IF(results!G3=2,VLOOKUP(results!F3,teams!A$2:C$69,1,FALSE),""))</f>
        <v>#11 Mississippi</v>
      </c>
      <c r="D5" s="12">
        <f>IF(results!G3=2,VLOOKUP(results!E3,teams!A$2:C$69,3,FALSE),IF(results!G3=1,VLOOKUP(results!F3,teams!A$2:C$69,3,FALSE),""))</f>
        <v>1140</v>
      </c>
      <c r="E5" s="13" t="str">
        <f>IF(results!G3=2,VLOOKUP(results!E3,teams!A$2:C$69,1,FALSE),IF(results!G3=1,VLOOKUP(results!F3,teams!A$2:C$69,1,FALSE),""))</f>
        <v>#11 BYU</v>
      </c>
      <c r="F5" s="13" t="str">
        <f>IF(B5=D5,"",IF(B5&lt;D5,"2015_"&amp;B5&amp;"_"&amp;D5,"2015_"&amp;D5&amp;"_"&amp;B5))</f>
        <v>2015_1140_1279</v>
      </c>
      <c r="G5" s="13" t="str">
        <f>IF(B5=D5,"",IF(B5&lt;D5,"1","0"))</f>
        <v>0</v>
      </c>
      <c r="H5" s="13" t="str">
        <f>IF(B5=D5,"",IF(B5&lt;D5,"2015_"&amp;B5&amp;"_"&amp;D5&amp;",1","2015_"&amp;D5&amp;"_"&amp;B5&amp;",0"))</f>
        <v>2015_1140_1279,0</v>
      </c>
    </row>
    <row r="6" spans="1:8">
      <c r="A6" s="3" t="str">
        <f>results!B6</f>
        <v>R1W1</v>
      </c>
      <c r="B6" s="12">
        <f>IF(results!G6=1,VLOOKUP(results!E6,teams!A$2:C$69,3,FALSE),IF(results!G6=2,VLOOKUP(results!F6,teams!A$2:C$69,3,FALSE),""))</f>
        <v>1437</v>
      </c>
      <c r="C6" s="13" t="str">
        <f>IF(results!G6=1,VLOOKUP(results!E6,teams!A$2:C$69,1,FALSE),IF(results!G6=2,VLOOKUP(results!F6,teams!A$2:C$69,1,FALSE),""))</f>
        <v>#1 Villanova</v>
      </c>
      <c r="D6" s="12">
        <f>IF(results!G6=2,VLOOKUP(results!E6,teams!A$2:C$69,3,FALSE),IF(results!G6=1,VLOOKUP(results!F6,teams!A$2:C$69,3,FALSE),""))</f>
        <v>1248</v>
      </c>
      <c r="E6" s="13" t="str">
        <f>IF(results!G6=2,VLOOKUP(results!E6,teams!A$2:C$69,1,FALSE),IF(results!G6=1,VLOOKUP(results!F6,teams!A$2:C$69,1,FALSE),""))</f>
        <v>#16 Lafayette</v>
      </c>
      <c r="F6" s="13" t="str">
        <f t="shared" si="0"/>
        <v>2015_1248_1437</v>
      </c>
      <c r="G6" s="13" t="str">
        <f t="shared" si="1"/>
        <v>0</v>
      </c>
      <c r="H6" s="13" t="str">
        <f t="shared" si="2"/>
        <v>2015_1248_1437,0</v>
      </c>
    </row>
    <row r="7" spans="1:8">
      <c r="A7" s="3" t="str">
        <f>results!B22</f>
        <v>R1W2</v>
      </c>
      <c r="B7" s="12">
        <f>IF(results!G22=1,VLOOKUP(results!E22,teams!A$2:C$69,3,FALSE),IF(results!G22=2,VLOOKUP(results!F22,teams!A$2:C$69,3,FALSE),""))</f>
        <v>1438</v>
      </c>
      <c r="C7" s="13" t="str">
        <f>IF(results!G22=1,VLOOKUP(results!E22,teams!A$2:C$69,1,FALSE),IF(results!G22=2,VLOOKUP(results!F22,teams!A$2:C$69,1,FALSE),""))</f>
        <v>#2 Virginia</v>
      </c>
      <c r="D7" s="12">
        <f>IF(results!G22=2,VLOOKUP(results!E22,teams!A$2:C$69,3,FALSE),IF(results!G22=1,VLOOKUP(results!F22,teams!A$2:C$69,3,FALSE),""))</f>
        <v>1125</v>
      </c>
      <c r="E7" s="13" t="str">
        <f>IF(results!G22=2,VLOOKUP(results!E22,teams!A$2:C$69,1,FALSE),IF(results!G22=1,VLOOKUP(results!F22,teams!A$2:C$69,1,FALSE),""))</f>
        <v>#15 Belmont</v>
      </c>
      <c r="F7" s="13" t="str">
        <f t="shared" ref="F7:F12" si="3">IF(B7=D7,"",IF(B7&lt;D7,"2015_"&amp;B7&amp;"_"&amp;D7,"2015_"&amp;D7&amp;"_"&amp;B7))</f>
        <v>2015_1125_1438</v>
      </c>
      <c r="G7" s="13" t="str">
        <f t="shared" ref="G7:G12" si="4">IF(B7=D7,"",IF(B7&lt;D7,"1","0"))</f>
        <v>0</v>
      </c>
      <c r="H7" s="13" t="str">
        <f t="shared" ref="H7:H12" si="5">IF(B7=D7,"",IF(B7&lt;D7,"2015_"&amp;B7&amp;"_"&amp;D7&amp;",1","2015_"&amp;D7&amp;"_"&amp;B7&amp;",0"))</f>
        <v>2015_1125_1438,0</v>
      </c>
    </row>
    <row r="8" spans="1:8">
      <c r="A8" s="3" t="str">
        <f>results!B23</f>
        <v>R1W3</v>
      </c>
      <c r="B8" s="12">
        <f>IF(results!G23=1,VLOOKUP(results!E23,teams!A$2:C$69,3,FALSE),IF(results!G23=2,VLOOKUP(results!F23,teams!A$2:C$69,3,FALSE),""))</f>
        <v>1328</v>
      </c>
      <c r="C8" s="13" t="str">
        <f>IF(results!G23=1,VLOOKUP(results!E23,teams!A$2:C$69,1,FALSE),IF(results!G23=2,VLOOKUP(results!F23,teams!A$2:C$69,1,FALSE),""))</f>
        <v>#3 Oklahoma</v>
      </c>
      <c r="D8" s="12">
        <f>IF(results!G23=2,VLOOKUP(results!E23,teams!A$2:C$69,3,FALSE),IF(results!G23=1,VLOOKUP(results!F23,teams!A$2:C$69,3,FALSE),""))</f>
        <v>1107</v>
      </c>
      <c r="E8" s="13" t="str">
        <f>IF(results!G23=2,VLOOKUP(results!E23,teams!A$2:C$69,1,FALSE),IF(results!G23=1,VLOOKUP(results!F23,teams!A$2:C$69,1,FALSE),""))</f>
        <v>#14 Albany NY</v>
      </c>
      <c r="F8" s="13" t="str">
        <f t="shared" si="3"/>
        <v>2015_1107_1328</v>
      </c>
      <c r="G8" s="13" t="str">
        <f t="shared" si="4"/>
        <v>0</v>
      </c>
      <c r="H8" s="13" t="str">
        <f t="shared" si="5"/>
        <v>2015_1107_1328,0</v>
      </c>
    </row>
    <row r="9" spans="1:8">
      <c r="A9" s="3" t="str">
        <f>results!B24</f>
        <v>R1W4</v>
      </c>
      <c r="B9" s="12">
        <f>IF(results!G24=1,VLOOKUP(results!E24,teams!A$2:C$69,3,FALSE),IF(results!G24=2,VLOOKUP(results!F24,teams!A$2:C$69,3,FALSE),""))</f>
        <v>1257</v>
      </c>
      <c r="C9" s="13" t="str">
        <f>IF(results!G24=1,VLOOKUP(results!E24,teams!A$2:C$69,1,FALSE),IF(results!G24=2,VLOOKUP(results!F24,teams!A$2:C$69,1,FALSE),""))</f>
        <v>#4 Louisville</v>
      </c>
      <c r="D9" s="12">
        <f>IF(results!G24=2,VLOOKUP(results!E24,teams!A$2:C$69,3,FALSE),IF(results!G24=1,VLOOKUP(results!F24,teams!A$2:C$69,3,FALSE),""))</f>
        <v>1414</v>
      </c>
      <c r="E9" s="13" t="str">
        <f>IF(results!G24=2,VLOOKUP(results!E24,teams!A$2:C$69,1,FALSE),IF(results!G24=1,VLOOKUP(results!F24,teams!A$2:C$69,1,FALSE),""))</f>
        <v>#13 UC Irvine</v>
      </c>
      <c r="F9" s="13" t="str">
        <f t="shared" si="3"/>
        <v>2015_1257_1414</v>
      </c>
      <c r="G9" s="13" t="str">
        <f t="shared" si="4"/>
        <v>1</v>
      </c>
      <c r="H9" s="13" t="str">
        <f t="shared" si="5"/>
        <v>2015_1257_1414,1</v>
      </c>
    </row>
    <row r="10" spans="1:8">
      <c r="A10" s="3" t="str">
        <f>results!B25</f>
        <v>R1W5</v>
      </c>
      <c r="B10" s="12">
        <f>IF(results!G25=1,VLOOKUP(results!E25,teams!A$2:C$69,3,FALSE),IF(results!G25=2,VLOOKUP(results!F25,teams!A$2:C$69,3,FALSE),""))</f>
        <v>1320</v>
      </c>
      <c r="C10" s="13" t="str">
        <f>IF(results!G25=1,VLOOKUP(results!E25,teams!A$2:C$69,1,FALSE),IF(results!G25=2,VLOOKUP(results!F25,teams!A$2:C$69,1,FALSE),""))</f>
        <v>#5 Northern Iowa</v>
      </c>
      <c r="D10" s="12">
        <f>IF(results!G25=2,VLOOKUP(results!E25,teams!A$2:C$69,3,FALSE),IF(results!G25=1,VLOOKUP(results!F25,teams!A$2:C$69,3,FALSE),""))</f>
        <v>1461</v>
      </c>
      <c r="E10" s="13" t="str">
        <f>IF(results!G25=2,VLOOKUP(results!E25,teams!A$2:C$69,1,FALSE),IF(results!G25=1,VLOOKUP(results!F25,teams!A$2:C$69,1,FALSE),""))</f>
        <v>#12 Wyoming</v>
      </c>
      <c r="F10" s="13" t="str">
        <f t="shared" si="3"/>
        <v>2015_1320_1461</v>
      </c>
      <c r="G10" s="13" t="str">
        <f t="shared" si="4"/>
        <v>1</v>
      </c>
      <c r="H10" s="13" t="str">
        <f t="shared" si="5"/>
        <v>2015_1320_1461,1</v>
      </c>
    </row>
    <row r="11" spans="1:8">
      <c r="A11" s="3" t="str">
        <f>results!B26</f>
        <v>R1W6</v>
      </c>
      <c r="B11" s="12">
        <f>IF(results!G26=1,VLOOKUP(results!E26,teams!A$2:C$69,3,FALSE),IF(results!G26=2,VLOOKUP(results!F26,teams!A$2:C$69,3,FALSE),""))</f>
        <v>1173</v>
      </c>
      <c r="C11" s="13" t="str">
        <f>IF(results!G26=1,VLOOKUP(results!E26,teams!A$2:C$69,1,FALSE),IF(results!G26=2,VLOOKUP(results!F26,teams!A$2:C$69,1,FALSE),""))</f>
        <v>#11 Dayton</v>
      </c>
      <c r="D11" s="12">
        <f>IF(results!G26=2,VLOOKUP(results!E26,teams!A$2:C$69,3,FALSE),IF(results!G26=1,VLOOKUP(results!F26,teams!A$2:C$69,3,FALSE),""))</f>
        <v>1344</v>
      </c>
      <c r="E11" s="13" t="str">
        <f>IF(results!G26=2,VLOOKUP(results!E26,teams!A$2:C$69,1,FALSE),IF(results!G26=1,VLOOKUP(results!F26,teams!A$2:C$69,1,FALSE),""))</f>
        <v>#6 Providence</v>
      </c>
      <c r="F11" s="13" t="str">
        <f t="shared" si="3"/>
        <v>2015_1173_1344</v>
      </c>
      <c r="G11" s="13" t="str">
        <f t="shared" si="4"/>
        <v>1</v>
      </c>
      <c r="H11" s="13" t="str">
        <f t="shared" si="5"/>
        <v>2015_1173_1344,1</v>
      </c>
    </row>
    <row r="12" spans="1:8">
      <c r="A12" s="3" t="str">
        <f>results!B27</f>
        <v>R1W7</v>
      </c>
      <c r="B12" s="12">
        <f>IF(results!G27=1,VLOOKUP(results!E27,teams!A$2:C$69,3,FALSE),IF(results!G27=2,VLOOKUP(results!F27,teams!A$2:C$69,3,FALSE),""))</f>
        <v>1277</v>
      </c>
      <c r="C12" s="13" t="str">
        <f>IF(results!G27=1,VLOOKUP(results!E27,teams!A$2:C$69,1,FALSE),IF(results!G27=2,VLOOKUP(results!F27,teams!A$2:C$69,1,FALSE),""))</f>
        <v>#7 Michigan St</v>
      </c>
      <c r="D12" s="12">
        <f>IF(results!G27=2,VLOOKUP(results!E27,teams!A$2:C$69,3,FALSE),IF(results!G27=1,VLOOKUP(results!F27,teams!A$2:C$69,3,FALSE),""))</f>
        <v>1208</v>
      </c>
      <c r="E12" s="13" t="str">
        <f>IF(results!G27=2,VLOOKUP(results!E27,teams!A$2:C$69,1,FALSE),IF(results!G27=1,VLOOKUP(results!F27,teams!A$2:C$69,1,FALSE),""))</f>
        <v>#10 Georgia</v>
      </c>
      <c r="F12" s="13" t="str">
        <f t="shared" si="3"/>
        <v>2015_1208_1277</v>
      </c>
      <c r="G12" s="13" t="str">
        <f t="shared" si="4"/>
        <v>0</v>
      </c>
      <c r="H12" s="13" t="str">
        <f t="shared" si="5"/>
        <v>2015_1208_1277,0</v>
      </c>
    </row>
    <row r="13" spans="1:8">
      <c r="A13" s="3" t="str">
        <f>results!B7</f>
        <v>R1W8</v>
      </c>
      <c r="B13" s="12">
        <f>IF(results!G7=1,VLOOKUP(results!E7,teams!A$2:C$69,3,FALSE),IF(results!G7=2,VLOOKUP(results!F7,teams!A$2:C$69,3,FALSE),""))</f>
        <v>1301</v>
      </c>
      <c r="C13" s="13" t="str">
        <f>IF(results!G7=1,VLOOKUP(results!E7,teams!A$2:C$69,1,FALSE),IF(results!G7=2,VLOOKUP(results!F7,teams!A$2:C$69,1,FALSE),""))</f>
        <v>#8 NC State</v>
      </c>
      <c r="D13" s="12">
        <f>IF(results!G7=2,VLOOKUP(results!E7,teams!A$2:C$69,3,FALSE),IF(results!G7=1,VLOOKUP(results!F7,teams!A$2:C$69,3,FALSE),""))</f>
        <v>1261</v>
      </c>
      <c r="E13" s="13" t="str">
        <f>IF(results!G7=2,VLOOKUP(results!E7,teams!A$2:C$69,1,FALSE),IF(results!G7=1,VLOOKUP(results!F7,teams!A$2:C$69,1,FALSE),""))</f>
        <v>#9 LSU</v>
      </c>
      <c r="F13" s="13" t="str">
        <f t="shared" si="0"/>
        <v>2015_1261_1301</v>
      </c>
      <c r="G13" s="13" t="str">
        <f t="shared" si="1"/>
        <v>0</v>
      </c>
      <c r="H13" s="13" t="str">
        <f t="shared" si="2"/>
        <v>2015_1261_1301,0</v>
      </c>
    </row>
    <row r="14" spans="1:8">
      <c r="A14" s="3" t="str">
        <f>results!B28</f>
        <v>R1X1</v>
      </c>
      <c r="B14" s="12">
        <f>IF(results!G28=1,VLOOKUP(results!E28,teams!A$2:C$69,3,FALSE),IF(results!G28=2,VLOOKUP(results!F28,teams!A$2:C$69,3,FALSE),""))</f>
        <v>1181</v>
      </c>
      <c r="C14" s="13" t="str">
        <f>IF(results!G28=1,VLOOKUP(results!E28,teams!A$2:C$69,1,FALSE),IF(results!G28=2,VLOOKUP(results!F28,teams!A$2:C$69,1,FALSE),""))</f>
        <v>#1 Duke</v>
      </c>
      <c r="D14" s="12">
        <f>IF(results!G28=2,VLOOKUP(results!E28,teams!A$2:C$69,3,FALSE),IF(results!G28=1,VLOOKUP(results!F28,teams!A$2:C$69,3,FALSE),""))</f>
        <v>1352</v>
      </c>
      <c r="E14" s="13" t="str">
        <f>IF(results!G28=2,VLOOKUP(results!E28,teams!A$2:C$69,1,FALSE),IF(results!G28=1,VLOOKUP(results!F28,teams!A$2:C$69,1,FALSE),""))</f>
        <v>#16 Robert Morris</v>
      </c>
      <c r="F14" s="13" t="str">
        <f>IF(B14=D14,"",IF(B14&lt;D14,"2015_"&amp;B14&amp;"_"&amp;D14,"2015_"&amp;D14&amp;"_"&amp;B14))</f>
        <v>2015_1181_1352</v>
      </c>
      <c r="G14" s="13" t="str">
        <f>IF(B14=D14,"",IF(B14&lt;D14,"1","0"))</f>
        <v>1</v>
      </c>
      <c r="H14" s="13" t="str">
        <f>IF(B14=D14,"",IF(B14&lt;D14,"2015_"&amp;B14&amp;"_"&amp;D14&amp;",1","2015_"&amp;D14&amp;"_"&amp;B14&amp;",0"))</f>
        <v>2015_1181_1352,1</v>
      </c>
    </row>
    <row r="15" spans="1:8">
      <c r="A15" s="3" t="str">
        <f>results!B29</f>
        <v>R1X2</v>
      </c>
      <c r="B15" s="12">
        <f>IF(results!G29=1,VLOOKUP(results!E29,teams!A$2:C$69,3,FALSE),IF(results!G29=2,VLOOKUP(results!F29,teams!A$2:C$69,3,FALSE),""))</f>
        <v>1211</v>
      </c>
      <c r="C15" s="13" t="str">
        <f>IF(results!G29=1,VLOOKUP(results!E29,teams!A$2:C$69,1,FALSE),IF(results!G29=2,VLOOKUP(results!F29,teams!A$2:C$69,1,FALSE),""))</f>
        <v>#2 Gonzaga</v>
      </c>
      <c r="D15" s="12">
        <f>IF(results!G29=2,VLOOKUP(results!E29,teams!A$2:C$69,3,FALSE),IF(results!G29=1,VLOOKUP(results!F29,teams!A$2:C$69,3,FALSE),""))</f>
        <v>1295</v>
      </c>
      <c r="E15" s="13" t="str">
        <f>IF(results!G29=2,VLOOKUP(results!E29,teams!A$2:C$69,1,FALSE),IF(results!G29=1,VLOOKUP(results!F29,teams!A$2:C$69,1,FALSE),""))</f>
        <v>#15 N Dakota St</v>
      </c>
      <c r="F15" s="13" t="str">
        <f>IF(B15=D15,"",IF(B15&lt;D15,"2015_"&amp;B15&amp;"_"&amp;D15,"2015_"&amp;D15&amp;"_"&amp;B15))</f>
        <v>2015_1211_1295</v>
      </c>
      <c r="G15" s="13" t="str">
        <f>IF(B15=D15,"",IF(B15&lt;D15,"1","0"))</f>
        <v>1</v>
      </c>
      <c r="H15" s="13" t="str">
        <f>IF(B15=D15,"",IF(B15&lt;D15,"2015_"&amp;B15&amp;"_"&amp;D15&amp;",1","2015_"&amp;D15&amp;"_"&amp;B15&amp;",0"))</f>
        <v>2015_1211_1295,1</v>
      </c>
    </row>
    <row r="16" spans="1:8">
      <c r="A16" s="3" t="str">
        <f>results!B8</f>
        <v>R1X3</v>
      </c>
      <c r="B16" s="12">
        <f>IF(results!G8=1,VLOOKUP(results!E8,teams!A$2:C$69,3,FALSE),IF(results!G8=2,VLOOKUP(results!F8,teams!A$2:C$69,3,FALSE),""))</f>
        <v>1412</v>
      </c>
      <c r="C16" s="13" t="str">
        <f>IF(results!G8=1,VLOOKUP(results!E8,teams!A$2:C$69,1,FALSE),IF(results!G8=2,VLOOKUP(results!F8,teams!A$2:C$69,1,FALSE),""))</f>
        <v>#14 UAB</v>
      </c>
      <c r="D16" s="12">
        <f>IF(results!G8=2,VLOOKUP(results!E8,teams!A$2:C$69,3,FALSE),IF(results!G8=1,VLOOKUP(results!F8,teams!A$2:C$69,3,FALSE),""))</f>
        <v>1235</v>
      </c>
      <c r="E16" s="13" t="str">
        <f>IF(results!G8=2,VLOOKUP(results!E8,teams!A$2:C$69,1,FALSE),IF(results!G8=1,VLOOKUP(results!F8,teams!A$2:C$69,1,FALSE),""))</f>
        <v>#3 Iowa St</v>
      </c>
      <c r="F16" s="13" t="str">
        <f t="shared" si="0"/>
        <v>2015_1235_1412</v>
      </c>
      <c r="G16" s="13" t="str">
        <f t="shared" si="1"/>
        <v>0</v>
      </c>
      <c r="H16" s="13" t="str">
        <f t="shared" si="2"/>
        <v>2015_1235_1412,0</v>
      </c>
    </row>
    <row r="17" spans="1:8">
      <c r="A17" s="3" t="str">
        <f>results!B9</f>
        <v>R1X4</v>
      </c>
      <c r="B17" s="12">
        <f>IF(results!G9=1,VLOOKUP(results!E9,teams!A$2:C$69,3,FALSE),IF(results!G9=2,VLOOKUP(results!F9,teams!A$2:C$69,3,FALSE),""))</f>
        <v>1207</v>
      </c>
      <c r="C17" s="13" t="str">
        <f>IF(results!G9=1,VLOOKUP(results!E9,teams!A$2:C$69,1,FALSE),IF(results!G9=2,VLOOKUP(results!F9,teams!A$2:C$69,1,FALSE),""))</f>
        <v>#4 Georgetown</v>
      </c>
      <c r="D17" s="12">
        <f>IF(results!G9=2,VLOOKUP(results!E9,teams!A$2:C$69,3,FALSE),IF(results!G9=1,VLOOKUP(results!F9,teams!A$2:C$69,3,FALSE),""))</f>
        <v>1186</v>
      </c>
      <c r="E17" s="13" t="str">
        <f>IF(results!G9=2,VLOOKUP(results!E9,teams!A$2:C$69,1,FALSE),IF(results!G9=1,VLOOKUP(results!F9,teams!A$2:C$69,1,FALSE),""))</f>
        <v>#13 E Washington</v>
      </c>
      <c r="F17" s="13" t="str">
        <f t="shared" si="0"/>
        <v>2015_1186_1207</v>
      </c>
      <c r="G17" s="13" t="str">
        <f t="shared" si="1"/>
        <v>0</v>
      </c>
      <c r="H17" s="13" t="str">
        <f t="shared" si="2"/>
        <v>2015_1186_1207,0</v>
      </c>
    </row>
    <row r="18" spans="1:8">
      <c r="A18" s="3" t="str">
        <f>results!B10</f>
        <v>R1X5</v>
      </c>
      <c r="B18" s="12">
        <f>IF(results!G10=1,VLOOKUP(results!E10,teams!A$2:C$69,3,FALSE),IF(results!G10=2,VLOOKUP(results!F10,teams!A$2:C$69,3,FALSE),""))</f>
        <v>1428</v>
      </c>
      <c r="C18" s="13" t="str">
        <f>IF(results!G10=1,VLOOKUP(results!E10,teams!A$2:C$69,1,FALSE),IF(results!G10=2,VLOOKUP(results!F10,teams!A$2:C$69,1,FALSE),""))</f>
        <v>#5 Utah</v>
      </c>
      <c r="D18" s="12">
        <f>IF(results!G10=2,VLOOKUP(results!E10,teams!A$2:C$69,3,FALSE),IF(results!G10=1,VLOOKUP(results!F10,teams!A$2:C$69,3,FALSE),""))</f>
        <v>1372</v>
      </c>
      <c r="E18" s="13" t="str">
        <f>IF(results!G10=2,VLOOKUP(results!E10,teams!A$2:C$69,1,FALSE),IF(results!G10=1,VLOOKUP(results!F10,teams!A$2:C$69,1,FALSE),""))</f>
        <v>#12 SF Austin</v>
      </c>
      <c r="F18" s="13" t="str">
        <f t="shared" si="0"/>
        <v>2015_1372_1428</v>
      </c>
      <c r="G18" s="13" t="str">
        <f t="shared" si="1"/>
        <v>0</v>
      </c>
      <c r="H18" s="13" t="str">
        <f t="shared" si="2"/>
        <v>2015_1372_1428,0</v>
      </c>
    </row>
    <row r="19" spans="1:8">
      <c r="A19" s="3" t="str">
        <f>results!B11</f>
        <v>R1X6</v>
      </c>
      <c r="B19" s="12">
        <f>IF(results!G11=1,VLOOKUP(results!E11,teams!A$2:C$69,3,FALSE),IF(results!G11=2,VLOOKUP(results!F11,teams!A$2:C$69,3,FALSE),""))</f>
        <v>1417</v>
      </c>
      <c r="C19" s="13" t="str">
        <f>IF(results!G11=1,VLOOKUP(results!E11,teams!A$2:C$69,1,FALSE),IF(results!G11=2,VLOOKUP(results!F11,teams!A$2:C$69,1,FALSE),""))</f>
        <v>#11 UCLA</v>
      </c>
      <c r="D19" s="12">
        <f>IF(results!G11=2,VLOOKUP(results!E11,teams!A$2:C$69,3,FALSE),IF(results!G11=1,VLOOKUP(results!F11,teams!A$2:C$69,3,FALSE),""))</f>
        <v>1374</v>
      </c>
      <c r="E19" s="13" t="str">
        <f>IF(results!G11=2,VLOOKUP(results!E11,teams!A$2:C$69,1,FALSE),IF(results!G11=1,VLOOKUP(results!F11,teams!A$2:C$69,1,FALSE),""))</f>
        <v>#6 SMU</v>
      </c>
      <c r="F19" s="13" t="str">
        <f t="shared" si="0"/>
        <v>2015_1374_1417</v>
      </c>
      <c r="G19" s="13" t="str">
        <f t="shared" si="1"/>
        <v>0</v>
      </c>
      <c r="H19" s="13" t="str">
        <f t="shared" si="2"/>
        <v>2015_1374_1417,0</v>
      </c>
    </row>
    <row r="20" spans="1:8">
      <c r="A20" s="3" t="str">
        <f>results!B30</f>
        <v>R1X7</v>
      </c>
      <c r="B20" s="12">
        <f>IF(results!G30=1,VLOOKUP(results!E30,teams!A$2:C$69,3,FALSE),IF(results!G30=2,VLOOKUP(results!F30,teams!A$2:C$69,3,FALSE),""))</f>
        <v>1234</v>
      </c>
      <c r="C20" s="13" t="str">
        <f>IF(results!G30=1,VLOOKUP(results!E30,teams!A$2:C$69,1,FALSE),IF(results!G30=2,VLOOKUP(results!F30,teams!A$2:C$69,1,FALSE),""))</f>
        <v>#7 Iowa</v>
      </c>
      <c r="D20" s="12">
        <f>IF(results!G30=2,VLOOKUP(results!E30,teams!A$2:C$69,3,FALSE),IF(results!G30=1,VLOOKUP(results!F30,teams!A$2:C$69,3,FALSE),""))</f>
        <v>1172</v>
      </c>
      <c r="E20" s="13" t="str">
        <f>IF(results!G30=2,VLOOKUP(results!E30,teams!A$2:C$69,1,FALSE),IF(results!G30=1,VLOOKUP(results!F30,teams!A$2:C$69,1,FALSE),""))</f>
        <v>#10 Davidson</v>
      </c>
      <c r="F20" s="13" t="str">
        <f>IF(B20=D20,"",IF(B20&lt;D20,"2015_"&amp;B20&amp;"_"&amp;D20,"2015_"&amp;D20&amp;"_"&amp;B20))</f>
        <v>2015_1172_1234</v>
      </c>
      <c r="G20" s="13" t="str">
        <f>IF(B20=D20,"",IF(B20&lt;D20,"1","0"))</f>
        <v>0</v>
      </c>
      <c r="H20" s="13" t="str">
        <f>IF(B20=D20,"",IF(B20&lt;D20,"2015_"&amp;B20&amp;"_"&amp;D20&amp;",1","2015_"&amp;D20&amp;"_"&amp;B20&amp;",0"))</f>
        <v>2015_1172_1234,0</v>
      </c>
    </row>
    <row r="21" spans="1:8">
      <c r="A21" s="3" t="str">
        <f>results!B31</f>
        <v>R1X8</v>
      </c>
      <c r="B21" s="12">
        <f>IF(results!G31=1,VLOOKUP(results!E31,teams!A$2:C$69,3,FALSE),IF(results!G31=2,VLOOKUP(results!F31,teams!A$2:C$69,3,FALSE),""))</f>
        <v>1361</v>
      </c>
      <c r="C21" s="13" t="str">
        <f>IF(results!G31=1,VLOOKUP(results!E31,teams!A$2:C$69,1,FALSE),IF(results!G31=2,VLOOKUP(results!F31,teams!A$2:C$69,1,FALSE),""))</f>
        <v>#8 San Diego St</v>
      </c>
      <c r="D21" s="12">
        <f>IF(results!G31=2,VLOOKUP(results!E31,teams!A$2:C$69,3,FALSE),IF(results!G31=1,VLOOKUP(results!F31,teams!A$2:C$69,3,FALSE),""))</f>
        <v>1385</v>
      </c>
      <c r="E21" s="13" t="str">
        <f>IF(results!G31=2,VLOOKUP(results!E31,teams!A$2:C$69,1,FALSE),IF(results!G31=1,VLOOKUP(results!F31,teams!A$2:C$69,1,FALSE),""))</f>
        <v>#9 St John's</v>
      </c>
      <c r="F21" s="13" t="str">
        <f>IF(B21=D21,"",IF(B21&lt;D21,"2015_"&amp;B21&amp;"_"&amp;D21,"2015_"&amp;D21&amp;"_"&amp;B21))</f>
        <v>2015_1361_1385</v>
      </c>
      <c r="G21" s="13" t="str">
        <f>IF(B21=D21,"",IF(B21&lt;D21,"1","0"))</f>
        <v>1</v>
      </c>
      <c r="H21" s="13" t="str">
        <f>IF(B21=D21,"",IF(B21&lt;D21,"2015_"&amp;B21&amp;"_"&amp;D21&amp;",1","2015_"&amp;D21&amp;"_"&amp;B21&amp;",0"))</f>
        <v>2015_1361_1385,1</v>
      </c>
    </row>
    <row r="22" spans="1:8">
      <c r="A22" s="3" t="str">
        <f>results!B12</f>
        <v>R1Y1</v>
      </c>
      <c r="B22" s="12">
        <f>IF(results!G12=1,VLOOKUP(results!E12,teams!A$2:C$69,3,FALSE),IF(results!G12=2,VLOOKUP(results!F12,teams!A$2:C$69,3,FALSE),""))</f>
        <v>1246</v>
      </c>
      <c r="C22" s="13" t="str">
        <f>IF(results!G12=1,VLOOKUP(results!E12,teams!A$2:C$69,1,FALSE),IF(results!G12=2,VLOOKUP(results!F12,teams!A$2:C$69,1,FALSE),""))</f>
        <v>#1 Kentucky</v>
      </c>
      <c r="D22" s="12">
        <f>IF(results!G12=2,VLOOKUP(results!E12,teams!A$2:C$69,3,FALSE),IF(results!G12=1,VLOOKUP(results!F12,teams!A$2:C$69,3,FALSE),""))</f>
        <v>1214</v>
      </c>
      <c r="E22" s="13" t="str">
        <f>IF(results!G12=2,VLOOKUP(results!E12,teams!A$2:C$69,1,FALSE),IF(results!G12=1,VLOOKUP(results!F12,teams!A$2:C$69,1,FALSE),""))</f>
        <v>#16 Hampton</v>
      </c>
      <c r="F22" s="13" t="str">
        <f t="shared" si="0"/>
        <v>2015_1214_1246</v>
      </c>
      <c r="G22" s="13" t="str">
        <f t="shared" si="1"/>
        <v>0</v>
      </c>
      <c r="H22" s="13" t="str">
        <f t="shared" si="2"/>
        <v>2015_1214_1246,0</v>
      </c>
    </row>
    <row r="23" spans="1:8">
      <c r="A23" s="3" t="str">
        <f>results!B32</f>
        <v>R1Y2</v>
      </c>
      <c r="B23" s="12">
        <f>IF(results!G32=1,VLOOKUP(results!E32,teams!A$2:C$69,3,FALSE),IF(results!G32=2,VLOOKUP(results!F32,teams!A$2:C$69,3,FALSE),""))</f>
        <v>1242</v>
      </c>
      <c r="C23" s="13" t="str">
        <f>IF(results!G32=1,VLOOKUP(results!E32,teams!A$2:C$69,1,FALSE),IF(results!G32=2,VLOOKUP(results!F32,teams!A$2:C$69,1,FALSE),""))</f>
        <v>#2 Kansas</v>
      </c>
      <c r="D23" s="12">
        <f>IF(results!G32=2,VLOOKUP(results!E32,teams!A$2:C$69,3,FALSE),IF(results!G32=1,VLOOKUP(results!F32,teams!A$2:C$69,3,FALSE),""))</f>
        <v>1308</v>
      </c>
      <c r="E23" s="13" t="str">
        <f>IF(results!G32=2,VLOOKUP(results!E32,teams!A$2:C$69,1,FALSE),IF(results!G32=1,VLOOKUP(results!F32,teams!A$2:C$69,1,FALSE),""))</f>
        <v>#15 New Mexico St</v>
      </c>
      <c r="F23" s="13" t="str">
        <f>IF(B23=D23,"",IF(B23&lt;D23,"2015_"&amp;B23&amp;"_"&amp;D23,"2015_"&amp;D23&amp;"_"&amp;B23))</f>
        <v>2015_1242_1308</v>
      </c>
      <c r="G23" s="13" t="str">
        <f>IF(B23=D23,"",IF(B23&lt;D23,"1","0"))</f>
        <v>1</v>
      </c>
      <c r="H23" s="13" t="str">
        <f>IF(B23=D23,"",IF(B23&lt;D23,"2015_"&amp;B23&amp;"_"&amp;D23&amp;",1","2015_"&amp;D23&amp;"_"&amp;B23&amp;",0"))</f>
        <v>2015_1242_1308,1</v>
      </c>
    </row>
    <row r="24" spans="1:8">
      <c r="A24" s="3" t="str">
        <f>results!B13</f>
        <v>R1Y3</v>
      </c>
      <c r="B24" s="12">
        <f>IF(results!G13=1,VLOOKUP(results!E13,teams!A$2:C$69,3,FALSE),IF(results!G13=2,VLOOKUP(results!F13,teams!A$2:C$69,3,FALSE),""))</f>
        <v>1323</v>
      </c>
      <c r="C24" s="13" t="str">
        <f>IF(results!G13=1,VLOOKUP(results!E13,teams!A$2:C$69,1,FALSE),IF(results!G13=2,VLOOKUP(results!F13,teams!A$2:C$69,1,FALSE),""))</f>
        <v>#3 Notre Dame</v>
      </c>
      <c r="D24" s="12">
        <f>IF(results!G13=2,VLOOKUP(results!E13,teams!A$2:C$69,3,FALSE),IF(results!G13=1,VLOOKUP(results!F13,teams!A$2:C$69,3,FALSE),""))</f>
        <v>1318</v>
      </c>
      <c r="E24" s="13" t="str">
        <f>IF(results!G13=2,VLOOKUP(results!E13,teams!A$2:C$69,1,FALSE),IF(results!G13=1,VLOOKUP(results!F13,teams!A$2:C$69,1,FALSE),""))</f>
        <v>#14 Northeastern</v>
      </c>
      <c r="F24" s="13" t="str">
        <f t="shared" si="0"/>
        <v>2015_1318_1323</v>
      </c>
      <c r="G24" s="13" t="str">
        <f t="shared" si="1"/>
        <v>0</v>
      </c>
      <c r="H24" s="13" t="str">
        <f t="shared" si="2"/>
        <v>2015_1318_1323,0</v>
      </c>
    </row>
    <row r="25" spans="1:8">
      <c r="A25" s="3" t="str">
        <f>results!B33</f>
        <v>R1Y4</v>
      </c>
      <c r="B25" s="12">
        <f>IF(results!G33=1,VLOOKUP(results!E33,teams!A$2:C$69,3,FALSE),IF(results!G33=2,VLOOKUP(results!F33,teams!A$2:C$69,3,FALSE),""))</f>
        <v>1268</v>
      </c>
      <c r="C25" s="13" t="str">
        <f>IF(results!G33=1,VLOOKUP(results!E33,teams!A$2:C$69,1,FALSE),IF(results!G33=2,VLOOKUP(results!F33,teams!A$2:C$69,1,FALSE),""))</f>
        <v>#4 Maryland</v>
      </c>
      <c r="D25" s="12">
        <f>IF(results!G33=2,VLOOKUP(results!E33,teams!A$2:C$69,3,FALSE),IF(results!G33=1,VLOOKUP(results!F33,teams!A$2:C$69,3,FALSE),""))</f>
        <v>1434</v>
      </c>
      <c r="E25" s="13" t="str">
        <f>IF(results!G33=2,VLOOKUP(results!E33,teams!A$2:C$69,1,FALSE),IF(results!G33=1,VLOOKUP(results!F33,teams!A$2:C$69,1,FALSE),""))</f>
        <v>#13 Valparaiso</v>
      </c>
      <c r="F25" s="13" t="str">
        <f>IF(B25=D25,"",IF(B25&lt;D25,"2015_"&amp;B25&amp;"_"&amp;D25,"2015_"&amp;D25&amp;"_"&amp;B25))</f>
        <v>2015_1268_1434</v>
      </c>
      <c r="G25" s="13" t="str">
        <f>IF(B25=D25,"",IF(B25&lt;D25,"1","0"))</f>
        <v>1</v>
      </c>
      <c r="H25" s="13" t="str">
        <f>IF(B25=D25,"",IF(B25&lt;D25,"2015_"&amp;B25&amp;"_"&amp;D25&amp;",1","2015_"&amp;D25&amp;"_"&amp;B25&amp;",0"))</f>
        <v>2015_1268_1434,1</v>
      </c>
    </row>
    <row r="26" spans="1:8">
      <c r="A26" s="3" t="str">
        <f>results!B34</f>
        <v>R1Y5</v>
      </c>
      <c r="B26" s="12">
        <f>IF(results!G34=1,VLOOKUP(results!E34,teams!A$2:C$69,3,FALSE),IF(results!G34=2,VLOOKUP(results!F34,teams!A$2:C$69,3,FALSE),""))</f>
        <v>1452</v>
      </c>
      <c r="C26" s="13" t="str">
        <f>IF(results!G34=1,VLOOKUP(results!E34,teams!A$2:C$69,1,FALSE),IF(results!G34=2,VLOOKUP(results!F34,teams!A$2:C$69,1,FALSE),""))</f>
        <v>#5 West Virginia</v>
      </c>
      <c r="D26" s="12">
        <f>IF(results!G34=2,VLOOKUP(results!E34,teams!A$2:C$69,3,FALSE),IF(results!G34=1,VLOOKUP(results!F34,teams!A$2:C$69,3,FALSE),""))</f>
        <v>1138</v>
      </c>
      <c r="E26" s="13" t="str">
        <f>IF(results!G34=2,VLOOKUP(results!E34,teams!A$2:C$69,1,FALSE),IF(results!G34=1,VLOOKUP(results!F34,teams!A$2:C$69,1,FALSE),""))</f>
        <v>#12 Buffalo</v>
      </c>
      <c r="F26" s="13" t="str">
        <f>IF(B26=D26,"",IF(B26&lt;D26,"2015_"&amp;B26&amp;"_"&amp;D26,"2015_"&amp;D26&amp;"_"&amp;B26))</f>
        <v>2015_1138_1452</v>
      </c>
      <c r="G26" s="13" t="str">
        <f>IF(B26=D26,"",IF(B26&lt;D26,"1","0"))</f>
        <v>0</v>
      </c>
      <c r="H26" s="13" t="str">
        <f>IF(B26=D26,"",IF(B26&lt;D26,"2015_"&amp;B26&amp;"_"&amp;D26&amp;",1","2015_"&amp;D26&amp;"_"&amp;B26&amp;",0"))</f>
        <v>2015_1138_1452,0</v>
      </c>
    </row>
    <row r="27" spans="1:8">
      <c r="A27" s="3" t="str">
        <f>results!B14</f>
        <v>R1Y6</v>
      </c>
      <c r="B27" s="12">
        <f>IF(results!G14=1,VLOOKUP(results!E14,teams!A$2:C$69,3,FALSE),IF(results!G14=2,VLOOKUP(results!F14,teams!A$2:C$69,3,FALSE),""))</f>
        <v>1139</v>
      </c>
      <c r="C27" s="13" t="str">
        <f>IF(results!G14=1,VLOOKUP(results!E14,teams!A$2:C$69,1,FALSE),IF(results!G14=2,VLOOKUP(results!F14,teams!A$2:C$69,1,FALSE),""))</f>
        <v>#6 Butler</v>
      </c>
      <c r="D27" s="12">
        <f>IF(results!G14=2,VLOOKUP(results!E14,teams!A$2:C$69,3,FALSE),IF(results!G14=1,VLOOKUP(results!F14,teams!A$2:C$69,3,FALSE),""))</f>
        <v>1400</v>
      </c>
      <c r="E27" s="13" t="str">
        <f>IF(results!G14=2,VLOOKUP(results!E14,teams!A$2:C$69,1,FALSE),IF(results!G14=1,VLOOKUP(results!F14,teams!A$2:C$69,1,FALSE),""))</f>
        <v>#11 Texas</v>
      </c>
      <c r="F27" s="13" t="str">
        <f t="shared" si="0"/>
        <v>2015_1139_1400</v>
      </c>
      <c r="G27" s="13" t="str">
        <f t="shared" si="1"/>
        <v>1</v>
      </c>
      <c r="H27" s="13" t="str">
        <f t="shared" si="2"/>
        <v>2015_1139_1400,1</v>
      </c>
    </row>
    <row r="28" spans="1:8">
      <c r="A28" s="3" t="str">
        <f>results!B35</f>
        <v>R1Y7</v>
      </c>
      <c r="B28" s="12">
        <f>IF(results!G35=1,VLOOKUP(results!E35,teams!A$2:C$69,3,FALSE),IF(results!G35=2,VLOOKUP(results!F35,teams!A$2:C$69,3,FALSE),""))</f>
        <v>1455</v>
      </c>
      <c r="C28" s="13" t="str">
        <f>IF(results!G35=1,VLOOKUP(results!E35,teams!A$2:C$69,1,FALSE),IF(results!G35=2,VLOOKUP(results!F35,teams!A$2:C$69,1,FALSE),""))</f>
        <v>#7 Wichita St</v>
      </c>
      <c r="D28" s="12">
        <f>IF(results!G35=2,VLOOKUP(results!E35,teams!A$2:C$69,3,FALSE),IF(results!G35=1,VLOOKUP(results!F35,teams!A$2:C$69,3,FALSE),""))</f>
        <v>1231</v>
      </c>
      <c r="E28" s="13" t="str">
        <f>IF(results!G35=2,VLOOKUP(results!E35,teams!A$2:C$69,1,FALSE),IF(results!G35=1,VLOOKUP(results!F35,teams!A$2:C$69,1,FALSE),""))</f>
        <v>#10 Indiana</v>
      </c>
      <c r="F28" s="13" t="str">
        <f>IF(B28=D28,"",IF(B28&lt;D28,"2015_"&amp;B28&amp;"_"&amp;D28,"2015_"&amp;D28&amp;"_"&amp;B28))</f>
        <v>2015_1231_1455</v>
      </c>
      <c r="G28" s="13" t="str">
        <f>IF(B28=D28,"",IF(B28&lt;D28,"1","0"))</f>
        <v>0</v>
      </c>
      <c r="H28" s="13" t="str">
        <f>IF(B28=D28,"",IF(B28&lt;D28,"2015_"&amp;B28&amp;"_"&amp;D28&amp;",1","2015_"&amp;D28&amp;"_"&amp;B28&amp;",0"))</f>
        <v>2015_1231_1455,0</v>
      </c>
    </row>
    <row r="29" spans="1:8">
      <c r="A29" s="3" t="str">
        <f>results!B15</f>
        <v>R1Y8</v>
      </c>
      <c r="B29" s="12">
        <f>IF(results!G15=1,VLOOKUP(results!E15,teams!A$2:C$69,3,FALSE),IF(results!G15=2,VLOOKUP(results!F15,teams!A$2:C$69,3,FALSE),""))</f>
        <v>1153</v>
      </c>
      <c r="C29" s="13" t="str">
        <f>IF(results!G15=1,VLOOKUP(results!E15,teams!A$2:C$69,1,FALSE),IF(results!G15=2,VLOOKUP(results!F15,teams!A$2:C$69,1,FALSE),""))</f>
        <v>#8 Cincinnati</v>
      </c>
      <c r="D29" s="12">
        <f>IF(results!G15=2,VLOOKUP(results!E15,teams!A$2:C$69,3,FALSE),IF(results!G15=1,VLOOKUP(results!F15,teams!A$2:C$69,3,FALSE),""))</f>
        <v>1345</v>
      </c>
      <c r="E29" s="13" t="str">
        <f>IF(results!G15=2,VLOOKUP(results!E15,teams!A$2:C$69,1,FALSE),IF(results!G15=1,VLOOKUP(results!F15,teams!A$2:C$69,1,FALSE),""))</f>
        <v>#9 Purdue</v>
      </c>
      <c r="F29" s="13" t="str">
        <f t="shared" si="0"/>
        <v>2015_1153_1345</v>
      </c>
      <c r="G29" s="13" t="str">
        <f t="shared" si="1"/>
        <v>1</v>
      </c>
      <c r="H29" s="13" t="str">
        <f t="shared" si="2"/>
        <v>2015_1153_1345,1</v>
      </c>
    </row>
    <row r="30" spans="1:8">
      <c r="A30" s="3" t="str">
        <f>results!B36</f>
        <v>R1Z1</v>
      </c>
      <c r="B30" s="12">
        <f>IF(results!G36=1,VLOOKUP(results!E36,teams!A$2:C$69,3,FALSE),IF(results!G36=2,VLOOKUP(results!F36,teams!A$2:C$69,3,FALSE),""))</f>
        <v>1458</v>
      </c>
      <c r="C30" s="13" t="str">
        <f>IF(results!G36=1,VLOOKUP(results!E36,teams!A$2:C$69,1,FALSE),IF(results!G36=2,VLOOKUP(results!F36,teams!A$2:C$69,1,FALSE),""))</f>
        <v>#1 Wisconsin</v>
      </c>
      <c r="D30" s="12">
        <f>IF(results!G36=2,VLOOKUP(results!E36,teams!A$2:C$69,3,FALSE),IF(results!G36=1,VLOOKUP(results!F36,teams!A$2:C$69,3,FALSE),""))</f>
        <v>1157</v>
      </c>
      <c r="E30" s="13" t="str">
        <f>IF(results!G36=2,VLOOKUP(results!E36,teams!A$2:C$69,1,FALSE),IF(results!G36=1,VLOOKUP(results!F36,teams!A$2:C$69,1,FALSE),""))</f>
        <v>#16 Coastal Car</v>
      </c>
      <c r="F30" s="13" t="str">
        <f>IF(B30=D30,"",IF(B30&lt;D30,"2015_"&amp;B30&amp;"_"&amp;D30,"2015_"&amp;D30&amp;"_"&amp;B30))</f>
        <v>2015_1157_1458</v>
      </c>
      <c r="G30" s="13" t="str">
        <f>IF(B30=D30,"",IF(B30&lt;D30,"1","0"))</f>
        <v>0</v>
      </c>
      <c r="H30" s="13" t="str">
        <f>IF(B30=D30,"",IF(B30&lt;D30,"2015_"&amp;B30&amp;"_"&amp;D30&amp;",1","2015_"&amp;D30&amp;"_"&amp;B30&amp;",0"))</f>
        <v>2015_1157_1458,0</v>
      </c>
    </row>
    <row r="31" spans="1:8">
      <c r="A31" s="3" t="str">
        <f>results!B16</f>
        <v>R1Z2</v>
      </c>
      <c r="B31" s="12">
        <f>IF(results!G16=1,VLOOKUP(results!E16,teams!A$2:C$69,3,FALSE),IF(results!G16=2,VLOOKUP(results!F16,teams!A$2:C$69,3,FALSE),""))</f>
        <v>1112</v>
      </c>
      <c r="C31" s="13" t="str">
        <f>IF(results!G16=1,VLOOKUP(results!E16,teams!A$2:C$69,1,FALSE),IF(results!G16=2,VLOOKUP(results!F16,teams!A$2:C$69,1,FALSE),""))</f>
        <v>#2 Arizona</v>
      </c>
      <c r="D31" s="12">
        <f>IF(results!G16=2,VLOOKUP(results!E16,teams!A$2:C$69,3,FALSE),IF(results!G16=1,VLOOKUP(results!F16,teams!A$2:C$69,3,FALSE),""))</f>
        <v>1411</v>
      </c>
      <c r="E31" s="13" t="str">
        <f>IF(results!G16=2,VLOOKUP(results!E16,teams!A$2:C$69,1,FALSE),IF(results!G16=1,VLOOKUP(results!F16,teams!A$2:C$69,1,FALSE),""))</f>
        <v>#15 TX Southern</v>
      </c>
      <c r="F31" s="13" t="str">
        <f t="shared" si="0"/>
        <v>2015_1112_1411</v>
      </c>
      <c r="G31" s="13" t="str">
        <f t="shared" si="1"/>
        <v>1</v>
      </c>
      <c r="H31" s="13" t="str">
        <f t="shared" si="2"/>
        <v>2015_1112_1411,1</v>
      </c>
    </row>
    <row r="32" spans="1:8">
      <c r="A32" s="3" t="str">
        <f>results!B17</f>
        <v>R1Z3</v>
      </c>
      <c r="B32" s="12">
        <f>IF(results!G17=1,VLOOKUP(results!E17,teams!A$2:C$69,3,FALSE),IF(results!G17=2,VLOOKUP(results!F17,teams!A$2:C$69,3,FALSE),""))</f>
        <v>1209</v>
      </c>
      <c r="C32" s="13" t="str">
        <f>IF(results!G17=1,VLOOKUP(results!E17,teams!A$2:C$69,1,FALSE),IF(results!G17=2,VLOOKUP(results!F17,teams!A$2:C$69,1,FALSE),""))</f>
        <v>#14 Georgia St</v>
      </c>
      <c r="D32" s="12">
        <f>IF(results!G17=2,VLOOKUP(results!E17,teams!A$2:C$69,3,FALSE),IF(results!G17=1,VLOOKUP(results!F17,teams!A$2:C$69,3,FALSE),""))</f>
        <v>1124</v>
      </c>
      <c r="E32" s="13" t="str">
        <f>IF(results!G17=2,VLOOKUP(results!E17,teams!A$2:C$69,1,FALSE),IF(results!G17=1,VLOOKUP(results!F17,teams!A$2:C$69,1,FALSE),""))</f>
        <v>#3 Baylor</v>
      </c>
      <c r="F32" s="13" t="str">
        <f t="shared" si="0"/>
        <v>2015_1124_1209</v>
      </c>
      <c r="G32" s="13" t="str">
        <f t="shared" si="1"/>
        <v>0</v>
      </c>
      <c r="H32" s="13" t="str">
        <f t="shared" si="2"/>
        <v>2015_1124_1209,0</v>
      </c>
    </row>
    <row r="33" spans="1:8">
      <c r="A33" s="3" t="str">
        <f>results!B18</f>
        <v>R1Z4</v>
      </c>
      <c r="B33" s="12">
        <f>IF(results!G18=1,VLOOKUP(results!E18,teams!A$2:C$69,3,FALSE),IF(results!G18=2,VLOOKUP(results!F18,teams!A$2:C$69,3,FALSE),""))</f>
        <v>1314</v>
      </c>
      <c r="C33" s="13" t="str">
        <f>IF(results!G18=1,VLOOKUP(results!E18,teams!A$2:C$69,1,FALSE),IF(results!G18=2,VLOOKUP(results!F18,teams!A$2:C$69,1,FALSE),""))</f>
        <v>#4 North Carolina</v>
      </c>
      <c r="D33" s="12">
        <f>IF(results!G18=2,VLOOKUP(results!E18,teams!A$2:C$69,3,FALSE),IF(results!G18=1,VLOOKUP(results!F18,teams!A$2:C$69,3,FALSE),""))</f>
        <v>1217</v>
      </c>
      <c r="E33" s="13" t="str">
        <f>IF(results!G18=2,VLOOKUP(results!E18,teams!A$2:C$69,1,FALSE),IF(results!G18=1,VLOOKUP(results!F18,teams!A$2:C$69,1,FALSE),""))</f>
        <v>#13 Harvard</v>
      </c>
      <c r="F33" s="13" t="str">
        <f t="shared" si="0"/>
        <v>2015_1217_1314</v>
      </c>
      <c r="G33" s="13" t="str">
        <f t="shared" si="1"/>
        <v>0</v>
      </c>
      <c r="H33" s="13" t="str">
        <f t="shared" si="2"/>
        <v>2015_1217_1314,0</v>
      </c>
    </row>
    <row r="34" spans="1:8">
      <c r="A34" s="3" t="str">
        <f>results!B19</f>
        <v>R1Z5</v>
      </c>
      <c r="B34" s="12">
        <f>IF(results!G19=1,VLOOKUP(results!E19,teams!A$2:C$69,3,FALSE),IF(results!G19=2,VLOOKUP(results!F19,teams!A$2:C$69,3,FALSE),""))</f>
        <v>1116</v>
      </c>
      <c r="C34" s="13" t="str">
        <f>IF(results!G19=1,VLOOKUP(results!E19,teams!A$2:C$69,1,FALSE),IF(results!G19=2,VLOOKUP(results!F19,teams!A$2:C$69,1,FALSE),""))</f>
        <v>#5 Arkansas</v>
      </c>
      <c r="D34" s="12">
        <f>IF(results!G19=2,VLOOKUP(results!E19,teams!A$2:C$69,3,FALSE),IF(results!G19=1,VLOOKUP(results!F19,teams!A$2:C$69,3,FALSE),""))</f>
        <v>1459</v>
      </c>
      <c r="E34" s="13" t="str">
        <f>IF(results!G19=2,VLOOKUP(results!E19,teams!A$2:C$69,1,FALSE),IF(results!G19=1,VLOOKUP(results!F19,teams!A$2:C$69,1,FALSE),""))</f>
        <v>#12 Wofford</v>
      </c>
      <c r="F34" s="13" t="str">
        <f t="shared" si="0"/>
        <v>2015_1116_1459</v>
      </c>
      <c r="G34" s="13" t="str">
        <f t="shared" si="1"/>
        <v>1</v>
      </c>
      <c r="H34" s="13" t="str">
        <f t="shared" si="2"/>
        <v>2015_1116_1459,1</v>
      </c>
    </row>
    <row r="35" spans="1:8">
      <c r="A35" s="3" t="str">
        <f>results!B20</f>
        <v>R1Z6</v>
      </c>
      <c r="B35" s="12">
        <f>IF(results!G20=1,VLOOKUP(results!E20,teams!A$2:C$69,3,FALSE),IF(results!G20=2,VLOOKUP(results!F20,teams!A$2:C$69,3,FALSE),""))</f>
        <v>1462</v>
      </c>
      <c r="C35" s="13" t="str">
        <f>IF(results!G20=1,VLOOKUP(results!E20,teams!A$2:C$69,1,FALSE),IF(results!G20=2,VLOOKUP(results!F20,teams!A$2:C$69,1,FALSE),""))</f>
        <v>#6 Xavier</v>
      </c>
      <c r="D35" s="12">
        <f>IF(results!G20=2,VLOOKUP(results!E20,teams!A$2:C$69,3,FALSE),IF(results!G20=1,VLOOKUP(results!F20,teams!A$2:C$69,3,FALSE),""))</f>
        <v>1279</v>
      </c>
      <c r="E35" s="13" t="str">
        <f>IF(results!G20=2,VLOOKUP(results!E20,teams!A$2:C$69,1,FALSE),IF(results!G20=1,VLOOKUP(results!F20,teams!A$2:C$69,1,FALSE),""))</f>
        <v>#11 Mississippi</v>
      </c>
      <c r="F35" s="13" t="str">
        <f t="shared" si="0"/>
        <v>2015_1279_1462</v>
      </c>
      <c r="G35" s="13" t="str">
        <f t="shared" si="1"/>
        <v>0</v>
      </c>
      <c r="H35" s="13" t="str">
        <f t="shared" si="2"/>
        <v>2015_1279_1462,0</v>
      </c>
    </row>
    <row r="36" spans="1:8">
      <c r="A36" s="3" t="str">
        <f>results!B21</f>
        <v>R1Z7</v>
      </c>
      <c r="B36" s="12">
        <f>IF(results!G21=1,VLOOKUP(results!E21,teams!A$2:C$69,3,FALSE),IF(results!G21=2,VLOOKUP(results!F21,teams!A$2:C$69,3,FALSE),""))</f>
        <v>1326</v>
      </c>
      <c r="C36" s="13" t="str">
        <f>IF(results!G21=1,VLOOKUP(results!E21,teams!A$2:C$69,1,FALSE),IF(results!G21=2,VLOOKUP(results!F21,teams!A$2:C$69,1,FALSE),""))</f>
        <v>#10 Ohio St</v>
      </c>
      <c r="D36" s="12">
        <f>IF(results!G21=2,VLOOKUP(results!E21,teams!A$2:C$69,3,FALSE),IF(results!G21=1,VLOOKUP(results!F21,teams!A$2:C$69,3,FALSE),""))</f>
        <v>1433</v>
      </c>
      <c r="E36" s="13" t="str">
        <f>IF(results!G21=2,VLOOKUP(results!E21,teams!A$2:C$69,1,FALSE),IF(results!G21=1,VLOOKUP(results!F21,teams!A$2:C$69,1,FALSE),""))</f>
        <v>#7 VA Commonwealth</v>
      </c>
      <c r="F36" s="13" t="str">
        <f t="shared" si="0"/>
        <v>2015_1326_1433</v>
      </c>
      <c r="G36" s="13" t="str">
        <f t="shared" si="1"/>
        <v>1</v>
      </c>
      <c r="H36" s="13" t="str">
        <f t="shared" si="2"/>
        <v>2015_1326_1433,1</v>
      </c>
    </row>
    <row r="37" spans="1:8">
      <c r="A37" s="3" t="str">
        <f>results!B37</f>
        <v>R1Z8</v>
      </c>
      <c r="B37" s="12">
        <f>IF(results!G37=1,VLOOKUP(results!E37,teams!A$2:C$69,3,FALSE),IF(results!G37=2,VLOOKUP(results!F37,teams!A$2:C$69,3,FALSE),""))</f>
        <v>1332</v>
      </c>
      <c r="C37" s="13" t="str">
        <f>IF(results!G37=1,VLOOKUP(results!E37,teams!A$2:C$69,1,FALSE),IF(results!G37=2,VLOOKUP(results!F37,teams!A$2:C$69,1,FALSE),""))</f>
        <v>#8 Oregon</v>
      </c>
      <c r="D37" s="12">
        <f>IF(results!G37=2,VLOOKUP(results!E37,teams!A$2:C$69,3,FALSE),IF(results!G37=1,VLOOKUP(results!F37,teams!A$2:C$69,3,FALSE),""))</f>
        <v>1329</v>
      </c>
      <c r="E37" s="13" t="str">
        <f>IF(results!G37=2,VLOOKUP(results!E37,teams!A$2:C$69,1,FALSE),IF(results!G37=1,VLOOKUP(results!F37,teams!A$2:C$69,1,FALSE),""))</f>
        <v>#9 Oklahoma St</v>
      </c>
      <c r="F37" s="13" t="str">
        <f t="shared" si="0"/>
        <v>2015_1329_1332</v>
      </c>
      <c r="G37" s="13" t="str">
        <f t="shared" si="1"/>
        <v>0</v>
      </c>
      <c r="H37" s="13" t="str">
        <f t="shared" si="2"/>
        <v>2015_1329_1332,0</v>
      </c>
    </row>
    <row r="38" spans="1:8">
      <c r="A38" s="3" t="str">
        <f>results!B38</f>
        <v>R2W1</v>
      </c>
      <c r="B38" s="12">
        <f>IF(results!G38=1,VLOOKUP(results!E38,teams!A$2:C$69,3,FALSE),IF(results!G38=2,VLOOKUP(results!F38,teams!A$2:C$69,3,FALSE),""))</f>
        <v>1301</v>
      </c>
      <c r="C38" s="13" t="str">
        <f>IF(results!G38=1,VLOOKUP(results!E38,teams!A$2:C$69,1,FALSE),IF(results!G38=2,VLOOKUP(results!F38,teams!A$2:C$69,1,FALSE),""))</f>
        <v>#8 NC State</v>
      </c>
      <c r="D38" s="12">
        <f>IF(results!G38=2,VLOOKUP(results!E38,teams!A$2:C$69,3,FALSE),IF(results!G38=1,VLOOKUP(results!F38,teams!A$2:C$69,3,FALSE),""))</f>
        <v>1437</v>
      </c>
      <c r="E38" s="13" t="str">
        <f>IF(results!G38=2,VLOOKUP(results!E38,teams!A$2:C$69,1,FALSE),IF(results!G38=1,VLOOKUP(results!F38,teams!A$2:C$69,1,FALSE),""))</f>
        <v>#1 Villanova</v>
      </c>
      <c r="F38" s="13" t="str">
        <f t="shared" si="0"/>
        <v>2015_1301_1437</v>
      </c>
      <c r="G38" s="13" t="str">
        <f t="shared" si="1"/>
        <v>1</v>
      </c>
      <c r="H38" s="13" t="str">
        <f t="shared" si="2"/>
        <v>2015_1301_1437,1</v>
      </c>
    </row>
    <row r="39" spans="1:8">
      <c r="A39" s="3" t="str">
        <f>results!B46</f>
        <v>R2W2</v>
      </c>
      <c r="B39" s="12">
        <f>IF(results!G46=1,VLOOKUP(results!E46,teams!A$2:C$69,3,FALSE),IF(results!G46=2,VLOOKUP(results!F46,teams!A$2:C$69,3,FALSE),""))</f>
        <v>1277</v>
      </c>
      <c r="C39" s="13" t="str">
        <f>IF(results!G46=1,VLOOKUP(results!E46,teams!A$2:C$69,1,FALSE),IF(results!G46=2,VLOOKUP(results!F46,teams!A$2:C$69,1,FALSE),""))</f>
        <v>#7 Michigan St</v>
      </c>
      <c r="D39" s="12">
        <f>IF(results!G46=2,VLOOKUP(results!E46,teams!A$2:C$69,3,FALSE),IF(results!G46=1,VLOOKUP(results!F46,teams!A$2:C$69,3,FALSE),""))</f>
        <v>1438</v>
      </c>
      <c r="E39" s="13" t="str">
        <f>IF(results!G46=2,VLOOKUP(results!E46,teams!A$2:C$69,1,FALSE),IF(results!G46=1,VLOOKUP(results!F46,teams!A$2:C$69,1,FALSE),""))</f>
        <v>#2 Virginia</v>
      </c>
      <c r="F39" s="13" t="str">
        <f>IF(B39=D39,"",IF(B39&lt;D39,"2015_"&amp;B39&amp;"_"&amp;D39,"2015_"&amp;D39&amp;"_"&amp;B39))</f>
        <v>2015_1277_1438</v>
      </c>
      <c r="G39" s="13" t="str">
        <f>IF(B39=D39,"",IF(B39&lt;D39,"1","0"))</f>
        <v>1</v>
      </c>
      <c r="H39" s="13" t="str">
        <f>IF(B39=D39,"",IF(B39&lt;D39,"2015_"&amp;B39&amp;"_"&amp;D39&amp;",1","2015_"&amp;D39&amp;"_"&amp;B39&amp;",0"))</f>
        <v>2015_1277_1438,1</v>
      </c>
    </row>
    <row r="40" spans="1:8">
      <c r="A40" s="3" t="str">
        <f>results!B47</f>
        <v>R2W3</v>
      </c>
      <c r="B40" s="12">
        <f>IF(results!G47=1,VLOOKUP(results!E47,teams!A$2:C$69,3,FALSE),IF(results!G47=2,VLOOKUP(results!F47,teams!A$2:C$69,3,FALSE),""))</f>
        <v>1328</v>
      </c>
      <c r="C40" s="13" t="str">
        <f>IF(results!G47=1,VLOOKUP(results!E47,teams!A$2:C$69,1,FALSE),IF(results!G47=2,VLOOKUP(results!F47,teams!A$2:C$69,1,FALSE),""))</f>
        <v>#3 Oklahoma</v>
      </c>
      <c r="D40" s="12">
        <f>IF(results!G47=2,VLOOKUP(results!E47,teams!A$2:C$69,3,FALSE),IF(results!G47=1,VLOOKUP(results!F47,teams!A$2:C$69,3,FALSE),""))</f>
        <v>1173</v>
      </c>
      <c r="E40" s="13" t="str">
        <f>IF(results!G47=2,VLOOKUP(results!E47,teams!A$2:C$69,1,FALSE),IF(results!G47=1,VLOOKUP(results!F47,teams!A$2:C$69,1,FALSE),""))</f>
        <v>#11 Dayton</v>
      </c>
      <c r="F40" s="13" t="str">
        <f>IF(B40=D40,"",IF(B40&lt;D40,"2015_"&amp;B40&amp;"_"&amp;D40,"2015_"&amp;D40&amp;"_"&amp;B40))</f>
        <v>2015_1173_1328</v>
      </c>
      <c r="G40" s="13" t="str">
        <f>IF(B40=D40,"",IF(B40&lt;D40,"1","0"))</f>
        <v>0</v>
      </c>
      <c r="H40" s="13" t="str">
        <f>IF(B40=D40,"",IF(B40&lt;D40,"2015_"&amp;B40&amp;"_"&amp;D40&amp;",1","2015_"&amp;D40&amp;"_"&amp;B40&amp;",0"))</f>
        <v>2015_1173_1328,0</v>
      </c>
    </row>
    <row r="41" spans="1:8">
      <c r="A41" s="3" t="str">
        <f>results!B48</f>
        <v>R2W4</v>
      </c>
      <c r="B41" s="12">
        <f>IF(results!G48=1,VLOOKUP(results!E48,teams!A$2:C$69,3,FALSE),IF(results!G48=2,VLOOKUP(results!F48,teams!A$2:C$69,3,FALSE),""))</f>
        <v>1257</v>
      </c>
      <c r="C41" s="13" t="str">
        <f>IF(results!G48=1,VLOOKUP(results!E48,teams!A$2:C$69,1,FALSE),IF(results!G48=2,VLOOKUP(results!F48,teams!A$2:C$69,1,FALSE),""))</f>
        <v>#4 Louisville</v>
      </c>
      <c r="D41" s="12">
        <f>IF(results!G48=2,VLOOKUP(results!E48,teams!A$2:C$69,3,FALSE),IF(results!G48=1,VLOOKUP(results!F48,teams!A$2:C$69,3,FALSE),""))</f>
        <v>1320</v>
      </c>
      <c r="E41" s="13" t="str">
        <f>IF(results!G48=2,VLOOKUP(results!E48,teams!A$2:C$69,1,FALSE),IF(results!G48=1,VLOOKUP(results!F48,teams!A$2:C$69,1,FALSE),""))</f>
        <v>#5 Northern Iowa</v>
      </c>
      <c r="F41" s="13" t="str">
        <f>IF(B41=D41,"",IF(B41&lt;D41,"2015_"&amp;B41&amp;"_"&amp;D41,"2015_"&amp;D41&amp;"_"&amp;B41))</f>
        <v>2015_1257_1320</v>
      </c>
      <c r="G41" s="13" t="str">
        <f>IF(B41=D41,"",IF(B41&lt;D41,"1","0"))</f>
        <v>1</v>
      </c>
      <c r="H41" s="13" t="str">
        <f>IF(B41=D41,"",IF(B41&lt;D41,"2015_"&amp;B41&amp;"_"&amp;D41&amp;",1","2015_"&amp;D41&amp;"_"&amp;B41&amp;",0"))</f>
        <v>2015_1257_1320,1</v>
      </c>
    </row>
    <row r="42" spans="1:8">
      <c r="A42" s="3" t="str">
        <f>results!B49</f>
        <v>R2X1</v>
      </c>
      <c r="B42" s="12">
        <f>IF(results!G49=1,VLOOKUP(results!E49,teams!A$2:C$69,3,FALSE),IF(results!G49=2,VLOOKUP(results!F49,teams!A$2:C$69,3,FALSE),""))</f>
        <v>1181</v>
      </c>
      <c r="C42" s="13" t="str">
        <f>IF(results!G49=1,VLOOKUP(results!E49,teams!A$2:C$69,1,FALSE),IF(results!G49=2,VLOOKUP(results!F49,teams!A$2:C$69,1,FALSE),""))</f>
        <v>#1 Duke</v>
      </c>
      <c r="D42" s="12">
        <f>IF(results!G49=2,VLOOKUP(results!E49,teams!A$2:C$69,3,FALSE),IF(results!G49=1,VLOOKUP(results!F49,teams!A$2:C$69,3,FALSE),""))</f>
        <v>1361</v>
      </c>
      <c r="E42" s="13" t="str">
        <f>IF(results!G49=2,VLOOKUP(results!E49,teams!A$2:C$69,1,FALSE),IF(results!G49=1,VLOOKUP(results!F49,teams!A$2:C$69,1,FALSE),""))</f>
        <v>#8 San Diego St</v>
      </c>
      <c r="F42" s="13" t="str">
        <f>IF(B42=D42,"",IF(B42&lt;D42,"2015_"&amp;B42&amp;"_"&amp;D42,"2015_"&amp;D42&amp;"_"&amp;B42))</f>
        <v>2015_1181_1361</v>
      </c>
      <c r="G42" s="13" t="str">
        <f>IF(B42=D42,"",IF(B42&lt;D42,"1","0"))</f>
        <v>1</v>
      </c>
      <c r="H42" s="13" t="str">
        <f>IF(B42=D42,"",IF(B42&lt;D42,"2015_"&amp;B42&amp;"_"&amp;D42&amp;",1","2015_"&amp;D42&amp;"_"&amp;B42&amp;",0"))</f>
        <v>2015_1181_1361,1</v>
      </c>
    </row>
    <row r="43" spans="1:8">
      <c r="A43" s="3" t="str">
        <f>results!B50</f>
        <v>R2X2</v>
      </c>
      <c r="B43" s="12">
        <f>IF(results!G50=1,VLOOKUP(results!E50,teams!A$2:C$69,3,FALSE),IF(results!G50=2,VLOOKUP(results!F50,teams!A$2:C$69,3,FALSE),""))</f>
        <v>1211</v>
      </c>
      <c r="C43" s="13" t="str">
        <f>IF(results!G50=1,VLOOKUP(results!E50,teams!A$2:C$69,1,FALSE),IF(results!G50=2,VLOOKUP(results!F50,teams!A$2:C$69,1,FALSE),""))</f>
        <v>#2 Gonzaga</v>
      </c>
      <c r="D43" s="12">
        <f>IF(results!G50=2,VLOOKUP(results!E50,teams!A$2:C$69,3,FALSE),IF(results!G50=1,VLOOKUP(results!F50,teams!A$2:C$69,3,FALSE),""))</f>
        <v>1234</v>
      </c>
      <c r="E43" s="13" t="str">
        <f>IF(results!G50=2,VLOOKUP(results!E50,teams!A$2:C$69,1,FALSE),IF(results!G50=1,VLOOKUP(results!F50,teams!A$2:C$69,1,FALSE),""))</f>
        <v>#7 Iowa</v>
      </c>
      <c r="F43" s="13" t="str">
        <f>IF(B43=D43,"",IF(B43&lt;D43,"2015_"&amp;B43&amp;"_"&amp;D43,"2015_"&amp;D43&amp;"_"&amp;B43))</f>
        <v>2015_1211_1234</v>
      </c>
      <c r="G43" s="13" t="str">
        <f>IF(B43=D43,"",IF(B43&lt;D43,"1","0"))</f>
        <v>1</v>
      </c>
      <c r="H43" s="13" t="str">
        <f>IF(B43=D43,"",IF(B43&lt;D43,"2015_"&amp;B43&amp;"_"&amp;D43&amp;",1","2015_"&amp;D43&amp;"_"&amp;B43&amp;",0"))</f>
        <v>2015_1211_1234,1</v>
      </c>
    </row>
    <row r="44" spans="1:8">
      <c r="A44" s="3" t="str">
        <f>results!B39</f>
        <v>R2X3</v>
      </c>
      <c r="B44" s="12">
        <f>IF(results!G39=1,VLOOKUP(results!E39,teams!A$2:C$69,3,FALSE),IF(results!G39=2,VLOOKUP(results!F39,teams!A$2:C$69,3,FALSE),""))</f>
        <v>1417</v>
      </c>
      <c r="C44" s="13" t="str">
        <f>IF(results!G39=1,VLOOKUP(results!E39,teams!A$2:C$69,1,FALSE),IF(results!G39=2,VLOOKUP(results!F39,teams!A$2:C$69,1,FALSE),""))</f>
        <v>#11 UCLA</v>
      </c>
      <c r="D44" s="12">
        <f>IF(results!G39=2,VLOOKUP(results!E39,teams!A$2:C$69,3,FALSE),IF(results!G39=1,VLOOKUP(results!F39,teams!A$2:C$69,3,FALSE),""))</f>
        <v>1412</v>
      </c>
      <c r="E44" s="13" t="str">
        <f>IF(results!G39=2,VLOOKUP(results!E39,teams!A$2:C$69,1,FALSE),IF(results!G39=1,VLOOKUP(results!F39,teams!A$2:C$69,1,FALSE),""))</f>
        <v>#14 UAB</v>
      </c>
      <c r="F44" s="13" t="str">
        <f t="shared" si="0"/>
        <v>2015_1412_1417</v>
      </c>
      <c r="G44" s="13" t="str">
        <f t="shared" si="1"/>
        <v>0</v>
      </c>
      <c r="H44" s="13" t="str">
        <f t="shared" si="2"/>
        <v>2015_1412_1417,0</v>
      </c>
    </row>
    <row r="45" spans="1:8">
      <c r="A45" s="3" t="str">
        <f>results!B40</f>
        <v>R2X4</v>
      </c>
      <c r="B45" s="12">
        <f>IF(results!G40=1,VLOOKUP(results!E40,teams!A$2:C$69,3,FALSE),IF(results!G40=2,VLOOKUP(results!F40,teams!A$2:C$69,3,FALSE),""))</f>
        <v>1428</v>
      </c>
      <c r="C45" s="13" t="str">
        <f>IF(results!G40=1,VLOOKUP(results!E40,teams!A$2:C$69,1,FALSE),IF(results!G40=2,VLOOKUP(results!F40,teams!A$2:C$69,1,FALSE),""))</f>
        <v>#5 Utah</v>
      </c>
      <c r="D45" s="12">
        <f>IF(results!G40=2,VLOOKUP(results!E40,teams!A$2:C$69,3,FALSE),IF(results!G40=1,VLOOKUP(results!F40,teams!A$2:C$69,3,FALSE),""))</f>
        <v>1207</v>
      </c>
      <c r="E45" s="13" t="str">
        <f>IF(results!G40=2,VLOOKUP(results!E40,teams!A$2:C$69,1,FALSE),IF(results!G40=1,VLOOKUP(results!F40,teams!A$2:C$69,1,FALSE),""))</f>
        <v>#4 Georgetown</v>
      </c>
      <c r="F45" s="13" t="str">
        <f t="shared" si="0"/>
        <v>2015_1207_1428</v>
      </c>
      <c r="G45" s="13" t="str">
        <f t="shared" si="1"/>
        <v>0</v>
      </c>
      <c r="H45" s="13" t="str">
        <f t="shared" si="2"/>
        <v>2015_1207_1428,0</v>
      </c>
    </row>
    <row r="46" spans="1:8">
      <c r="A46" s="3" t="str">
        <f>results!B41</f>
        <v>R2Y1</v>
      </c>
      <c r="B46" s="12">
        <f>IF(results!G41=1,VLOOKUP(results!E41,teams!A$2:C$69,3,FALSE),IF(results!G41=2,VLOOKUP(results!F41,teams!A$2:C$69,3,FALSE),""))</f>
        <v>1246</v>
      </c>
      <c r="C46" s="13" t="str">
        <f>IF(results!G41=1,VLOOKUP(results!E41,teams!A$2:C$69,1,FALSE),IF(results!G41=2,VLOOKUP(results!F41,teams!A$2:C$69,1,FALSE),""))</f>
        <v>#1 Kentucky</v>
      </c>
      <c r="D46" s="12">
        <f>IF(results!G41=2,VLOOKUP(results!E41,teams!A$2:C$69,3,FALSE),IF(results!G41=1,VLOOKUP(results!F41,teams!A$2:C$69,3,FALSE),""))</f>
        <v>1153</v>
      </c>
      <c r="E46" s="13" t="str">
        <f>IF(results!G41=2,VLOOKUP(results!E41,teams!A$2:C$69,1,FALSE),IF(results!G41=1,VLOOKUP(results!F41,teams!A$2:C$69,1,FALSE),""))</f>
        <v>#8 Cincinnati</v>
      </c>
      <c r="F46" s="13" t="str">
        <f t="shared" si="0"/>
        <v>2015_1153_1246</v>
      </c>
      <c r="G46" s="13" t="str">
        <f t="shared" si="1"/>
        <v>0</v>
      </c>
      <c r="H46" s="13" t="str">
        <f t="shared" si="2"/>
        <v>2015_1153_1246,0</v>
      </c>
    </row>
    <row r="47" spans="1:8">
      <c r="A47" s="3" t="str">
        <f>results!B51</f>
        <v>R2Y2</v>
      </c>
      <c r="B47" s="12">
        <f>IF(results!G51=1,VLOOKUP(results!E51,teams!A$2:C$69,3,FALSE),IF(results!G51=2,VLOOKUP(results!F51,teams!A$2:C$69,3,FALSE),""))</f>
        <v>1455</v>
      </c>
      <c r="C47" s="13" t="str">
        <f>IF(results!G51=1,VLOOKUP(results!E51,teams!A$2:C$69,1,FALSE),IF(results!G51=2,VLOOKUP(results!F51,teams!A$2:C$69,1,FALSE),""))</f>
        <v>#7 Wichita St</v>
      </c>
      <c r="D47" s="12">
        <f>IF(results!G51=2,VLOOKUP(results!E51,teams!A$2:C$69,3,FALSE),IF(results!G51=1,VLOOKUP(results!F51,teams!A$2:C$69,3,FALSE),""))</f>
        <v>1242</v>
      </c>
      <c r="E47" s="13" t="str">
        <f>IF(results!G51=2,VLOOKUP(results!E51,teams!A$2:C$69,1,FALSE),IF(results!G51=1,VLOOKUP(results!F51,teams!A$2:C$69,1,FALSE),""))</f>
        <v>#2 Kansas</v>
      </c>
      <c r="F47" s="13" t="str">
        <f>IF(B47=D47,"",IF(B47&lt;D47,"2015_"&amp;B47&amp;"_"&amp;D47,"2015_"&amp;D47&amp;"_"&amp;B47))</f>
        <v>2015_1242_1455</v>
      </c>
      <c r="G47" s="13" t="str">
        <f>IF(B47=D47,"",IF(B47&lt;D47,"1","0"))</f>
        <v>0</v>
      </c>
      <c r="H47" s="13" t="str">
        <f>IF(B47=D47,"",IF(B47&lt;D47,"2015_"&amp;B47&amp;"_"&amp;D47&amp;",1","2015_"&amp;D47&amp;"_"&amp;B47&amp;",0"))</f>
        <v>2015_1242_1455,0</v>
      </c>
    </row>
    <row r="48" spans="1:8">
      <c r="A48" s="3" t="str">
        <f>results!B42</f>
        <v>R2Y3</v>
      </c>
      <c r="B48" s="12">
        <f>IF(results!G42=1,VLOOKUP(results!E42,teams!A$2:C$69,3,FALSE),IF(results!G42=2,VLOOKUP(results!F42,teams!A$2:C$69,3,FALSE),""))</f>
        <v>1323</v>
      </c>
      <c r="C48" s="13" t="str">
        <f>IF(results!G42=1,VLOOKUP(results!E42,teams!A$2:C$69,1,FALSE),IF(results!G42=2,VLOOKUP(results!F42,teams!A$2:C$69,1,FALSE),""))</f>
        <v>#3 Notre Dame</v>
      </c>
      <c r="D48" s="12">
        <f>IF(results!G42=2,VLOOKUP(results!E42,teams!A$2:C$69,3,FALSE),IF(results!G42=1,VLOOKUP(results!F42,teams!A$2:C$69,3,FALSE),""))</f>
        <v>1139</v>
      </c>
      <c r="E48" s="13" t="str">
        <f>IF(results!G42=2,VLOOKUP(results!E42,teams!A$2:C$69,1,FALSE),IF(results!G42=1,VLOOKUP(results!F42,teams!A$2:C$69,1,FALSE),""))</f>
        <v>#6 Butler</v>
      </c>
      <c r="F48" s="13" t="str">
        <f t="shared" si="0"/>
        <v>2015_1139_1323</v>
      </c>
      <c r="G48" s="13" t="str">
        <f t="shared" si="1"/>
        <v>0</v>
      </c>
      <c r="H48" s="13" t="str">
        <f t="shared" si="2"/>
        <v>2015_1139_1323,0</v>
      </c>
    </row>
    <row r="49" spans="1:8">
      <c r="A49" s="3" t="str">
        <f>results!B52</f>
        <v>R2Y4</v>
      </c>
      <c r="B49" s="12">
        <f>IF(results!G52=1,VLOOKUP(results!E52,teams!A$2:C$69,3,FALSE),IF(results!G52=2,VLOOKUP(results!F52,teams!A$2:C$69,3,FALSE),""))</f>
        <v>1452</v>
      </c>
      <c r="C49" s="13" t="str">
        <f>IF(results!G52=1,VLOOKUP(results!E52,teams!A$2:C$69,1,FALSE),IF(results!G52=2,VLOOKUP(results!F52,teams!A$2:C$69,1,FALSE),""))</f>
        <v>#5 West Virginia</v>
      </c>
      <c r="D49" s="12">
        <f>IF(results!G52=2,VLOOKUP(results!E52,teams!A$2:C$69,3,FALSE),IF(results!G52=1,VLOOKUP(results!F52,teams!A$2:C$69,3,FALSE),""))</f>
        <v>1268</v>
      </c>
      <c r="E49" s="13" t="str">
        <f>IF(results!G52=2,VLOOKUP(results!E52,teams!A$2:C$69,1,FALSE),IF(results!G52=1,VLOOKUP(results!F52,teams!A$2:C$69,1,FALSE),""))</f>
        <v>#4 Maryland</v>
      </c>
      <c r="F49" s="13" t="str">
        <f>IF(B49=D49,"",IF(B49&lt;D49,"2015_"&amp;B49&amp;"_"&amp;D49,"2015_"&amp;D49&amp;"_"&amp;B49))</f>
        <v>2015_1268_1452</v>
      </c>
      <c r="G49" s="13" t="str">
        <f>IF(B49=D49,"",IF(B49&lt;D49,"1","0"))</f>
        <v>0</v>
      </c>
      <c r="H49" s="13" t="str">
        <f>IF(B49=D49,"",IF(B49&lt;D49,"2015_"&amp;B49&amp;"_"&amp;D49&amp;",1","2015_"&amp;D49&amp;"_"&amp;B49&amp;",0"))</f>
        <v>2015_1268_1452,0</v>
      </c>
    </row>
    <row r="50" spans="1:8">
      <c r="A50" s="3" t="str">
        <f>results!B53</f>
        <v>R2Z1</v>
      </c>
      <c r="B50" s="12">
        <f>IF(results!G53=1,VLOOKUP(results!E53,teams!A$2:C$69,3,FALSE),IF(results!G53=2,VLOOKUP(results!F53,teams!A$2:C$69,3,FALSE),""))</f>
        <v>1458</v>
      </c>
      <c r="C50" s="13" t="str">
        <f>IF(results!G53=1,VLOOKUP(results!E53,teams!A$2:C$69,1,FALSE),IF(results!G53=2,VLOOKUP(results!F53,teams!A$2:C$69,1,FALSE),""))</f>
        <v>#1 Wisconsin</v>
      </c>
      <c r="D50" s="12">
        <f>IF(results!G53=2,VLOOKUP(results!E53,teams!A$2:C$69,3,FALSE),IF(results!G53=1,VLOOKUP(results!F53,teams!A$2:C$69,3,FALSE),""))</f>
        <v>1332</v>
      </c>
      <c r="E50" s="13" t="str">
        <f>IF(results!G53=2,VLOOKUP(results!E53,teams!A$2:C$69,1,FALSE),IF(results!G53=1,VLOOKUP(results!F53,teams!A$2:C$69,1,FALSE),""))</f>
        <v>#8 Oregon</v>
      </c>
      <c r="F50" s="13" t="str">
        <f>IF(B50=D50,"",IF(B50&lt;D50,"2015_"&amp;B50&amp;"_"&amp;D50,"2015_"&amp;D50&amp;"_"&amp;B50))</f>
        <v>2015_1332_1458</v>
      </c>
      <c r="G50" s="13" t="str">
        <f>IF(B50=D50,"",IF(B50&lt;D50,"1","0"))</f>
        <v>0</v>
      </c>
      <c r="H50" s="13" t="str">
        <f>IF(B50=D50,"",IF(B50&lt;D50,"2015_"&amp;B50&amp;"_"&amp;D50&amp;",1","2015_"&amp;D50&amp;"_"&amp;B50&amp;",0"))</f>
        <v>2015_1332_1458,0</v>
      </c>
    </row>
    <row r="51" spans="1:8">
      <c r="A51" s="3" t="str">
        <f>results!B43</f>
        <v>R2Z2</v>
      </c>
      <c r="B51" s="12">
        <f>IF(results!G43=1,VLOOKUP(results!E43,teams!A$2:C$69,3,FALSE),IF(results!G43=2,VLOOKUP(results!F43,teams!A$2:C$69,3,FALSE),""))</f>
        <v>1112</v>
      </c>
      <c r="C51" s="13" t="str">
        <f>IF(results!G43=1,VLOOKUP(results!E43,teams!A$2:C$69,1,FALSE),IF(results!G43=2,VLOOKUP(results!F43,teams!A$2:C$69,1,FALSE),""))</f>
        <v>#2 Arizona</v>
      </c>
      <c r="D51" s="12">
        <f>IF(results!G43=2,VLOOKUP(results!E43,teams!A$2:C$69,3,FALSE),IF(results!G43=1,VLOOKUP(results!F43,teams!A$2:C$69,3,FALSE),""))</f>
        <v>1326</v>
      </c>
      <c r="E51" s="13" t="str">
        <f>IF(results!G43=2,VLOOKUP(results!E43,teams!A$2:C$69,1,FALSE),IF(results!G43=1,VLOOKUP(results!F43,teams!A$2:C$69,1,FALSE),""))</f>
        <v>#10 Ohio St</v>
      </c>
      <c r="F51" s="13" t="str">
        <f t="shared" si="0"/>
        <v>2015_1112_1326</v>
      </c>
      <c r="G51" s="13" t="str">
        <f t="shared" si="1"/>
        <v>1</v>
      </c>
      <c r="H51" s="13" t="str">
        <f t="shared" si="2"/>
        <v>2015_1112_1326,1</v>
      </c>
    </row>
    <row r="52" spans="1:8">
      <c r="A52" s="3" t="str">
        <f>results!B44</f>
        <v>R2Z3</v>
      </c>
      <c r="B52" s="12">
        <f>IF(results!G44=1,VLOOKUP(results!E44,teams!A$2:C$69,3,FALSE),IF(results!G44=2,VLOOKUP(results!F44,teams!A$2:C$69,3,FALSE),""))</f>
        <v>1462</v>
      </c>
      <c r="C52" s="13" t="str">
        <f>IF(results!G44=1,VLOOKUP(results!E44,teams!A$2:C$69,1,FALSE),IF(results!G44=2,VLOOKUP(results!F44,teams!A$2:C$69,1,FALSE),""))</f>
        <v>#6 Xavier</v>
      </c>
      <c r="D52" s="12">
        <f>IF(results!G44=2,VLOOKUP(results!E44,teams!A$2:C$69,3,FALSE),IF(results!G44=1,VLOOKUP(results!F44,teams!A$2:C$69,3,FALSE),""))</f>
        <v>1209</v>
      </c>
      <c r="E52" s="13" t="str">
        <f>IF(results!G44=2,VLOOKUP(results!E44,teams!A$2:C$69,1,FALSE),IF(results!G44=1,VLOOKUP(results!F44,teams!A$2:C$69,1,FALSE),""))</f>
        <v>#14 Georgia St</v>
      </c>
      <c r="F52" s="13" t="str">
        <f t="shared" si="0"/>
        <v>2015_1209_1462</v>
      </c>
      <c r="G52" s="13" t="str">
        <f t="shared" si="1"/>
        <v>0</v>
      </c>
      <c r="H52" s="13" t="str">
        <f t="shared" si="2"/>
        <v>2015_1209_1462,0</v>
      </c>
    </row>
    <row r="53" spans="1:8">
      <c r="A53" s="3" t="str">
        <f>results!B45</f>
        <v>R2Z4</v>
      </c>
      <c r="B53" s="12">
        <f>IF(results!G45=1,VLOOKUP(results!E45,teams!A$2:C$69,3,FALSE),IF(results!G45=2,VLOOKUP(results!F45,teams!A$2:C$69,3,FALSE),""))</f>
        <v>1314</v>
      </c>
      <c r="C53" s="13" t="str">
        <f>IF(results!G45=1,VLOOKUP(results!E45,teams!A$2:C$69,1,FALSE),IF(results!G45=2,VLOOKUP(results!F45,teams!A$2:C$69,1,FALSE),""))</f>
        <v>#4 North Carolina</v>
      </c>
      <c r="D53" s="12">
        <f>IF(results!G45=2,VLOOKUP(results!E45,teams!A$2:C$69,3,FALSE),IF(results!G45=1,VLOOKUP(results!F45,teams!A$2:C$69,3,FALSE),""))</f>
        <v>1116</v>
      </c>
      <c r="E53" s="13" t="str">
        <f>IF(results!G45=2,VLOOKUP(results!E45,teams!A$2:C$69,1,FALSE),IF(results!G45=1,VLOOKUP(results!F45,teams!A$2:C$69,1,FALSE),""))</f>
        <v>#5 Arkansas</v>
      </c>
      <c r="F53" s="13" t="str">
        <f t="shared" si="0"/>
        <v>2015_1116_1314</v>
      </c>
      <c r="G53" s="13" t="str">
        <f t="shared" si="1"/>
        <v>0</v>
      </c>
      <c r="H53" s="13" t="str">
        <f t="shared" si="2"/>
        <v>2015_1116_1314,0</v>
      </c>
    </row>
    <row r="54" spans="1:8">
      <c r="A54" s="3" t="str">
        <f>results!B58</f>
        <v>R3W1</v>
      </c>
      <c r="B54" s="12">
        <f>IF(results!G58=1,VLOOKUP(results!E58,teams!A$2:C$69,3,FALSE),IF(results!G58=2,VLOOKUP(results!F58,teams!A$2:C$69,3,FALSE),""))</f>
        <v>1257</v>
      </c>
      <c r="C54" s="13" t="str">
        <f>IF(results!G58=1,VLOOKUP(results!E58,teams!A$2:C$69,1,FALSE),IF(results!G58=2,VLOOKUP(results!F58,teams!A$2:C$69,1,FALSE),""))</f>
        <v>#4 Louisville</v>
      </c>
      <c r="D54" s="12">
        <f>IF(results!G58=2,VLOOKUP(results!E58,teams!A$2:C$69,3,FALSE),IF(results!G58=1,VLOOKUP(results!F58,teams!A$2:C$69,3,FALSE),""))</f>
        <v>1301</v>
      </c>
      <c r="E54" s="13" t="str">
        <f>IF(results!G58=2,VLOOKUP(results!E58,teams!A$2:C$69,1,FALSE),IF(results!G58=1,VLOOKUP(results!F58,teams!A$2:C$69,1,FALSE),""))</f>
        <v>#8 NC State</v>
      </c>
      <c r="F54" s="13" t="str">
        <f>IF(B54=D54,"",IF(B54&lt;D54,"2015_"&amp;B54&amp;"_"&amp;D54,"2015_"&amp;D54&amp;"_"&amp;B54))</f>
        <v>2015_1257_1301</v>
      </c>
      <c r="G54" s="13" t="str">
        <f>IF(B54=D54,"",IF(B54&lt;D54,"1","0"))</f>
        <v>1</v>
      </c>
      <c r="H54" s="13" t="str">
        <f>IF(B54=D54,"",IF(B54&lt;D54,"2015_"&amp;B54&amp;"_"&amp;D54&amp;",1","2015_"&amp;D54&amp;"_"&amp;B54&amp;",0"))</f>
        <v>2015_1257_1301,1</v>
      </c>
    </row>
    <row r="55" spans="1:8">
      <c r="A55" s="3" t="str">
        <f>results!B59</f>
        <v>R3W2</v>
      </c>
      <c r="B55" s="12">
        <f>IF(results!G59=1,VLOOKUP(results!E59,teams!A$2:C$69,3,FALSE),IF(results!G59=2,VLOOKUP(results!F59,teams!A$2:C$69,3,FALSE),""))</f>
        <v>1277</v>
      </c>
      <c r="C55" s="13" t="str">
        <f>IF(results!G59=1,VLOOKUP(results!E59,teams!A$2:C$69,1,FALSE),IF(results!G59=2,VLOOKUP(results!F59,teams!A$2:C$69,1,FALSE),""))</f>
        <v>#7 Michigan St</v>
      </c>
      <c r="D55" s="12">
        <f>IF(results!G59=2,VLOOKUP(results!E59,teams!A$2:C$69,3,FALSE),IF(results!G59=1,VLOOKUP(results!F59,teams!A$2:C$69,3,FALSE),""))</f>
        <v>1328</v>
      </c>
      <c r="E55" s="13" t="str">
        <f>IF(results!G59=2,VLOOKUP(results!E59,teams!A$2:C$69,1,FALSE),IF(results!G59=1,VLOOKUP(results!F59,teams!A$2:C$69,1,FALSE),""))</f>
        <v>#3 Oklahoma</v>
      </c>
      <c r="F55" s="13" t="str">
        <f>IF(B55=D55,"",IF(B55&lt;D55,"2015_"&amp;B55&amp;"_"&amp;D55,"2015_"&amp;D55&amp;"_"&amp;B55))</f>
        <v>2015_1277_1328</v>
      </c>
      <c r="G55" s="13" t="str">
        <f>IF(B55=D55,"",IF(B55&lt;D55,"1","0"))</f>
        <v>1</v>
      </c>
      <c r="H55" s="13" t="str">
        <f>IF(B55=D55,"",IF(B55&lt;D55,"2015_"&amp;B55&amp;"_"&amp;D55&amp;",1","2015_"&amp;D55&amp;"_"&amp;B55&amp;",0"))</f>
        <v>2015_1277_1328,1</v>
      </c>
    </row>
    <row r="56" spans="1:8">
      <c r="A56" s="3" t="str">
        <f>results!B60</f>
        <v>R3X1</v>
      </c>
      <c r="B56" s="12">
        <f>IF(results!G60=1,VLOOKUP(results!E60,teams!A$2:C$69,3,FALSE),IF(results!G60=2,VLOOKUP(results!F60,teams!A$2:C$69,3,FALSE),""))</f>
        <v>1181</v>
      </c>
      <c r="C56" s="13" t="str">
        <f>IF(results!G60=1,VLOOKUP(results!E60,teams!A$2:C$69,1,FALSE),IF(results!G60=2,VLOOKUP(results!F60,teams!A$2:C$69,1,FALSE),""))</f>
        <v>#1 Duke</v>
      </c>
      <c r="D56" s="12">
        <f>IF(results!G60=2,VLOOKUP(results!E60,teams!A$2:C$69,3,FALSE),IF(results!G60=1,VLOOKUP(results!F60,teams!A$2:C$69,3,FALSE),""))</f>
        <v>1428</v>
      </c>
      <c r="E56" s="13" t="str">
        <f>IF(results!G60=2,VLOOKUP(results!E60,teams!A$2:C$69,1,FALSE),IF(results!G60=1,VLOOKUP(results!F60,teams!A$2:C$69,1,FALSE),""))</f>
        <v>#5 Utah</v>
      </c>
      <c r="F56" s="13" t="str">
        <f>IF(B56=D56,"",IF(B56&lt;D56,"2015_"&amp;B56&amp;"_"&amp;D56,"2015_"&amp;D56&amp;"_"&amp;B56))</f>
        <v>2015_1181_1428</v>
      </c>
      <c r="G56" s="13" t="str">
        <f>IF(B56=D56,"",IF(B56&lt;D56,"1","0"))</f>
        <v>1</v>
      </c>
      <c r="H56" s="13" t="str">
        <f>IF(B56=D56,"",IF(B56&lt;D56,"2015_"&amp;B56&amp;"_"&amp;D56&amp;",1","2015_"&amp;D56&amp;"_"&amp;B56&amp;",0"))</f>
        <v>2015_1181_1428,1</v>
      </c>
    </row>
    <row r="57" spans="1:8">
      <c r="A57" s="3" t="str">
        <f>results!B61</f>
        <v>R3X2</v>
      </c>
      <c r="B57" s="12">
        <f>IF(results!G61=1,VLOOKUP(results!E61,teams!A$2:C$69,3,FALSE),IF(results!G61=2,VLOOKUP(results!F61,teams!A$2:C$69,3,FALSE),""))</f>
        <v>1211</v>
      </c>
      <c r="C57" s="13" t="str">
        <f>IF(results!G61=1,VLOOKUP(results!E61,teams!A$2:C$69,1,FALSE),IF(results!G61=2,VLOOKUP(results!F61,teams!A$2:C$69,1,FALSE),""))</f>
        <v>#2 Gonzaga</v>
      </c>
      <c r="D57" s="12">
        <f>IF(results!G61=2,VLOOKUP(results!E61,teams!A$2:C$69,3,FALSE),IF(results!G61=1,VLOOKUP(results!F61,teams!A$2:C$69,3,FALSE),""))</f>
        <v>1417</v>
      </c>
      <c r="E57" s="13" t="str">
        <f>IF(results!G61=2,VLOOKUP(results!E61,teams!A$2:C$69,1,FALSE),IF(results!G61=1,VLOOKUP(results!F61,teams!A$2:C$69,1,FALSE),""))</f>
        <v>#11 UCLA</v>
      </c>
      <c r="F57" s="13" t="str">
        <f>IF(B57=D57,"",IF(B57&lt;D57,"2015_"&amp;B57&amp;"_"&amp;D57,"2015_"&amp;D57&amp;"_"&amp;B57))</f>
        <v>2015_1211_1417</v>
      </c>
      <c r="G57" s="13" t="str">
        <f>IF(B57=D57,"",IF(B57&lt;D57,"1","0"))</f>
        <v>1</v>
      </c>
      <c r="H57" s="13" t="str">
        <f>IF(B57=D57,"",IF(B57&lt;D57,"2015_"&amp;B57&amp;"_"&amp;D57&amp;",1","2015_"&amp;D57&amp;"_"&amp;B57&amp;",0"))</f>
        <v>2015_1211_1417,1</v>
      </c>
    </row>
    <row r="58" spans="1:8">
      <c r="A58" s="3" t="str">
        <f>results!B54</f>
        <v>R3Y1</v>
      </c>
      <c r="B58" s="12">
        <f>IF(results!G54=1,VLOOKUP(results!E54,teams!A$2:C$69,3,FALSE),IF(results!G54=2,VLOOKUP(results!F54,teams!A$2:C$69,3,FALSE),""))</f>
        <v>1246</v>
      </c>
      <c r="C58" s="13" t="str">
        <f>IF(results!G54=1,VLOOKUP(results!E54,teams!A$2:C$69,1,FALSE),IF(results!G54=2,VLOOKUP(results!F54,teams!A$2:C$69,1,FALSE),""))</f>
        <v>#1 Kentucky</v>
      </c>
      <c r="D58" s="12">
        <f>IF(results!G54=2,VLOOKUP(results!E54,teams!A$2:C$69,3,FALSE),IF(results!G54=1,VLOOKUP(results!F54,teams!A$2:C$69,3,FALSE),""))</f>
        <v>1452</v>
      </c>
      <c r="E58" s="13" t="str">
        <f>IF(results!G54=2,VLOOKUP(results!E54,teams!A$2:C$69,1,FALSE),IF(results!G54=1,VLOOKUP(results!F54,teams!A$2:C$69,1,FALSE),""))</f>
        <v>#5 West Virginia</v>
      </c>
      <c r="F58" s="13" t="str">
        <f t="shared" si="0"/>
        <v>2015_1246_1452</v>
      </c>
      <c r="G58" s="13" t="str">
        <f t="shared" si="1"/>
        <v>1</v>
      </c>
      <c r="H58" s="13" t="str">
        <f t="shared" si="2"/>
        <v>2015_1246_1452,1</v>
      </c>
    </row>
    <row r="59" spans="1:8">
      <c r="A59" s="3" t="str">
        <f>results!B55</f>
        <v>R3Y2</v>
      </c>
      <c r="B59" s="12">
        <f>IF(results!G55=1,VLOOKUP(results!E55,teams!A$2:C$69,3,FALSE),IF(results!G55=2,VLOOKUP(results!F55,teams!A$2:C$69,3,FALSE),""))</f>
        <v>1323</v>
      </c>
      <c r="C59" s="13" t="str">
        <f>IF(results!G55=1,VLOOKUP(results!E55,teams!A$2:C$69,1,FALSE),IF(results!G55=2,VLOOKUP(results!F55,teams!A$2:C$69,1,FALSE),""))</f>
        <v>#3 Notre Dame</v>
      </c>
      <c r="D59" s="12">
        <f>IF(results!G55=2,VLOOKUP(results!E55,teams!A$2:C$69,3,FALSE),IF(results!G55=1,VLOOKUP(results!F55,teams!A$2:C$69,3,FALSE),""))</f>
        <v>1455</v>
      </c>
      <c r="E59" s="13" t="str">
        <f>IF(results!G55=2,VLOOKUP(results!E55,teams!A$2:C$69,1,FALSE),IF(results!G55=1,VLOOKUP(results!F55,teams!A$2:C$69,1,FALSE),""))</f>
        <v>#7 Wichita St</v>
      </c>
      <c r="F59" s="13" t="str">
        <f t="shared" si="0"/>
        <v>2015_1323_1455</v>
      </c>
      <c r="G59" s="13" t="str">
        <f t="shared" si="1"/>
        <v>1</v>
      </c>
      <c r="H59" s="13" t="str">
        <f t="shared" si="2"/>
        <v>2015_1323_1455,1</v>
      </c>
    </row>
    <row r="60" spans="1:8">
      <c r="A60" s="3" t="str">
        <f>results!B56</f>
        <v>R3Z1</v>
      </c>
      <c r="B60" s="12">
        <f>IF(results!G56=1,VLOOKUP(results!E56,teams!A$2:C$69,3,FALSE),IF(results!G56=2,VLOOKUP(results!F56,teams!A$2:C$69,3,FALSE),""))</f>
        <v>1458</v>
      </c>
      <c r="C60" s="13" t="str">
        <f>IF(results!G56=1,VLOOKUP(results!E56,teams!A$2:C$69,1,FALSE),IF(results!G56=2,VLOOKUP(results!F56,teams!A$2:C$69,1,FALSE),""))</f>
        <v>#1 Wisconsin</v>
      </c>
      <c r="D60" s="12">
        <f>IF(results!G56=2,VLOOKUP(results!E56,teams!A$2:C$69,3,FALSE),IF(results!G56=1,VLOOKUP(results!F56,teams!A$2:C$69,3,FALSE),""))</f>
        <v>1314</v>
      </c>
      <c r="E60" s="13" t="str">
        <f>IF(results!G56=2,VLOOKUP(results!E56,teams!A$2:C$69,1,FALSE),IF(results!G56=1,VLOOKUP(results!F56,teams!A$2:C$69,1,FALSE),""))</f>
        <v>#4 North Carolina</v>
      </c>
      <c r="F60" s="13" t="str">
        <f t="shared" si="0"/>
        <v>2015_1314_1458</v>
      </c>
      <c r="G60" s="13" t="str">
        <f t="shared" si="1"/>
        <v>0</v>
      </c>
      <c r="H60" s="13" t="str">
        <f t="shared" si="2"/>
        <v>2015_1314_1458,0</v>
      </c>
    </row>
    <row r="61" spans="1:8">
      <c r="A61" s="3" t="str">
        <f>results!B57</f>
        <v>R3Z2</v>
      </c>
      <c r="B61" s="12">
        <f>IF(results!G57=1,VLOOKUP(results!E57,teams!A$2:C$69,3,FALSE),IF(results!G57=2,VLOOKUP(results!F57,teams!A$2:C$69,3,FALSE),""))</f>
        <v>1112</v>
      </c>
      <c r="C61" s="13" t="str">
        <f>IF(results!G57=1,VLOOKUP(results!E57,teams!A$2:C$69,1,FALSE),IF(results!G57=2,VLOOKUP(results!F57,teams!A$2:C$69,1,FALSE),""))</f>
        <v>#2 Arizona</v>
      </c>
      <c r="D61" s="12">
        <f>IF(results!G57=2,VLOOKUP(results!E57,teams!A$2:C$69,3,FALSE),IF(results!G57=1,VLOOKUP(results!F57,teams!A$2:C$69,3,FALSE),""))</f>
        <v>1462</v>
      </c>
      <c r="E61" s="13" t="str">
        <f>IF(results!G57=2,VLOOKUP(results!E57,teams!A$2:C$69,1,FALSE),IF(results!G57=1,VLOOKUP(results!F57,teams!A$2:C$69,1,FALSE),""))</f>
        <v>#6 Xavier</v>
      </c>
      <c r="F61" s="13" t="str">
        <f t="shared" si="0"/>
        <v>2015_1112_1462</v>
      </c>
      <c r="G61" s="13" t="str">
        <f t="shared" si="1"/>
        <v>1</v>
      </c>
      <c r="H61" s="13" t="str">
        <f t="shared" si="2"/>
        <v>2015_1112_1462,1</v>
      </c>
    </row>
    <row r="62" spans="1:8">
      <c r="A62" s="3" t="str">
        <f>results!B64</f>
        <v>R4W1</v>
      </c>
      <c r="B62" s="12">
        <f>IF(results!G64=1,VLOOKUP(results!E64,teams!A$2:C$69,3,FALSE),IF(results!G64=2,VLOOKUP(results!F64,teams!A$2:C$69,3,FALSE),""))</f>
        <v>1277</v>
      </c>
      <c r="C62" s="13" t="str">
        <f>IF(results!G64=1,VLOOKUP(results!E64,teams!A$2:C$69,1,FALSE),IF(results!G64=2,VLOOKUP(results!F64,teams!A$2:C$69,1,FALSE),""))</f>
        <v>#7 Michigan St</v>
      </c>
      <c r="D62" s="12">
        <f>IF(results!G64=2,VLOOKUP(results!E64,teams!A$2:C$69,3,FALSE),IF(results!G64=1,VLOOKUP(results!F64,teams!A$2:C$69,3,FALSE),""))</f>
        <v>1257</v>
      </c>
      <c r="E62" s="13" t="str">
        <f>IF(results!G64=2,VLOOKUP(results!E64,teams!A$2:C$69,1,FALSE),IF(results!G64=1,VLOOKUP(results!F64,teams!A$2:C$69,1,FALSE),""))</f>
        <v>#4 Louisville</v>
      </c>
      <c r="F62" s="13" t="str">
        <f>IF(B62=D62,"",IF(B62&lt;D62,"2015_"&amp;B62&amp;"_"&amp;D62,"2015_"&amp;D62&amp;"_"&amp;B62))</f>
        <v>2015_1257_1277</v>
      </c>
      <c r="G62" s="13" t="str">
        <f>IF(B62=D62,"",IF(B62&lt;D62,"1","0"))</f>
        <v>0</v>
      </c>
      <c r="H62" s="13" t="str">
        <f>IF(B62=D62,"",IF(B62&lt;D62,"2015_"&amp;B62&amp;"_"&amp;D62&amp;",1","2015_"&amp;D62&amp;"_"&amp;B62&amp;",0"))</f>
        <v>2015_1257_1277,0</v>
      </c>
    </row>
    <row r="63" spans="1:8">
      <c r="A63" s="3" t="str">
        <f>results!B65</f>
        <v>R4X1</v>
      </c>
      <c r="B63" s="12">
        <f>IF(results!G65=1,VLOOKUP(results!E65,teams!A$2:C$69,3,FALSE),IF(results!G65=2,VLOOKUP(results!F65,teams!A$2:C$69,3,FALSE),""))</f>
        <v>1181</v>
      </c>
      <c r="C63" s="13" t="str">
        <f>IF(results!G65=1,VLOOKUP(results!E65,teams!A$2:C$69,1,FALSE),IF(results!G65=2,VLOOKUP(results!F65,teams!A$2:C$69,1,FALSE),""))</f>
        <v>#1 Duke</v>
      </c>
      <c r="D63" s="12">
        <f>IF(results!G65=2,VLOOKUP(results!E65,teams!A$2:C$69,3,FALSE),IF(results!G65=1,VLOOKUP(results!F65,teams!A$2:C$69,3,FALSE),""))</f>
        <v>1211</v>
      </c>
      <c r="E63" s="13" t="str">
        <f>IF(results!G65=2,VLOOKUP(results!E65,teams!A$2:C$69,1,FALSE),IF(results!G65=1,VLOOKUP(results!F65,teams!A$2:C$69,1,FALSE),""))</f>
        <v>#2 Gonzaga</v>
      </c>
      <c r="F63" s="13" t="str">
        <f>IF(B63=D63,"",IF(B63&lt;D63,"2015_"&amp;B63&amp;"_"&amp;D63,"2015_"&amp;D63&amp;"_"&amp;B63))</f>
        <v>2015_1181_1211</v>
      </c>
      <c r="G63" s="13" t="str">
        <f>IF(B63=D63,"",IF(B63&lt;D63,"1","0"))</f>
        <v>1</v>
      </c>
      <c r="H63" s="13" t="str">
        <f>IF(B63=D63,"",IF(B63&lt;D63,"2015_"&amp;B63&amp;"_"&amp;D63&amp;",1","2015_"&amp;D63&amp;"_"&amp;B63&amp;",0"))</f>
        <v>2015_1181_1211,1</v>
      </c>
    </row>
    <row r="64" spans="1:8">
      <c r="A64" s="3" t="str">
        <f>results!B62</f>
        <v>R4Y1</v>
      </c>
      <c r="B64" s="12">
        <f>IF(results!G62=1,VLOOKUP(results!E62,teams!A$2:C$69,3,FALSE),IF(results!G62=2,VLOOKUP(results!F62,teams!A$2:C$69,3,FALSE),""))</f>
        <v>1246</v>
      </c>
      <c r="C64" s="13" t="str">
        <f>IF(results!G62=1,VLOOKUP(results!E62,teams!A$2:C$69,1,FALSE),IF(results!G62=2,VLOOKUP(results!F62,teams!A$2:C$69,1,FALSE),""))</f>
        <v>#1 Kentucky</v>
      </c>
      <c r="D64" s="12">
        <f>IF(results!G62=2,VLOOKUP(results!E62,teams!A$2:C$69,3,FALSE),IF(results!G62=1,VLOOKUP(results!F62,teams!A$2:C$69,3,FALSE),""))</f>
        <v>1323</v>
      </c>
      <c r="E64" s="13" t="str">
        <f>IF(results!G62=2,VLOOKUP(results!E62,teams!A$2:C$69,1,FALSE),IF(results!G62=1,VLOOKUP(results!F62,teams!A$2:C$69,1,FALSE),""))</f>
        <v>#3 Notre Dame</v>
      </c>
      <c r="F64" s="13" t="str">
        <f t="shared" si="0"/>
        <v>2015_1246_1323</v>
      </c>
      <c r="G64" s="13" t="str">
        <f t="shared" si="1"/>
        <v>1</v>
      </c>
      <c r="H64" s="13" t="str">
        <f t="shared" si="2"/>
        <v>2015_1246_1323,1</v>
      </c>
    </row>
    <row r="65" spans="1:8">
      <c r="A65" s="3" t="str">
        <f>results!B63</f>
        <v>R4Z1</v>
      </c>
      <c r="B65" s="12">
        <f>IF(results!G63=1,VLOOKUP(results!E63,teams!A$2:C$69,3,FALSE),IF(results!G63=2,VLOOKUP(results!F63,teams!A$2:C$69,3,FALSE),""))</f>
        <v>1458</v>
      </c>
      <c r="C65" s="13" t="str">
        <f>IF(results!G63=1,VLOOKUP(results!E63,teams!A$2:C$69,1,FALSE),IF(results!G63=2,VLOOKUP(results!F63,teams!A$2:C$69,1,FALSE),""))</f>
        <v>#1 Wisconsin</v>
      </c>
      <c r="D65" s="12">
        <f>IF(results!G63=2,VLOOKUP(results!E63,teams!A$2:C$69,3,FALSE),IF(results!G63=1,VLOOKUP(results!F63,teams!A$2:C$69,3,FALSE),""))</f>
        <v>1112</v>
      </c>
      <c r="E65" s="13" t="str">
        <f>IF(results!G63=2,VLOOKUP(results!E63,teams!A$2:C$69,1,FALSE),IF(results!G63=1,VLOOKUP(results!F63,teams!A$2:C$69,1,FALSE),""))</f>
        <v>#2 Arizona</v>
      </c>
      <c r="F65" s="13" t="str">
        <f t="shared" si="0"/>
        <v>2015_1112_1458</v>
      </c>
      <c r="G65" s="13" t="str">
        <f t="shared" si="1"/>
        <v>0</v>
      </c>
      <c r="H65" s="13" t="str">
        <f t="shared" si="2"/>
        <v>2015_1112_1458,0</v>
      </c>
    </row>
    <row r="66" spans="1:8">
      <c r="A66" s="3" t="str">
        <f>results!B66</f>
        <v>R5WX</v>
      </c>
      <c r="B66" s="12" t="str">
        <f>IF(results!G66=1,VLOOKUP(results!E66,teams!A$2:C$69,3,FALSE),IF(results!G66=2,VLOOKUP(results!F66,teams!A$2:C$69,3,FALSE),""))</f>
        <v/>
      </c>
      <c r="C66" s="13" t="str">
        <f>IF(results!G66=1,VLOOKUP(results!E66,teams!A$2:C$69,1,FALSE),IF(results!G66=2,VLOOKUP(results!F66,teams!A$2:C$69,1,FALSE),""))</f>
        <v/>
      </c>
      <c r="D66" s="12" t="str">
        <f>IF(results!G66=2,VLOOKUP(results!E66,teams!A$2:C$69,3,FALSE),IF(results!G66=1,VLOOKUP(results!F66,teams!A$2:C$69,3,FALSE),""))</f>
        <v/>
      </c>
      <c r="E66" s="13" t="str">
        <f>IF(results!G66=2,VLOOKUP(results!E66,teams!A$2:C$69,1,FALSE),IF(results!G66=1,VLOOKUP(results!F66,teams!A$2:C$69,1,FALSE),""))</f>
        <v/>
      </c>
      <c r="F66" s="13" t="str">
        <f t="shared" si="0"/>
        <v/>
      </c>
      <c r="G66" s="13" t="str">
        <f t="shared" si="1"/>
        <v/>
      </c>
      <c r="H66" s="13" t="str">
        <f t="shared" si="2"/>
        <v/>
      </c>
    </row>
    <row r="67" spans="1:8">
      <c r="A67" s="3" t="str">
        <f>results!B67</f>
        <v>R5YZ</v>
      </c>
      <c r="B67" s="12" t="str">
        <f>IF(results!G67=1,VLOOKUP(results!E67,teams!A$2:C$69,3,FALSE),IF(results!G67=2,VLOOKUP(results!F67,teams!A$2:C$69,3,FALSE),""))</f>
        <v/>
      </c>
      <c r="C67" s="13" t="str">
        <f>IF(results!G67=1,VLOOKUP(results!E67,teams!A$2:C$69,1,FALSE),IF(results!G67=2,VLOOKUP(results!F67,teams!A$2:C$69,1,FALSE),""))</f>
        <v/>
      </c>
      <c r="D67" s="12" t="str">
        <f>IF(results!G67=2,VLOOKUP(results!E67,teams!A$2:C$69,3,FALSE),IF(results!G67=1,VLOOKUP(results!F67,teams!A$2:C$69,3,FALSE),""))</f>
        <v/>
      </c>
      <c r="E67" s="13" t="str">
        <f>IF(results!G67=2,VLOOKUP(results!E67,teams!A$2:C$69,1,FALSE),IF(results!G67=1,VLOOKUP(results!F67,teams!A$2:C$69,1,FALSE),""))</f>
        <v/>
      </c>
      <c r="F67" s="13" t="str">
        <f t="shared" si="0"/>
        <v/>
      </c>
      <c r="G67" s="13" t="str">
        <f t="shared" si="1"/>
        <v/>
      </c>
      <c r="H67" s="13" t="str">
        <f t="shared" si="2"/>
        <v/>
      </c>
    </row>
    <row r="68" spans="1:8">
      <c r="A68" s="3" t="str">
        <f>results!B68</f>
        <v>R6CH</v>
      </c>
      <c r="B68" s="12" t="str">
        <f>IF(results!G68=1,VLOOKUP(results!E68,teams!A$2:C$69,3,FALSE),IF(results!G68=2,VLOOKUP(results!F68,teams!A$2:C$69,3,FALSE),""))</f>
        <v/>
      </c>
      <c r="C68" s="13" t="str">
        <f>IF(results!G68=1,VLOOKUP(results!E68,teams!A$2:C$69,1,FALSE),IF(results!G68=2,VLOOKUP(results!F68,teams!A$2:C$69,1,FALSE),""))</f>
        <v/>
      </c>
      <c r="D68" s="12" t="str">
        <f>IF(results!G68=2,VLOOKUP(results!E68,teams!A$2:C$69,3,FALSE),IF(results!G68=1,VLOOKUP(results!F68,teams!A$2:C$69,3,FALSE),""))</f>
        <v/>
      </c>
      <c r="E68" s="13" t="str">
        <f>IF(results!G68=2,VLOOKUP(results!E68,teams!A$2:C$69,1,FALSE),IF(results!G68=1,VLOOKUP(results!F68,teams!A$2:C$69,1,FALSE),""))</f>
        <v/>
      </c>
      <c r="F68" s="13" t="str">
        <f t="shared" ref="F68" si="6">IF(B68=D68,"",IF(B68&lt;D68,"2015_"&amp;B68&amp;"_"&amp;D68,"2015_"&amp;D68&amp;"_"&amp;B68))</f>
        <v/>
      </c>
      <c r="G68" s="13" t="str">
        <f t="shared" ref="G68" si="7">IF(B68=D68,"",IF(B68&lt;D68,"1","0"))</f>
        <v/>
      </c>
      <c r="H68" s="13" t="str">
        <f t="shared" ref="H68" si="8">IF(B68=D68,"",IF(B68&lt;D68,"2015_"&amp;B68&amp;"_"&amp;D68&amp;",1","2015_"&amp;D68&amp;"_"&amp;B68&amp;",0"))</f>
        <v/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teams</vt:lpstr>
      <vt:lpstr>slot_results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Andrew Desautels</cp:lastModifiedBy>
  <dcterms:created xsi:type="dcterms:W3CDTF">2015-03-16T08:16:56Z</dcterms:created>
  <dcterms:modified xsi:type="dcterms:W3CDTF">2015-03-30T03:56:20Z</dcterms:modified>
</cp:coreProperties>
</file>