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34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7" i="1" l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26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05" i="1"/>
  <c r="E137" i="1"/>
  <c r="F137" i="1"/>
  <c r="K137" i="1"/>
  <c r="L137" i="1"/>
  <c r="H137" i="1"/>
  <c r="M137" i="1"/>
  <c r="N137" i="1"/>
  <c r="Q137" i="1"/>
  <c r="E138" i="1"/>
  <c r="F138" i="1"/>
  <c r="K138" i="1"/>
  <c r="L138" i="1"/>
  <c r="H138" i="1"/>
  <c r="M138" i="1"/>
  <c r="N138" i="1"/>
  <c r="Q138" i="1"/>
  <c r="E139" i="1"/>
  <c r="F139" i="1"/>
  <c r="K139" i="1"/>
  <c r="L139" i="1"/>
  <c r="H139" i="1"/>
  <c r="M139" i="1"/>
  <c r="N139" i="1"/>
  <c r="Q139" i="1"/>
  <c r="E140" i="1"/>
  <c r="F140" i="1"/>
  <c r="K140" i="1"/>
  <c r="L140" i="1"/>
  <c r="H140" i="1"/>
  <c r="M140" i="1"/>
  <c r="N140" i="1"/>
  <c r="Q140" i="1"/>
  <c r="R137" i="1"/>
  <c r="E116" i="1"/>
  <c r="F116" i="1"/>
  <c r="D116" i="1"/>
  <c r="J116" i="1"/>
  <c r="K116" i="1"/>
  <c r="L116" i="1"/>
  <c r="H116" i="1"/>
  <c r="M116" i="1"/>
  <c r="N116" i="1"/>
  <c r="Q116" i="1"/>
  <c r="E117" i="1"/>
  <c r="F117" i="1"/>
  <c r="D117" i="1"/>
  <c r="J117" i="1"/>
  <c r="K117" i="1"/>
  <c r="L117" i="1"/>
  <c r="H117" i="1"/>
  <c r="M117" i="1"/>
  <c r="N117" i="1"/>
  <c r="Q117" i="1"/>
  <c r="E118" i="1"/>
  <c r="F118" i="1"/>
  <c r="D118" i="1"/>
  <c r="J118" i="1"/>
  <c r="K118" i="1"/>
  <c r="L118" i="1"/>
  <c r="H118" i="1"/>
  <c r="M118" i="1"/>
  <c r="N118" i="1"/>
  <c r="Q118" i="1"/>
  <c r="E119" i="1"/>
  <c r="F119" i="1"/>
  <c r="D119" i="1"/>
  <c r="J119" i="1"/>
  <c r="K119" i="1"/>
  <c r="L119" i="1"/>
  <c r="H119" i="1"/>
  <c r="M119" i="1"/>
  <c r="N119" i="1"/>
  <c r="Q119" i="1"/>
  <c r="R116" i="1"/>
  <c r="D140" i="1"/>
  <c r="J140" i="1"/>
  <c r="P140" i="1"/>
  <c r="D139" i="1"/>
  <c r="J139" i="1"/>
  <c r="P139" i="1"/>
  <c r="D138" i="1"/>
  <c r="J138" i="1"/>
  <c r="P138" i="1"/>
  <c r="D137" i="1"/>
  <c r="J137" i="1"/>
  <c r="P137" i="1"/>
  <c r="E136" i="1"/>
  <c r="F136" i="1"/>
  <c r="D136" i="1"/>
  <c r="J136" i="1"/>
  <c r="K136" i="1"/>
  <c r="L136" i="1"/>
  <c r="H136" i="1"/>
  <c r="M136" i="1"/>
  <c r="N136" i="1"/>
  <c r="Q136" i="1"/>
  <c r="P136" i="1"/>
  <c r="E135" i="1"/>
  <c r="F135" i="1"/>
  <c r="C127" i="1"/>
  <c r="C128" i="1"/>
  <c r="C129" i="1"/>
  <c r="C130" i="1"/>
  <c r="C131" i="1"/>
  <c r="C132" i="1"/>
  <c r="C133" i="1"/>
  <c r="C134" i="1"/>
  <c r="C135" i="1"/>
  <c r="D135" i="1"/>
  <c r="J135" i="1"/>
  <c r="K135" i="1"/>
  <c r="L135" i="1"/>
  <c r="H135" i="1"/>
  <c r="M135" i="1"/>
  <c r="N135" i="1"/>
  <c r="Q135" i="1"/>
  <c r="P135" i="1"/>
  <c r="E134" i="1"/>
  <c r="F134" i="1"/>
  <c r="D134" i="1"/>
  <c r="J134" i="1"/>
  <c r="K134" i="1"/>
  <c r="L134" i="1"/>
  <c r="H134" i="1"/>
  <c r="M134" i="1"/>
  <c r="N134" i="1"/>
  <c r="Q134" i="1"/>
  <c r="P134" i="1"/>
  <c r="E133" i="1"/>
  <c r="F133" i="1"/>
  <c r="D133" i="1"/>
  <c r="J133" i="1"/>
  <c r="K133" i="1"/>
  <c r="L133" i="1"/>
  <c r="H133" i="1"/>
  <c r="M133" i="1"/>
  <c r="N133" i="1"/>
  <c r="Q133" i="1"/>
  <c r="P133" i="1"/>
  <c r="E132" i="1"/>
  <c r="F132" i="1"/>
  <c r="D132" i="1"/>
  <c r="J132" i="1"/>
  <c r="K132" i="1"/>
  <c r="L132" i="1"/>
  <c r="H132" i="1"/>
  <c r="M132" i="1"/>
  <c r="N132" i="1"/>
  <c r="Q132" i="1"/>
  <c r="P132" i="1"/>
  <c r="E131" i="1"/>
  <c r="F131" i="1"/>
  <c r="D131" i="1"/>
  <c r="J131" i="1"/>
  <c r="K131" i="1"/>
  <c r="L131" i="1"/>
  <c r="H131" i="1"/>
  <c r="M131" i="1"/>
  <c r="N131" i="1"/>
  <c r="Q131" i="1"/>
  <c r="P131" i="1"/>
  <c r="E130" i="1"/>
  <c r="F130" i="1"/>
  <c r="D130" i="1"/>
  <c r="J130" i="1"/>
  <c r="K130" i="1"/>
  <c r="L130" i="1"/>
  <c r="H130" i="1"/>
  <c r="M130" i="1"/>
  <c r="N130" i="1"/>
  <c r="Q130" i="1"/>
  <c r="P130" i="1"/>
  <c r="E129" i="1"/>
  <c r="F129" i="1"/>
  <c r="D129" i="1"/>
  <c r="J129" i="1"/>
  <c r="K129" i="1"/>
  <c r="L129" i="1"/>
  <c r="H129" i="1"/>
  <c r="M129" i="1"/>
  <c r="N129" i="1"/>
  <c r="Q129" i="1"/>
  <c r="P129" i="1"/>
  <c r="E128" i="1"/>
  <c r="F128" i="1"/>
  <c r="D128" i="1"/>
  <c r="J128" i="1"/>
  <c r="K128" i="1"/>
  <c r="L128" i="1"/>
  <c r="H128" i="1"/>
  <c r="M128" i="1"/>
  <c r="N128" i="1"/>
  <c r="Q128" i="1"/>
  <c r="P128" i="1"/>
  <c r="E127" i="1"/>
  <c r="F127" i="1"/>
  <c r="D127" i="1"/>
  <c r="J127" i="1"/>
  <c r="K127" i="1"/>
  <c r="L127" i="1"/>
  <c r="H127" i="1"/>
  <c r="M127" i="1"/>
  <c r="N127" i="1"/>
  <c r="Q127" i="1"/>
  <c r="P127" i="1"/>
  <c r="E126" i="1"/>
  <c r="F126" i="1"/>
  <c r="D126" i="1"/>
  <c r="J126" i="1"/>
  <c r="K126" i="1"/>
  <c r="L126" i="1"/>
  <c r="H126" i="1"/>
  <c r="M126" i="1"/>
  <c r="N126" i="1"/>
  <c r="Q126" i="1"/>
  <c r="P126" i="1"/>
  <c r="G123" i="1"/>
  <c r="G122" i="1"/>
  <c r="E95" i="1"/>
  <c r="F95" i="1"/>
  <c r="K95" i="1"/>
  <c r="L95" i="1"/>
  <c r="G95" i="1"/>
  <c r="H95" i="1"/>
  <c r="M95" i="1"/>
  <c r="N95" i="1"/>
  <c r="Q95" i="1"/>
  <c r="E96" i="1"/>
  <c r="F96" i="1"/>
  <c r="K96" i="1"/>
  <c r="L96" i="1"/>
  <c r="G96" i="1"/>
  <c r="H96" i="1"/>
  <c r="M96" i="1"/>
  <c r="N96" i="1"/>
  <c r="Q96" i="1"/>
  <c r="E97" i="1"/>
  <c r="F97" i="1"/>
  <c r="K97" i="1"/>
  <c r="L97" i="1"/>
  <c r="G97" i="1"/>
  <c r="H97" i="1"/>
  <c r="M97" i="1"/>
  <c r="N97" i="1"/>
  <c r="Q97" i="1"/>
  <c r="E98" i="1"/>
  <c r="F98" i="1"/>
  <c r="K98" i="1"/>
  <c r="L98" i="1"/>
  <c r="G98" i="1"/>
  <c r="H98" i="1"/>
  <c r="M98" i="1"/>
  <c r="N98" i="1"/>
  <c r="Q98" i="1"/>
  <c r="R95" i="1"/>
  <c r="E85" i="1"/>
  <c r="E86" i="1"/>
  <c r="E87" i="1"/>
  <c r="E88" i="1"/>
  <c r="E89" i="1"/>
  <c r="E90" i="1"/>
  <c r="E91" i="1"/>
  <c r="E92" i="1"/>
  <c r="E93" i="1"/>
  <c r="E94" i="1"/>
  <c r="E84" i="1"/>
  <c r="E74" i="1"/>
  <c r="F74" i="1"/>
  <c r="D74" i="1"/>
  <c r="K74" i="1"/>
  <c r="L74" i="1"/>
  <c r="G74" i="1"/>
  <c r="H74" i="1"/>
  <c r="M74" i="1"/>
  <c r="N74" i="1"/>
  <c r="Q74" i="1"/>
  <c r="E75" i="1"/>
  <c r="F75" i="1"/>
  <c r="D75" i="1"/>
  <c r="K75" i="1"/>
  <c r="L75" i="1"/>
  <c r="G75" i="1"/>
  <c r="H75" i="1"/>
  <c r="M75" i="1"/>
  <c r="N75" i="1"/>
  <c r="Q75" i="1"/>
  <c r="E76" i="1"/>
  <c r="F76" i="1"/>
  <c r="D76" i="1"/>
  <c r="K76" i="1"/>
  <c r="L76" i="1"/>
  <c r="G76" i="1"/>
  <c r="H76" i="1"/>
  <c r="M76" i="1"/>
  <c r="N76" i="1"/>
  <c r="Q76" i="1"/>
  <c r="E77" i="1"/>
  <c r="F77" i="1"/>
  <c r="D77" i="1"/>
  <c r="K77" i="1"/>
  <c r="L77" i="1"/>
  <c r="G77" i="1"/>
  <c r="H77" i="1"/>
  <c r="M77" i="1"/>
  <c r="N77" i="1"/>
  <c r="Q77" i="1"/>
  <c r="R74" i="1"/>
  <c r="E53" i="1"/>
  <c r="F53" i="1"/>
  <c r="C43" i="1"/>
  <c r="C44" i="1"/>
  <c r="C45" i="1"/>
  <c r="C46" i="1"/>
  <c r="C47" i="1"/>
  <c r="C48" i="1"/>
  <c r="C49" i="1"/>
  <c r="C50" i="1"/>
  <c r="C51" i="1"/>
  <c r="C52" i="1"/>
  <c r="C53" i="1"/>
  <c r="D53" i="1"/>
  <c r="K53" i="1"/>
  <c r="L53" i="1"/>
  <c r="G53" i="1"/>
  <c r="H53" i="1"/>
  <c r="M53" i="1"/>
  <c r="N53" i="1"/>
  <c r="Q53" i="1"/>
  <c r="E54" i="1"/>
  <c r="F54" i="1"/>
  <c r="C54" i="1"/>
  <c r="D54" i="1"/>
  <c r="K54" i="1"/>
  <c r="L54" i="1"/>
  <c r="G54" i="1"/>
  <c r="H54" i="1"/>
  <c r="M54" i="1"/>
  <c r="N54" i="1"/>
  <c r="Q54" i="1"/>
  <c r="E55" i="1"/>
  <c r="F55" i="1"/>
  <c r="C55" i="1"/>
  <c r="D55" i="1"/>
  <c r="K55" i="1"/>
  <c r="L55" i="1"/>
  <c r="G55" i="1"/>
  <c r="H55" i="1"/>
  <c r="M55" i="1"/>
  <c r="N55" i="1"/>
  <c r="Q55" i="1"/>
  <c r="E56" i="1"/>
  <c r="F56" i="1"/>
  <c r="D56" i="1"/>
  <c r="K56" i="1"/>
  <c r="L56" i="1"/>
  <c r="G56" i="1"/>
  <c r="H56" i="1"/>
  <c r="M56" i="1"/>
  <c r="N56" i="1"/>
  <c r="Q56" i="1"/>
  <c r="R53" i="1"/>
  <c r="P119" i="1"/>
  <c r="P118" i="1"/>
  <c r="P117" i="1"/>
  <c r="P116" i="1"/>
  <c r="E115" i="1"/>
  <c r="F115" i="1"/>
  <c r="D115" i="1"/>
  <c r="J115" i="1"/>
  <c r="K115" i="1"/>
  <c r="L115" i="1"/>
  <c r="H115" i="1"/>
  <c r="M115" i="1"/>
  <c r="N115" i="1"/>
  <c r="Q115" i="1"/>
  <c r="P115" i="1"/>
  <c r="E114" i="1"/>
  <c r="F114" i="1"/>
  <c r="C106" i="1"/>
  <c r="C107" i="1"/>
  <c r="C108" i="1"/>
  <c r="C109" i="1"/>
  <c r="C110" i="1"/>
  <c r="C111" i="1"/>
  <c r="C112" i="1"/>
  <c r="C113" i="1"/>
  <c r="C114" i="1"/>
  <c r="D114" i="1"/>
  <c r="J114" i="1"/>
  <c r="K114" i="1"/>
  <c r="L114" i="1"/>
  <c r="H114" i="1"/>
  <c r="M114" i="1"/>
  <c r="N114" i="1"/>
  <c r="Q114" i="1"/>
  <c r="P114" i="1"/>
  <c r="E113" i="1"/>
  <c r="F113" i="1"/>
  <c r="D113" i="1"/>
  <c r="J113" i="1"/>
  <c r="K113" i="1"/>
  <c r="L113" i="1"/>
  <c r="H113" i="1"/>
  <c r="M113" i="1"/>
  <c r="N113" i="1"/>
  <c r="Q113" i="1"/>
  <c r="P113" i="1"/>
  <c r="E112" i="1"/>
  <c r="F112" i="1"/>
  <c r="D112" i="1"/>
  <c r="J112" i="1"/>
  <c r="K112" i="1"/>
  <c r="L112" i="1"/>
  <c r="H112" i="1"/>
  <c r="M112" i="1"/>
  <c r="N112" i="1"/>
  <c r="Q112" i="1"/>
  <c r="P112" i="1"/>
  <c r="E111" i="1"/>
  <c r="F111" i="1"/>
  <c r="D111" i="1"/>
  <c r="J111" i="1"/>
  <c r="K111" i="1"/>
  <c r="L111" i="1"/>
  <c r="H111" i="1"/>
  <c r="M111" i="1"/>
  <c r="N111" i="1"/>
  <c r="Q111" i="1"/>
  <c r="P111" i="1"/>
  <c r="E110" i="1"/>
  <c r="F110" i="1"/>
  <c r="D110" i="1"/>
  <c r="J110" i="1"/>
  <c r="K110" i="1"/>
  <c r="L110" i="1"/>
  <c r="H110" i="1"/>
  <c r="M110" i="1"/>
  <c r="N110" i="1"/>
  <c r="Q110" i="1"/>
  <c r="P110" i="1"/>
  <c r="E109" i="1"/>
  <c r="F109" i="1"/>
  <c r="D109" i="1"/>
  <c r="J109" i="1"/>
  <c r="K109" i="1"/>
  <c r="L109" i="1"/>
  <c r="H109" i="1"/>
  <c r="M109" i="1"/>
  <c r="N109" i="1"/>
  <c r="Q109" i="1"/>
  <c r="P109" i="1"/>
  <c r="E108" i="1"/>
  <c r="F108" i="1"/>
  <c r="D108" i="1"/>
  <c r="J108" i="1"/>
  <c r="K108" i="1"/>
  <c r="L108" i="1"/>
  <c r="H108" i="1"/>
  <c r="M108" i="1"/>
  <c r="N108" i="1"/>
  <c r="Q108" i="1"/>
  <c r="P108" i="1"/>
  <c r="E107" i="1"/>
  <c r="F107" i="1"/>
  <c r="D107" i="1"/>
  <c r="J107" i="1"/>
  <c r="K107" i="1"/>
  <c r="L107" i="1"/>
  <c r="H107" i="1"/>
  <c r="M107" i="1"/>
  <c r="N107" i="1"/>
  <c r="Q107" i="1"/>
  <c r="P107" i="1"/>
  <c r="E106" i="1"/>
  <c r="F106" i="1"/>
  <c r="D106" i="1"/>
  <c r="J106" i="1"/>
  <c r="K106" i="1"/>
  <c r="L106" i="1"/>
  <c r="H106" i="1"/>
  <c r="M106" i="1"/>
  <c r="N106" i="1"/>
  <c r="Q106" i="1"/>
  <c r="P106" i="1"/>
  <c r="E105" i="1"/>
  <c r="F105" i="1"/>
  <c r="D105" i="1"/>
  <c r="J105" i="1"/>
  <c r="K105" i="1"/>
  <c r="L105" i="1"/>
  <c r="H105" i="1"/>
  <c r="M105" i="1"/>
  <c r="N105" i="1"/>
  <c r="Q105" i="1"/>
  <c r="P105" i="1"/>
  <c r="G102" i="1"/>
  <c r="G101" i="1"/>
  <c r="C64" i="1"/>
  <c r="C65" i="1"/>
  <c r="C66" i="1"/>
  <c r="C67" i="1"/>
  <c r="C68" i="1"/>
  <c r="C69" i="1"/>
  <c r="C70" i="1"/>
  <c r="C71" i="1"/>
  <c r="C72" i="1"/>
  <c r="C85" i="1"/>
  <c r="C86" i="1"/>
  <c r="C87" i="1"/>
  <c r="C88" i="1"/>
  <c r="C89" i="1"/>
  <c r="C90" i="1"/>
  <c r="C91" i="1"/>
  <c r="C92" i="1"/>
  <c r="C93" i="1"/>
  <c r="E64" i="1"/>
  <c r="E65" i="1"/>
  <c r="E66" i="1"/>
  <c r="E67" i="1"/>
  <c r="E68" i="1"/>
  <c r="E69" i="1"/>
  <c r="E70" i="1"/>
  <c r="E71" i="1"/>
  <c r="E72" i="1"/>
  <c r="E73" i="1"/>
  <c r="E63" i="1"/>
  <c r="G85" i="1"/>
  <c r="G86" i="1"/>
  <c r="G87" i="1"/>
  <c r="G88" i="1"/>
  <c r="G89" i="1"/>
  <c r="G90" i="1"/>
  <c r="G91" i="1"/>
  <c r="G92" i="1"/>
  <c r="G93" i="1"/>
  <c r="G94" i="1"/>
  <c r="G84" i="1"/>
  <c r="D98" i="1"/>
  <c r="J98" i="1"/>
  <c r="P98" i="1"/>
  <c r="D97" i="1"/>
  <c r="J97" i="1"/>
  <c r="P97" i="1"/>
  <c r="D96" i="1"/>
  <c r="J96" i="1"/>
  <c r="P96" i="1"/>
  <c r="D95" i="1"/>
  <c r="J95" i="1"/>
  <c r="P95" i="1"/>
  <c r="F94" i="1"/>
  <c r="D94" i="1"/>
  <c r="J94" i="1"/>
  <c r="K94" i="1"/>
  <c r="L94" i="1"/>
  <c r="H94" i="1"/>
  <c r="M94" i="1"/>
  <c r="N94" i="1"/>
  <c r="Q94" i="1"/>
  <c r="P94" i="1"/>
  <c r="F93" i="1"/>
  <c r="D93" i="1"/>
  <c r="J93" i="1"/>
  <c r="K93" i="1"/>
  <c r="L93" i="1"/>
  <c r="H93" i="1"/>
  <c r="M93" i="1"/>
  <c r="N93" i="1"/>
  <c r="Q93" i="1"/>
  <c r="P93" i="1"/>
  <c r="F92" i="1"/>
  <c r="D92" i="1"/>
  <c r="J92" i="1"/>
  <c r="K92" i="1"/>
  <c r="L92" i="1"/>
  <c r="H92" i="1"/>
  <c r="M92" i="1"/>
  <c r="N92" i="1"/>
  <c r="Q92" i="1"/>
  <c r="P92" i="1"/>
  <c r="F91" i="1"/>
  <c r="D91" i="1"/>
  <c r="J91" i="1"/>
  <c r="K91" i="1"/>
  <c r="L91" i="1"/>
  <c r="H91" i="1"/>
  <c r="M91" i="1"/>
  <c r="N91" i="1"/>
  <c r="Q91" i="1"/>
  <c r="P91" i="1"/>
  <c r="F90" i="1"/>
  <c r="D90" i="1"/>
  <c r="J90" i="1"/>
  <c r="K90" i="1"/>
  <c r="L90" i="1"/>
  <c r="H90" i="1"/>
  <c r="M90" i="1"/>
  <c r="N90" i="1"/>
  <c r="Q90" i="1"/>
  <c r="P90" i="1"/>
  <c r="F89" i="1"/>
  <c r="D89" i="1"/>
  <c r="J89" i="1"/>
  <c r="K89" i="1"/>
  <c r="L89" i="1"/>
  <c r="H89" i="1"/>
  <c r="M89" i="1"/>
  <c r="N89" i="1"/>
  <c r="Q89" i="1"/>
  <c r="P89" i="1"/>
  <c r="F88" i="1"/>
  <c r="D88" i="1"/>
  <c r="J88" i="1"/>
  <c r="K88" i="1"/>
  <c r="L88" i="1"/>
  <c r="H88" i="1"/>
  <c r="M88" i="1"/>
  <c r="N88" i="1"/>
  <c r="Q88" i="1"/>
  <c r="P88" i="1"/>
  <c r="F87" i="1"/>
  <c r="D87" i="1"/>
  <c r="J87" i="1"/>
  <c r="K87" i="1"/>
  <c r="L87" i="1"/>
  <c r="H87" i="1"/>
  <c r="M87" i="1"/>
  <c r="N87" i="1"/>
  <c r="Q87" i="1"/>
  <c r="P87" i="1"/>
  <c r="F86" i="1"/>
  <c r="D86" i="1"/>
  <c r="J86" i="1"/>
  <c r="K86" i="1"/>
  <c r="L86" i="1"/>
  <c r="H86" i="1"/>
  <c r="M86" i="1"/>
  <c r="N86" i="1"/>
  <c r="Q86" i="1"/>
  <c r="P86" i="1"/>
  <c r="F85" i="1"/>
  <c r="D85" i="1"/>
  <c r="J85" i="1"/>
  <c r="K85" i="1"/>
  <c r="L85" i="1"/>
  <c r="H85" i="1"/>
  <c r="M85" i="1"/>
  <c r="N85" i="1"/>
  <c r="Q85" i="1"/>
  <c r="P85" i="1"/>
  <c r="F84" i="1"/>
  <c r="D84" i="1"/>
  <c r="J84" i="1"/>
  <c r="K84" i="1"/>
  <c r="L84" i="1"/>
  <c r="H84" i="1"/>
  <c r="M84" i="1"/>
  <c r="N84" i="1"/>
  <c r="Q84" i="1"/>
  <c r="P84" i="1"/>
  <c r="G81" i="1"/>
  <c r="G80" i="1"/>
  <c r="P77" i="1"/>
  <c r="P76" i="1"/>
  <c r="P75" i="1"/>
  <c r="P74" i="1"/>
  <c r="F73" i="1"/>
  <c r="D73" i="1"/>
  <c r="K73" i="1"/>
  <c r="L73" i="1"/>
  <c r="G73" i="1"/>
  <c r="H73" i="1"/>
  <c r="M73" i="1"/>
  <c r="N73" i="1"/>
  <c r="Q73" i="1"/>
  <c r="P73" i="1"/>
  <c r="F72" i="1"/>
  <c r="D72" i="1"/>
  <c r="K72" i="1"/>
  <c r="L72" i="1"/>
  <c r="G72" i="1"/>
  <c r="H72" i="1"/>
  <c r="M72" i="1"/>
  <c r="N72" i="1"/>
  <c r="Q72" i="1"/>
  <c r="P72" i="1"/>
  <c r="F71" i="1"/>
  <c r="D71" i="1"/>
  <c r="K71" i="1"/>
  <c r="L71" i="1"/>
  <c r="G71" i="1"/>
  <c r="H71" i="1"/>
  <c r="M71" i="1"/>
  <c r="N71" i="1"/>
  <c r="Q71" i="1"/>
  <c r="P71" i="1"/>
  <c r="F70" i="1"/>
  <c r="D70" i="1"/>
  <c r="K70" i="1"/>
  <c r="L70" i="1"/>
  <c r="G70" i="1"/>
  <c r="H70" i="1"/>
  <c r="M70" i="1"/>
  <c r="N70" i="1"/>
  <c r="Q70" i="1"/>
  <c r="P70" i="1"/>
  <c r="F69" i="1"/>
  <c r="D69" i="1"/>
  <c r="K69" i="1"/>
  <c r="L69" i="1"/>
  <c r="G69" i="1"/>
  <c r="H69" i="1"/>
  <c r="M69" i="1"/>
  <c r="N69" i="1"/>
  <c r="Q69" i="1"/>
  <c r="P69" i="1"/>
  <c r="F68" i="1"/>
  <c r="D68" i="1"/>
  <c r="K68" i="1"/>
  <c r="L68" i="1"/>
  <c r="G68" i="1"/>
  <c r="H68" i="1"/>
  <c r="M68" i="1"/>
  <c r="N68" i="1"/>
  <c r="Q68" i="1"/>
  <c r="P68" i="1"/>
  <c r="F67" i="1"/>
  <c r="D67" i="1"/>
  <c r="K67" i="1"/>
  <c r="L67" i="1"/>
  <c r="G67" i="1"/>
  <c r="H67" i="1"/>
  <c r="M67" i="1"/>
  <c r="N67" i="1"/>
  <c r="Q67" i="1"/>
  <c r="P67" i="1"/>
  <c r="F66" i="1"/>
  <c r="D66" i="1"/>
  <c r="K66" i="1"/>
  <c r="L66" i="1"/>
  <c r="G66" i="1"/>
  <c r="H66" i="1"/>
  <c r="M66" i="1"/>
  <c r="N66" i="1"/>
  <c r="Q66" i="1"/>
  <c r="P66" i="1"/>
  <c r="F65" i="1"/>
  <c r="D65" i="1"/>
  <c r="K65" i="1"/>
  <c r="L65" i="1"/>
  <c r="G65" i="1"/>
  <c r="H65" i="1"/>
  <c r="M65" i="1"/>
  <c r="N65" i="1"/>
  <c r="Q65" i="1"/>
  <c r="P65" i="1"/>
  <c r="F64" i="1"/>
  <c r="D64" i="1"/>
  <c r="K64" i="1"/>
  <c r="L64" i="1"/>
  <c r="G64" i="1"/>
  <c r="H64" i="1"/>
  <c r="M64" i="1"/>
  <c r="N64" i="1"/>
  <c r="Q64" i="1"/>
  <c r="P64" i="1"/>
  <c r="F63" i="1"/>
  <c r="D63" i="1"/>
  <c r="K63" i="1"/>
  <c r="L63" i="1"/>
  <c r="G63" i="1"/>
  <c r="H63" i="1"/>
  <c r="M63" i="1"/>
  <c r="N63" i="1"/>
  <c r="Q63" i="1"/>
  <c r="P63" i="1"/>
  <c r="E43" i="1"/>
  <c r="F43" i="1"/>
  <c r="D43" i="1"/>
  <c r="K43" i="1"/>
  <c r="L43" i="1"/>
  <c r="G43" i="1"/>
  <c r="H43" i="1"/>
  <c r="M43" i="1"/>
  <c r="N43" i="1"/>
  <c r="Q43" i="1"/>
  <c r="E44" i="1"/>
  <c r="F44" i="1"/>
  <c r="D44" i="1"/>
  <c r="K44" i="1"/>
  <c r="L44" i="1"/>
  <c r="G44" i="1"/>
  <c r="H44" i="1"/>
  <c r="M44" i="1"/>
  <c r="N44" i="1"/>
  <c r="Q44" i="1"/>
  <c r="E45" i="1"/>
  <c r="F45" i="1"/>
  <c r="D45" i="1"/>
  <c r="K45" i="1"/>
  <c r="L45" i="1"/>
  <c r="G45" i="1"/>
  <c r="H45" i="1"/>
  <c r="M45" i="1"/>
  <c r="N45" i="1"/>
  <c r="Q45" i="1"/>
  <c r="E46" i="1"/>
  <c r="F46" i="1"/>
  <c r="D46" i="1"/>
  <c r="K46" i="1"/>
  <c r="L46" i="1"/>
  <c r="G46" i="1"/>
  <c r="H46" i="1"/>
  <c r="M46" i="1"/>
  <c r="N46" i="1"/>
  <c r="Q46" i="1"/>
  <c r="E47" i="1"/>
  <c r="F47" i="1"/>
  <c r="D47" i="1"/>
  <c r="K47" i="1"/>
  <c r="L47" i="1"/>
  <c r="G47" i="1"/>
  <c r="H47" i="1"/>
  <c r="M47" i="1"/>
  <c r="N47" i="1"/>
  <c r="Q47" i="1"/>
  <c r="E48" i="1"/>
  <c r="F48" i="1"/>
  <c r="D48" i="1"/>
  <c r="K48" i="1"/>
  <c r="L48" i="1"/>
  <c r="G48" i="1"/>
  <c r="H48" i="1"/>
  <c r="M48" i="1"/>
  <c r="N48" i="1"/>
  <c r="Q48" i="1"/>
  <c r="E49" i="1"/>
  <c r="F49" i="1"/>
  <c r="D49" i="1"/>
  <c r="K49" i="1"/>
  <c r="L49" i="1"/>
  <c r="G49" i="1"/>
  <c r="H49" i="1"/>
  <c r="M49" i="1"/>
  <c r="N49" i="1"/>
  <c r="Q49" i="1"/>
  <c r="E50" i="1"/>
  <c r="F50" i="1"/>
  <c r="D50" i="1"/>
  <c r="K50" i="1"/>
  <c r="L50" i="1"/>
  <c r="G50" i="1"/>
  <c r="H50" i="1"/>
  <c r="M50" i="1"/>
  <c r="N50" i="1"/>
  <c r="Q50" i="1"/>
  <c r="E51" i="1"/>
  <c r="F51" i="1"/>
  <c r="D51" i="1"/>
  <c r="K51" i="1"/>
  <c r="L51" i="1"/>
  <c r="G51" i="1"/>
  <c r="H51" i="1"/>
  <c r="M51" i="1"/>
  <c r="N51" i="1"/>
  <c r="Q51" i="1"/>
  <c r="E52" i="1"/>
  <c r="F52" i="1"/>
  <c r="D52" i="1"/>
  <c r="K52" i="1"/>
  <c r="L52" i="1"/>
  <c r="G52" i="1"/>
  <c r="H52" i="1"/>
  <c r="M52" i="1"/>
  <c r="N52" i="1"/>
  <c r="Q52" i="1"/>
  <c r="E42" i="1"/>
  <c r="F42" i="1"/>
  <c r="D42" i="1"/>
  <c r="K42" i="1"/>
  <c r="L42" i="1"/>
  <c r="G42" i="1"/>
  <c r="H42" i="1"/>
  <c r="M42" i="1"/>
  <c r="N42" i="1"/>
  <c r="Q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4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G60" i="1"/>
  <c r="G59" i="1"/>
  <c r="G39" i="1"/>
  <c r="G38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2" i="1"/>
  <c r="H36" i="1"/>
  <c r="D36" i="1"/>
  <c r="J36" i="1"/>
  <c r="M36" i="1"/>
  <c r="N36" i="1"/>
  <c r="E36" i="1"/>
  <c r="F36" i="1"/>
  <c r="K36" i="1"/>
  <c r="L36" i="1"/>
  <c r="H35" i="1"/>
  <c r="D35" i="1"/>
  <c r="J35" i="1"/>
  <c r="M35" i="1"/>
  <c r="N35" i="1"/>
  <c r="E35" i="1"/>
  <c r="F35" i="1"/>
  <c r="K35" i="1"/>
  <c r="L35" i="1"/>
  <c r="H34" i="1"/>
  <c r="D34" i="1"/>
  <c r="J34" i="1"/>
  <c r="M34" i="1"/>
  <c r="N34" i="1"/>
  <c r="E34" i="1"/>
  <c r="F34" i="1"/>
  <c r="K34" i="1"/>
  <c r="L34" i="1"/>
  <c r="H33" i="1"/>
  <c r="D33" i="1"/>
  <c r="J33" i="1"/>
  <c r="M33" i="1"/>
  <c r="N33" i="1"/>
  <c r="E33" i="1"/>
  <c r="F33" i="1"/>
  <c r="K33" i="1"/>
  <c r="L33" i="1"/>
  <c r="E32" i="1"/>
  <c r="F32" i="1"/>
  <c r="D32" i="1"/>
  <c r="J32" i="1"/>
  <c r="K32" i="1"/>
  <c r="L32" i="1"/>
  <c r="H32" i="1"/>
  <c r="M32" i="1"/>
  <c r="N32" i="1"/>
  <c r="E31" i="1"/>
  <c r="F31" i="1"/>
  <c r="D31" i="1"/>
  <c r="J31" i="1"/>
  <c r="K31" i="1"/>
  <c r="L31" i="1"/>
  <c r="H31" i="1"/>
  <c r="M31" i="1"/>
  <c r="N31" i="1"/>
  <c r="E30" i="1"/>
  <c r="F30" i="1"/>
  <c r="D30" i="1"/>
  <c r="J30" i="1"/>
  <c r="K30" i="1"/>
  <c r="L30" i="1"/>
  <c r="H30" i="1"/>
  <c r="M30" i="1"/>
  <c r="N30" i="1"/>
  <c r="E29" i="1"/>
  <c r="F29" i="1"/>
  <c r="D29" i="1"/>
  <c r="J29" i="1"/>
  <c r="K29" i="1"/>
  <c r="L29" i="1"/>
  <c r="H29" i="1"/>
  <c r="M29" i="1"/>
  <c r="N29" i="1"/>
  <c r="E28" i="1"/>
  <c r="F28" i="1"/>
  <c r="D28" i="1"/>
  <c r="J28" i="1"/>
  <c r="K28" i="1"/>
  <c r="L28" i="1"/>
  <c r="H28" i="1"/>
  <c r="M28" i="1"/>
  <c r="N28" i="1"/>
  <c r="E27" i="1"/>
  <c r="F27" i="1"/>
  <c r="D27" i="1"/>
  <c r="J27" i="1"/>
  <c r="K27" i="1"/>
  <c r="L27" i="1"/>
  <c r="H27" i="1"/>
  <c r="M27" i="1"/>
  <c r="N27" i="1"/>
  <c r="E26" i="1"/>
  <c r="F26" i="1"/>
  <c r="D26" i="1"/>
  <c r="J26" i="1"/>
  <c r="K26" i="1"/>
  <c r="L26" i="1"/>
  <c r="H26" i="1"/>
  <c r="M26" i="1"/>
  <c r="N26" i="1"/>
  <c r="E25" i="1"/>
  <c r="F25" i="1"/>
  <c r="D25" i="1"/>
  <c r="J25" i="1"/>
  <c r="K25" i="1"/>
  <c r="L25" i="1"/>
  <c r="H25" i="1"/>
  <c r="M25" i="1"/>
  <c r="N25" i="1"/>
  <c r="E24" i="1"/>
  <c r="F24" i="1"/>
  <c r="D24" i="1"/>
  <c r="J24" i="1"/>
  <c r="K24" i="1"/>
  <c r="L24" i="1"/>
  <c r="H24" i="1"/>
  <c r="M24" i="1"/>
  <c r="N24" i="1"/>
  <c r="E23" i="1"/>
  <c r="F23" i="1"/>
  <c r="D23" i="1"/>
  <c r="J23" i="1"/>
  <c r="K23" i="1"/>
  <c r="L23" i="1"/>
  <c r="H23" i="1"/>
  <c r="M23" i="1"/>
  <c r="N23" i="1"/>
  <c r="E22" i="1"/>
  <c r="F22" i="1"/>
  <c r="D22" i="1"/>
  <c r="J22" i="1"/>
  <c r="K22" i="1"/>
  <c r="L22" i="1"/>
  <c r="H22" i="1"/>
  <c r="M22" i="1"/>
  <c r="N22" i="1"/>
</calcChain>
</file>

<file path=xl/sharedStrings.xml><?xml version="1.0" encoding="utf-8"?>
<sst xmlns="http://schemas.openxmlformats.org/spreadsheetml/2006/main" count="228" uniqueCount="41">
  <si>
    <t>team</t>
  </si>
  <si>
    <t>ball</t>
  </si>
  <si>
    <t>Patriots</t>
  </si>
  <si>
    <t>P10</t>
  </si>
  <si>
    <t>P4</t>
  </si>
  <si>
    <t>P2</t>
  </si>
  <si>
    <t>P11</t>
  </si>
  <si>
    <t>P9</t>
  </si>
  <si>
    <t>P5</t>
  </si>
  <si>
    <t>P8</t>
  </si>
  <si>
    <t>P3</t>
  </si>
  <si>
    <t>P1</t>
  </si>
  <si>
    <t>P6</t>
  </si>
  <si>
    <t>P7</t>
  </si>
  <si>
    <t>Colts</t>
  </si>
  <si>
    <t>C3</t>
  </si>
  <si>
    <t>C4</t>
  </si>
  <si>
    <t>C2</t>
  </si>
  <si>
    <t>C1</t>
  </si>
  <si>
    <t>T_halftime_F</t>
  </si>
  <si>
    <t>T_halftime_K</t>
  </si>
  <si>
    <t>P_halftime_nonlogo_psig</t>
  </si>
  <si>
    <t>P_halftime_logo_psig</t>
  </si>
  <si>
    <t>P_halftime_nonlogo_psia</t>
  </si>
  <si>
    <t>P_halftime_logo_psia</t>
  </si>
  <si>
    <t>T_pregame_F</t>
  </si>
  <si>
    <t>T_pregame_K</t>
  </si>
  <si>
    <t>P_pregame_nonlogo_psia</t>
  </si>
  <si>
    <t>P_pregame_logo_psig</t>
  </si>
  <si>
    <t>P_pregame_logo_psia</t>
  </si>
  <si>
    <t>P_pregame_nonlogo_psig</t>
  </si>
  <si>
    <t>No changes made to values</t>
  </si>
  <si>
    <t>average halftime psig</t>
  </si>
  <si>
    <t>average pregame psig</t>
  </si>
  <si>
    <t>Non-Logo Corrected by 0.38 psig</t>
  </si>
  <si>
    <t>P_halftime_average_psig</t>
  </si>
  <si>
    <t>P_pregame_average_psig</t>
  </si>
  <si>
    <t>Non-Logo Corrected by 0.38 psig, T increasing (Colts at end of HT)</t>
  </si>
  <si>
    <t>Non-Logo Corrected by 0.38 psig, T increasing (Colts immediately after Pats)</t>
  </si>
  <si>
    <t>Logo Corrected by 0.38 psig, T increasing (Colts immediately after Pats)</t>
  </si>
  <si>
    <t>Logo Corrected by 0.38 psig, T increasing (Colts at end of 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</si>
</sst>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333333"/>
      <name val="Helvetica Neue Light"/>
    </font>
    <font>
      <sz val="12"/>
      <color theme="1"/>
      <name val="Helvetica Neue Ligh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20" fontId="2" fillId="0" borderId="0" xfId="0" applyNumberFormat="1" applyFo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0"/>
  <sheetViews>
    <sheetView tabSelected="1" topLeftCell="A108" workbookViewId="0">
      <selection activeCell="D141" sqref="D141"/>
    </sheetView>
  </sheetViews>
  <sheetFormatPr baseColWidth="10" defaultRowHeight="16" x14ac:dyDescent="0"/>
  <cols>
    <col min="1" max="1" width="7.83203125" style="2" bestFit="1" customWidth="1"/>
    <col min="2" max="2" width="4.6640625" style="2" bestFit="1" customWidth="1"/>
    <col min="3" max="3" width="22.6640625" style="2" bestFit="1" customWidth="1"/>
    <col min="4" max="4" width="19.5" style="2" bestFit="1" customWidth="1"/>
    <col min="5" max="6" width="22.6640625" style="2" bestFit="1" customWidth="1"/>
    <col min="7" max="7" width="19.5" style="2" bestFit="1" customWidth="1"/>
    <col min="8" max="8" width="19.33203125" style="2" bestFit="1" customWidth="1"/>
    <col min="9" max="9" width="13.1640625" style="2" bestFit="1" customWidth="1"/>
    <col min="10" max="10" width="13.33203125" style="2" bestFit="1" customWidth="1"/>
    <col min="11" max="12" width="23.6640625" style="2" bestFit="1" customWidth="1"/>
    <col min="13" max="13" width="20.33203125" style="2" bestFit="1" customWidth="1"/>
    <col min="14" max="14" width="20.5" style="2" bestFit="1" customWidth="1"/>
    <col min="15" max="15" width="10.83203125" style="2"/>
    <col min="16" max="16" width="22.6640625" style="2" bestFit="1" customWidth="1"/>
    <col min="17" max="17" width="23.5" style="2" bestFit="1" customWidth="1"/>
    <col min="18" max="16384" width="10.83203125" style="2"/>
  </cols>
  <sheetData>
    <row r="1" spans="1:4">
      <c r="A1" s="1" t="s">
        <v>0</v>
      </c>
      <c r="B1" s="1" t="s">
        <v>1</v>
      </c>
      <c r="C1" s="1" t="s">
        <v>21</v>
      </c>
      <c r="D1" s="1" t="s">
        <v>22</v>
      </c>
    </row>
    <row r="2" spans="1:4">
      <c r="A2" s="1" t="s">
        <v>14</v>
      </c>
      <c r="B2" s="1" t="s">
        <v>18</v>
      </c>
      <c r="C2" s="1">
        <v>12.35</v>
      </c>
      <c r="D2" s="1">
        <v>12.7</v>
      </c>
    </row>
    <row r="3" spans="1:4">
      <c r="A3" s="1" t="s">
        <v>14</v>
      </c>
      <c r="B3" s="1" t="s">
        <v>17</v>
      </c>
      <c r="C3" s="1">
        <v>12.3</v>
      </c>
      <c r="D3" s="1">
        <v>12.75</v>
      </c>
    </row>
    <row r="4" spans="1:4">
      <c r="A4" s="1" t="s">
        <v>14</v>
      </c>
      <c r="B4" s="1" t="s">
        <v>15</v>
      </c>
      <c r="C4" s="1">
        <v>12.5</v>
      </c>
      <c r="D4" s="1">
        <v>12.95</v>
      </c>
    </row>
    <row r="5" spans="1:4">
      <c r="A5" s="1" t="s">
        <v>14</v>
      </c>
      <c r="B5" s="1" t="s">
        <v>16</v>
      </c>
      <c r="C5" s="1">
        <v>12.15</v>
      </c>
      <c r="D5" s="1">
        <v>12.55</v>
      </c>
    </row>
    <row r="6" spans="1:4">
      <c r="A6" s="1" t="s">
        <v>2</v>
      </c>
      <c r="B6" s="1" t="s">
        <v>11</v>
      </c>
      <c r="C6" s="1">
        <v>11.5</v>
      </c>
      <c r="D6" s="1">
        <v>11.8</v>
      </c>
    </row>
    <row r="7" spans="1:4">
      <c r="A7" s="1" t="s">
        <v>2</v>
      </c>
      <c r="B7" s="1" t="s">
        <v>5</v>
      </c>
      <c r="C7" s="1">
        <v>10.85</v>
      </c>
      <c r="D7" s="1">
        <v>11.2</v>
      </c>
    </row>
    <row r="8" spans="1:4">
      <c r="A8" s="1" t="s">
        <v>2</v>
      </c>
      <c r="B8" s="1" t="s">
        <v>10</v>
      </c>
      <c r="C8" s="1">
        <v>11.15</v>
      </c>
      <c r="D8" s="1">
        <v>11.5</v>
      </c>
    </row>
    <row r="9" spans="1:4">
      <c r="A9" s="1" t="s">
        <v>2</v>
      </c>
      <c r="B9" s="1" t="s">
        <v>4</v>
      </c>
      <c r="C9" s="1">
        <v>10.7</v>
      </c>
      <c r="D9" s="1">
        <v>11</v>
      </c>
    </row>
    <row r="10" spans="1:4">
      <c r="A10" s="1" t="s">
        <v>2</v>
      </c>
      <c r="B10" s="1" t="s">
        <v>8</v>
      </c>
      <c r="C10" s="1">
        <v>11.1</v>
      </c>
      <c r="D10" s="1">
        <v>11.45</v>
      </c>
    </row>
    <row r="11" spans="1:4">
      <c r="A11" s="1" t="s">
        <v>2</v>
      </c>
      <c r="B11" s="1" t="s">
        <v>12</v>
      </c>
      <c r="C11" s="1">
        <v>11.6</v>
      </c>
      <c r="D11" s="1">
        <v>11.95</v>
      </c>
    </row>
    <row r="12" spans="1:4">
      <c r="A12" s="1" t="s">
        <v>2</v>
      </c>
      <c r="B12" s="1" t="s">
        <v>13</v>
      </c>
      <c r="C12" s="1">
        <v>11.85</v>
      </c>
      <c r="D12" s="1">
        <v>12.3</v>
      </c>
    </row>
    <row r="13" spans="1:4">
      <c r="A13" s="1" t="s">
        <v>2</v>
      </c>
      <c r="B13" s="1" t="s">
        <v>9</v>
      </c>
      <c r="C13" s="1">
        <v>11.1</v>
      </c>
      <c r="D13" s="1">
        <v>11.55</v>
      </c>
    </row>
    <row r="14" spans="1:4">
      <c r="A14" s="1" t="s">
        <v>2</v>
      </c>
      <c r="B14" s="1" t="s">
        <v>7</v>
      </c>
      <c r="C14" s="1">
        <v>10.95</v>
      </c>
      <c r="D14" s="1">
        <v>11.35</v>
      </c>
    </row>
    <row r="15" spans="1:4">
      <c r="A15" s="1" t="s">
        <v>2</v>
      </c>
      <c r="B15" s="1" t="s">
        <v>3</v>
      </c>
      <c r="C15" s="1">
        <v>10.5</v>
      </c>
      <c r="D15" s="1">
        <v>10.9</v>
      </c>
    </row>
    <row r="16" spans="1:4">
      <c r="A16" s="1" t="s">
        <v>2</v>
      </c>
      <c r="B16" s="1" t="s">
        <v>6</v>
      </c>
      <c r="C16" s="1">
        <v>10.9</v>
      </c>
      <c r="D16" s="1">
        <v>11.35</v>
      </c>
    </row>
    <row r="18" spans="2:18">
      <c r="F18" s="3"/>
    </row>
    <row r="19" spans="2:18">
      <c r="C19" s="2" t="s">
        <v>31</v>
      </c>
      <c r="F19" s="3"/>
    </row>
    <row r="21" spans="2:18">
      <c r="B21" s="1" t="s">
        <v>1</v>
      </c>
      <c r="C21" s="2" t="s">
        <v>19</v>
      </c>
      <c r="D21" s="2" t="s">
        <v>20</v>
      </c>
      <c r="E21" s="2" t="s">
        <v>21</v>
      </c>
      <c r="F21" s="2" t="s">
        <v>23</v>
      </c>
      <c r="G21" s="2" t="s">
        <v>22</v>
      </c>
      <c r="H21" s="2" t="s">
        <v>24</v>
      </c>
      <c r="I21" s="2" t="s">
        <v>25</v>
      </c>
      <c r="J21" s="2" t="s">
        <v>26</v>
      </c>
      <c r="K21" s="2" t="s">
        <v>27</v>
      </c>
      <c r="L21" s="2" t="s">
        <v>30</v>
      </c>
      <c r="M21" s="2" t="s">
        <v>29</v>
      </c>
      <c r="N21" s="2" t="s">
        <v>28</v>
      </c>
    </row>
    <row r="22" spans="2:18">
      <c r="B22" s="1" t="s">
        <v>11</v>
      </c>
      <c r="C22" s="3">
        <v>48</v>
      </c>
      <c r="D22" s="3">
        <f>(C22+459.67)*5/9</f>
        <v>282.03888888888889</v>
      </c>
      <c r="E22" s="3">
        <f>VLOOKUP(B22,B:D,2,0)</f>
        <v>11.5</v>
      </c>
      <c r="F22" s="3">
        <f>E22+14.7</f>
        <v>26.2</v>
      </c>
      <c r="G22" s="4">
        <f>VLOOKUP(B22,B:D,3,0)</f>
        <v>11.8</v>
      </c>
      <c r="H22" s="3">
        <f>G22+14.7</f>
        <v>26.5</v>
      </c>
      <c r="I22" s="3">
        <v>74</v>
      </c>
      <c r="J22" s="3">
        <f>(I22+459.67)*5/9</f>
        <v>296.48333333333335</v>
      </c>
      <c r="K22" s="3">
        <f>F22/D22*J22</f>
        <v>27.541816534362873</v>
      </c>
      <c r="L22" s="3">
        <f>K22-14.7</f>
        <v>12.841816534362874</v>
      </c>
      <c r="M22" s="3">
        <f>H22/D22*J22</f>
        <v>27.857180845825045</v>
      </c>
      <c r="N22" s="5">
        <f>M22-14.7</f>
        <v>13.157180845825046</v>
      </c>
      <c r="O22" s="3"/>
      <c r="P22" s="3"/>
      <c r="Q22" s="3"/>
      <c r="R22" s="3"/>
    </row>
    <row r="23" spans="2:18">
      <c r="B23" s="1" t="s">
        <v>5</v>
      </c>
      <c r="C23" s="3">
        <f>C22+(C36-C22)/14</f>
        <v>48</v>
      </c>
      <c r="D23" s="3">
        <f t="shared" ref="D23:D36" si="0">(C23+459.67)*5/9</f>
        <v>282.03888888888889</v>
      </c>
      <c r="E23" s="3">
        <f t="shared" ref="E23:E36" si="1">VLOOKUP(B23,B:D,2,0)</f>
        <v>10.85</v>
      </c>
      <c r="F23" s="3">
        <f t="shared" ref="F23:F36" si="2">E23+14.7</f>
        <v>25.549999999999997</v>
      </c>
      <c r="G23" s="4">
        <f t="shared" ref="G23:G36" si="3">VLOOKUP(B23,B:D,3,0)</f>
        <v>11.2</v>
      </c>
      <c r="H23" s="3">
        <f t="shared" ref="H23:H36" si="4">G23+14.7</f>
        <v>25.9</v>
      </c>
      <c r="I23" s="3">
        <v>74</v>
      </c>
      <c r="J23" s="3">
        <f t="shared" ref="J23:J36" si="5">(I23+459.67)*5/9</f>
        <v>296.48333333333335</v>
      </c>
      <c r="K23" s="3">
        <f t="shared" ref="K23:K36" si="6">F23/D23*J23</f>
        <v>26.858527192861501</v>
      </c>
      <c r="L23" s="3">
        <f t="shared" ref="L23:L36" si="7">K23-14.7</f>
        <v>12.158527192861502</v>
      </c>
      <c r="M23" s="3">
        <f t="shared" ref="M23:M36" si="8">H23/D23*J23</f>
        <v>27.226452222900701</v>
      </c>
      <c r="N23" s="5">
        <f t="shared" ref="N23:N36" si="9">M23-14.7</f>
        <v>12.526452222900701</v>
      </c>
      <c r="O23" s="3"/>
      <c r="P23" s="3"/>
      <c r="Q23" s="3"/>
      <c r="R23" s="3"/>
    </row>
    <row r="24" spans="2:18">
      <c r="B24" s="1" t="s">
        <v>10</v>
      </c>
      <c r="C24" s="3">
        <f>C23+(C36-C22)/14</f>
        <v>48</v>
      </c>
      <c r="D24" s="3">
        <f t="shared" si="0"/>
        <v>282.03888888888889</v>
      </c>
      <c r="E24" s="3">
        <f t="shared" si="1"/>
        <v>11.15</v>
      </c>
      <c r="F24" s="3">
        <f t="shared" si="2"/>
        <v>25.85</v>
      </c>
      <c r="G24" s="4">
        <f t="shared" si="3"/>
        <v>11.5</v>
      </c>
      <c r="H24" s="3">
        <f t="shared" si="4"/>
        <v>26.2</v>
      </c>
      <c r="I24" s="3">
        <v>74</v>
      </c>
      <c r="J24" s="3">
        <f t="shared" si="5"/>
        <v>296.48333333333335</v>
      </c>
      <c r="K24" s="3">
        <f t="shared" si="6"/>
        <v>27.173891504323677</v>
      </c>
      <c r="L24" s="3">
        <f t="shared" si="7"/>
        <v>12.473891504323678</v>
      </c>
      <c r="M24" s="3">
        <f t="shared" si="8"/>
        <v>27.541816534362873</v>
      </c>
      <c r="N24" s="5">
        <f t="shared" si="9"/>
        <v>12.841816534362874</v>
      </c>
      <c r="O24" s="3"/>
      <c r="P24" s="3"/>
      <c r="Q24" s="3"/>
      <c r="R24" s="3"/>
    </row>
    <row r="25" spans="2:18">
      <c r="B25" s="1" t="s">
        <v>4</v>
      </c>
      <c r="C25" s="3">
        <f>C24+(C36-C22)/14</f>
        <v>48</v>
      </c>
      <c r="D25" s="3">
        <f t="shared" si="0"/>
        <v>282.03888888888889</v>
      </c>
      <c r="E25" s="3">
        <f t="shared" si="1"/>
        <v>10.7</v>
      </c>
      <c r="F25" s="3">
        <f t="shared" si="2"/>
        <v>25.4</v>
      </c>
      <c r="G25" s="4">
        <f t="shared" si="3"/>
        <v>11</v>
      </c>
      <c r="H25" s="3">
        <f t="shared" si="4"/>
        <v>25.7</v>
      </c>
      <c r="I25" s="3">
        <v>74</v>
      </c>
      <c r="J25" s="3">
        <f t="shared" si="5"/>
        <v>296.48333333333335</v>
      </c>
      <c r="K25" s="3">
        <f t="shared" si="6"/>
        <v>26.700845037130421</v>
      </c>
      <c r="L25" s="3">
        <f t="shared" si="7"/>
        <v>12.000845037130421</v>
      </c>
      <c r="M25" s="3">
        <f t="shared" si="8"/>
        <v>27.016209348592589</v>
      </c>
      <c r="N25" s="5">
        <f t="shared" si="9"/>
        <v>12.31620934859259</v>
      </c>
      <c r="O25" s="3"/>
      <c r="P25" s="3"/>
      <c r="Q25" s="3"/>
      <c r="R25" s="3"/>
    </row>
    <row r="26" spans="2:18">
      <c r="B26" s="1" t="s">
        <v>8</v>
      </c>
      <c r="C26" s="3">
        <f>C25+(C36-C22)/14</f>
        <v>48</v>
      </c>
      <c r="D26" s="3">
        <f t="shared" si="0"/>
        <v>282.03888888888889</v>
      </c>
      <c r="E26" s="3">
        <f t="shared" si="1"/>
        <v>11.1</v>
      </c>
      <c r="F26" s="3">
        <f t="shared" si="2"/>
        <v>25.799999999999997</v>
      </c>
      <c r="G26" s="4">
        <f t="shared" si="3"/>
        <v>11.45</v>
      </c>
      <c r="H26" s="3">
        <f t="shared" si="4"/>
        <v>26.15</v>
      </c>
      <c r="I26" s="3">
        <v>74</v>
      </c>
      <c r="J26" s="3">
        <f t="shared" si="5"/>
        <v>296.48333333333335</v>
      </c>
      <c r="K26" s="3">
        <f t="shared" si="6"/>
        <v>27.121330785746647</v>
      </c>
      <c r="L26" s="3">
        <f t="shared" si="7"/>
        <v>12.421330785746648</v>
      </c>
      <c r="M26" s="3">
        <f t="shared" si="8"/>
        <v>27.489255815785846</v>
      </c>
      <c r="N26" s="5">
        <f t="shared" si="9"/>
        <v>12.789255815785847</v>
      </c>
      <c r="O26" s="3"/>
      <c r="P26" s="3"/>
      <c r="Q26" s="3"/>
      <c r="R26" s="3"/>
    </row>
    <row r="27" spans="2:18">
      <c r="B27" s="1" t="s">
        <v>12</v>
      </c>
      <c r="C27" s="3">
        <f>C26+(C36-C22)/14</f>
        <v>48</v>
      </c>
      <c r="D27" s="3">
        <f t="shared" si="0"/>
        <v>282.03888888888889</v>
      </c>
      <c r="E27" s="3">
        <f t="shared" si="1"/>
        <v>11.6</v>
      </c>
      <c r="F27" s="3">
        <f t="shared" si="2"/>
        <v>26.299999999999997</v>
      </c>
      <c r="G27" s="4">
        <f t="shared" si="3"/>
        <v>11.95</v>
      </c>
      <c r="H27" s="3">
        <f t="shared" si="4"/>
        <v>26.65</v>
      </c>
      <c r="I27" s="3">
        <v>74</v>
      </c>
      <c r="J27" s="3">
        <f t="shared" si="5"/>
        <v>296.48333333333335</v>
      </c>
      <c r="K27" s="3">
        <f t="shared" si="6"/>
        <v>27.646937971516927</v>
      </c>
      <c r="L27" s="3">
        <f t="shared" si="7"/>
        <v>12.946937971516927</v>
      </c>
      <c r="M27" s="3">
        <f t="shared" si="8"/>
        <v>28.01486300155613</v>
      </c>
      <c r="N27" s="5">
        <f t="shared" si="9"/>
        <v>13.31486300155613</v>
      </c>
      <c r="O27" s="3"/>
      <c r="P27" s="3"/>
      <c r="Q27" s="3"/>
      <c r="R27" s="3"/>
    </row>
    <row r="28" spans="2:18">
      <c r="B28" s="1" t="s">
        <v>13</v>
      </c>
      <c r="C28" s="3">
        <f>C27+(C36-C22)/14</f>
        <v>48</v>
      </c>
      <c r="D28" s="3">
        <f t="shared" si="0"/>
        <v>282.03888888888889</v>
      </c>
      <c r="E28" s="3">
        <f t="shared" si="1"/>
        <v>11.85</v>
      </c>
      <c r="F28" s="3">
        <f t="shared" si="2"/>
        <v>26.549999999999997</v>
      </c>
      <c r="G28" s="4">
        <f t="shared" si="3"/>
        <v>12.3</v>
      </c>
      <c r="H28" s="3">
        <f t="shared" si="4"/>
        <v>27</v>
      </c>
      <c r="I28" s="3">
        <v>74</v>
      </c>
      <c r="J28" s="3">
        <f t="shared" si="5"/>
        <v>296.48333333333335</v>
      </c>
      <c r="K28" s="3">
        <f t="shared" si="6"/>
        <v>27.909741564402072</v>
      </c>
      <c r="L28" s="3">
        <f t="shared" si="7"/>
        <v>13.209741564402073</v>
      </c>
      <c r="M28" s="3">
        <f t="shared" si="8"/>
        <v>28.382788031595329</v>
      </c>
      <c r="N28" s="5">
        <f t="shared" si="9"/>
        <v>13.682788031595329</v>
      </c>
      <c r="O28" s="3"/>
      <c r="P28" s="3"/>
      <c r="Q28" s="3"/>
      <c r="R28" s="3"/>
    </row>
    <row r="29" spans="2:18">
      <c r="B29" s="1" t="s">
        <v>9</v>
      </c>
      <c r="C29" s="3">
        <f>C28+(C36-C22)/14</f>
        <v>48</v>
      </c>
      <c r="D29" s="3">
        <f t="shared" si="0"/>
        <v>282.03888888888889</v>
      </c>
      <c r="E29" s="3">
        <f t="shared" si="1"/>
        <v>11.1</v>
      </c>
      <c r="F29" s="3">
        <f t="shared" si="2"/>
        <v>25.799999999999997</v>
      </c>
      <c r="G29" s="4">
        <f t="shared" si="3"/>
        <v>11.55</v>
      </c>
      <c r="H29" s="3">
        <f t="shared" si="4"/>
        <v>26.25</v>
      </c>
      <c r="I29" s="3">
        <v>74</v>
      </c>
      <c r="J29" s="3">
        <f t="shared" si="5"/>
        <v>296.48333333333335</v>
      </c>
      <c r="K29" s="3">
        <f t="shared" si="6"/>
        <v>27.121330785746647</v>
      </c>
      <c r="L29" s="3">
        <f t="shared" si="7"/>
        <v>12.421330785746648</v>
      </c>
      <c r="M29" s="3">
        <f t="shared" si="8"/>
        <v>27.594377252939903</v>
      </c>
      <c r="N29" s="5">
        <f t="shared" si="9"/>
        <v>12.894377252939904</v>
      </c>
      <c r="O29" s="3"/>
      <c r="P29" s="3"/>
      <c r="Q29" s="3"/>
      <c r="R29" s="3"/>
    </row>
    <row r="30" spans="2:18">
      <c r="B30" s="1" t="s">
        <v>7</v>
      </c>
      <c r="C30" s="3">
        <f>C29+(C36-C22)/14</f>
        <v>48</v>
      </c>
      <c r="D30" s="3">
        <f t="shared" si="0"/>
        <v>282.03888888888889</v>
      </c>
      <c r="E30" s="3">
        <f t="shared" si="1"/>
        <v>10.95</v>
      </c>
      <c r="F30" s="3">
        <f t="shared" si="2"/>
        <v>25.65</v>
      </c>
      <c r="G30" s="4">
        <f t="shared" si="3"/>
        <v>11.35</v>
      </c>
      <c r="H30" s="3">
        <f t="shared" si="4"/>
        <v>26.049999999999997</v>
      </c>
      <c r="I30" s="3">
        <v>74</v>
      </c>
      <c r="J30" s="3">
        <f t="shared" si="5"/>
        <v>296.48333333333335</v>
      </c>
      <c r="K30" s="3">
        <f t="shared" si="6"/>
        <v>26.963648630015562</v>
      </c>
      <c r="L30" s="3">
        <f t="shared" si="7"/>
        <v>12.263648630015563</v>
      </c>
      <c r="M30" s="3">
        <f t="shared" si="8"/>
        <v>27.384134378631789</v>
      </c>
      <c r="N30" s="5">
        <f t="shared" si="9"/>
        <v>12.684134378631789</v>
      </c>
      <c r="O30" s="3"/>
      <c r="P30" s="3"/>
      <c r="Q30" s="3"/>
      <c r="R30" s="3"/>
    </row>
    <row r="31" spans="2:18">
      <c r="B31" s="1" t="s">
        <v>3</v>
      </c>
      <c r="C31" s="3">
        <f>C30+(C36-C22)/14</f>
        <v>48</v>
      </c>
      <c r="D31" s="3">
        <f t="shared" si="0"/>
        <v>282.03888888888889</v>
      </c>
      <c r="E31" s="3">
        <f t="shared" si="1"/>
        <v>10.5</v>
      </c>
      <c r="F31" s="3">
        <f t="shared" si="2"/>
        <v>25.2</v>
      </c>
      <c r="G31" s="4">
        <f t="shared" si="3"/>
        <v>10.9</v>
      </c>
      <c r="H31" s="3">
        <f t="shared" si="4"/>
        <v>25.6</v>
      </c>
      <c r="I31" s="3">
        <v>74</v>
      </c>
      <c r="J31" s="3">
        <f t="shared" si="5"/>
        <v>296.48333333333335</v>
      </c>
      <c r="K31" s="3">
        <f t="shared" si="6"/>
        <v>26.490602162822306</v>
      </c>
      <c r="L31" s="3">
        <f t="shared" si="7"/>
        <v>11.790602162822307</v>
      </c>
      <c r="M31" s="3">
        <f t="shared" si="8"/>
        <v>26.911087911438536</v>
      </c>
      <c r="N31" s="5">
        <f t="shared" si="9"/>
        <v>12.211087911438536</v>
      </c>
      <c r="O31" s="3"/>
      <c r="P31" s="3"/>
      <c r="Q31" s="3"/>
      <c r="R31" s="3"/>
    </row>
    <row r="32" spans="2:18">
      <c r="B32" s="1" t="s">
        <v>6</v>
      </c>
      <c r="C32" s="3">
        <f>C31+(C36-C22)/14</f>
        <v>48</v>
      </c>
      <c r="D32" s="3">
        <f t="shared" si="0"/>
        <v>282.03888888888889</v>
      </c>
      <c r="E32" s="3">
        <f t="shared" si="1"/>
        <v>10.9</v>
      </c>
      <c r="F32" s="3">
        <f t="shared" si="2"/>
        <v>25.6</v>
      </c>
      <c r="G32" s="4">
        <f t="shared" si="3"/>
        <v>11.35</v>
      </c>
      <c r="H32" s="3">
        <f t="shared" si="4"/>
        <v>26.049999999999997</v>
      </c>
      <c r="I32" s="3">
        <v>74</v>
      </c>
      <c r="J32" s="3">
        <f t="shared" si="5"/>
        <v>296.48333333333335</v>
      </c>
      <c r="K32" s="3">
        <f t="shared" si="6"/>
        <v>26.911087911438536</v>
      </c>
      <c r="L32" s="3">
        <f t="shared" si="7"/>
        <v>12.211087911438536</v>
      </c>
      <c r="M32" s="3">
        <f t="shared" si="8"/>
        <v>27.384134378631789</v>
      </c>
      <c r="N32" s="5">
        <f t="shared" si="9"/>
        <v>12.684134378631789</v>
      </c>
      <c r="O32" s="3"/>
      <c r="P32" s="3"/>
      <c r="Q32" s="3"/>
      <c r="R32" s="3"/>
    </row>
    <row r="33" spans="2:18">
      <c r="B33" s="1" t="s">
        <v>18</v>
      </c>
      <c r="C33" s="3">
        <f>C32+(C36-C22)/14</f>
        <v>48</v>
      </c>
      <c r="D33" s="3">
        <f t="shared" si="0"/>
        <v>282.03888888888889</v>
      </c>
      <c r="E33" s="3">
        <f t="shared" si="1"/>
        <v>12.35</v>
      </c>
      <c r="F33" s="3">
        <f t="shared" si="2"/>
        <v>27.049999999999997</v>
      </c>
      <c r="G33" s="4">
        <f t="shared" si="3"/>
        <v>12.7</v>
      </c>
      <c r="H33" s="3">
        <f t="shared" si="4"/>
        <v>27.4</v>
      </c>
      <c r="I33" s="3">
        <v>74</v>
      </c>
      <c r="J33" s="3">
        <f t="shared" si="5"/>
        <v>296.48333333333335</v>
      </c>
      <c r="K33" s="3">
        <f t="shared" si="6"/>
        <v>28.435348750172352</v>
      </c>
      <c r="L33" s="3">
        <f t="shared" si="7"/>
        <v>13.735348750172353</v>
      </c>
      <c r="M33" s="3">
        <f t="shared" si="8"/>
        <v>28.803273780211555</v>
      </c>
      <c r="N33" s="3">
        <f t="shared" si="9"/>
        <v>14.103273780211556</v>
      </c>
      <c r="O33" s="3"/>
      <c r="P33" s="3"/>
      <c r="Q33" s="3"/>
      <c r="R33" s="3"/>
    </row>
    <row r="34" spans="2:18">
      <c r="B34" s="1" t="s">
        <v>17</v>
      </c>
      <c r="C34" s="3">
        <f>C33+(C36-C22)/14</f>
        <v>48</v>
      </c>
      <c r="D34" s="3">
        <f t="shared" si="0"/>
        <v>282.03888888888889</v>
      </c>
      <c r="E34" s="3">
        <f t="shared" si="1"/>
        <v>12.3</v>
      </c>
      <c r="F34" s="3">
        <f t="shared" si="2"/>
        <v>27</v>
      </c>
      <c r="G34" s="4">
        <f t="shared" si="3"/>
        <v>12.75</v>
      </c>
      <c r="H34" s="3">
        <f t="shared" si="4"/>
        <v>27.45</v>
      </c>
      <c r="I34" s="3">
        <v>74</v>
      </c>
      <c r="J34" s="3">
        <f t="shared" si="5"/>
        <v>296.48333333333335</v>
      </c>
      <c r="K34" s="3">
        <f t="shared" si="6"/>
        <v>28.382788031595329</v>
      </c>
      <c r="L34" s="3">
        <f t="shared" si="7"/>
        <v>13.682788031595329</v>
      </c>
      <c r="M34" s="3">
        <f t="shared" si="8"/>
        <v>28.855834498788582</v>
      </c>
      <c r="N34" s="3">
        <f t="shared" si="9"/>
        <v>14.155834498788582</v>
      </c>
      <c r="O34" s="3"/>
      <c r="P34" s="3"/>
      <c r="Q34" s="3"/>
      <c r="R34" s="3"/>
    </row>
    <row r="35" spans="2:18">
      <c r="B35" s="1" t="s">
        <v>15</v>
      </c>
      <c r="C35" s="3">
        <f>C34+(C36-C22)/14</f>
        <v>48</v>
      </c>
      <c r="D35" s="3">
        <f t="shared" si="0"/>
        <v>282.03888888888889</v>
      </c>
      <c r="E35" s="3">
        <f t="shared" si="1"/>
        <v>12.5</v>
      </c>
      <c r="F35" s="3">
        <f t="shared" si="2"/>
        <v>27.2</v>
      </c>
      <c r="G35" s="4">
        <f t="shared" si="3"/>
        <v>12.95</v>
      </c>
      <c r="H35" s="3">
        <f t="shared" si="4"/>
        <v>27.65</v>
      </c>
      <c r="I35" s="3">
        <v>74</v>
      </c>
      <c r="J35" s="3">
        <f t="shared" si="5"/>
        <v>296.48333333333335</v>
      </c>
      <c r="K35" s="3">
        <f t="shared" si="6"/>
        <v>28.593030905903444</v>
      </c>
      <c r="L35" s="3">
        <f t="shared" si="7"/>
        <v>13.893030905903444</v>
      </c>
      <c r="M35" s="3">
        <f t="shared" si="8"/>
        <v>29.0660773730967</v>
      </c>
      <c r="N35" s="3">
        <f t="shared" si="9"/>
        <v>14.366077373096701</v>
      </c>
      <c r="O35" s="3"/>
      <c r="P35" s="3"/>
      <c r="Q35" s="3"/>
      <c r="R35" s="3"/>
    </row>
    <row r="36" spans="2:18">
      <c r="B36" s="1" t="s">
        <v>16</v>
      </c>
      <c r="C36" s="3">
        <v>48</v>
      </c>
      <c r="D36" s="3">
        <f t="shared" si="0"/>
        <v>282.03888888888889</v>
      </c>
      <c r="E36" s="3">
        <f t="shared" si="1"/>
        <v>12.15</v>
      </c>
      <c r="F36" s="3">
        <f t="shared" si="2"/>
        <v>26.85</v>
      </c>
      <c r="G36" s="4">
        <f t="shared" si="3"/>
        <v>12.55</v>
      </c>
      <c r="H36" s="3">
        <f t="shared" si="4"/>
        <v>27.25</v>
      </c>
      <c r="I36" s="3">
        <v>74</v>
      </c>
      <c r="J36" s="3">
        <f t="shared" si="5"/>
        <v>296.48333333333335</v>
      </c>
      <c r="K36" s="3">
        <f t="shared" si="6"/>
        <v>28.225105875864248</v>
      </c>
      <c r="L36" s="3">
        <f t="shared" si="7"/>
        <v>13.525105875864249</v>
      </c>
      <c r="M36" s="3">
        <f t="shared" si="8"/>
        <v>28.645591624480474</v>
      </c>
      <c r="N36" s="3">
        <f t="shared" si="9"/>
        <v>13.945591624480475</v>
      </c>
      <c r="O36" s="3"/>
      <c r="P36" s="3"/>
      <c r="Q36" s="3"/>
      <c r="R36" s="3"/>
    </row>
    <row r="38" spans="2:18">
      <c r="F38" s="2" t="s">
        <v>32</v>
      </c>
      <c r="G38" s="3">
        <f>AVERAGE(E42:E52,G42:G52)</f>
        <v>11.487727272727271</v>
      </c>
    </row>
    <row r="39" spans="2:18">
      <c r="C39" s="2" t="s">
        <v>34</v>
      </c>
      <c r="F39" s="3" t="s">
        <v>33</v>
      </c>
      <c r="G39" s="3">
        <f>AVERAGE(L42:L52,N42:N52)</f>
        <v>12.828915267075784</v>
      </c>
    </row>
    <row r="40" spans="2:18">
      <c r="E40" s="2">
        <v>0.38</v>
      </c>
    </row>
    <row r="41" spans="2:18">
      <c r="B41" s="1" t="s">
        <v>1</v>
      </c>
      <c r="C41" s="2" t="s">
        <v>19</v>
      </c>
      <c r="D41" s="2" t="s">
        <v>20</v>
      </c>
      <c r="E41" s="2" t="s">
        <v>21</v>
      </c>
      <c r="F41" s="2" t="s">
        <v>23</v>
      </c>
      <c r="G41" s="2" t="s">
        <v>22</v>
      </c>
      <c r="H41" s="2" t="s">
        <v>24</v>
      </c>
      <c r="I41" s="2" t="s">
        <v>25</v>
      </c>
      <c r="J41" s="2" t="s">
        <v>26</v>
      </c>
      <c r="K41" s="2" t="s">
        <v>27</v>
      </c>
      <c r="L41" s="2" t="s">
        <v>30</v>
      </c>
      <c r="M41" s="2" t="s">
        <v>29</v>
      </c>
      <c r="N41" s="2" t="s">
        <v>28</v>
      </c>
      <c r="P41" s="2" t="s">
        <v>35</v>
      </c>
      <c r="Q41" s="2" t="s">
        <v>36</v>
      </c>
    </row>
    <row r="42" spans="2:18">
      <c r="B42" s="1" t="s">
        <v>11</v>
      </c>
      <c r="C42" s="3">
        <v>48</v>
      </c>
      <c r="D42" s="3">
        <f>(C42+459.67)*5/9</f>
        <v>282.03888888888889</v>
      </c>
      <c r="E42" s="3">
        <f>VLOOKUP(B42,B:D,2,0)+$E$40</f>
        <v>11.88</v>
      </c>
      <c r="F42" s="3">
        <f>E42+14.7</f>
        <v>26.58</v>
      </c>
      <c r="G42" s="4">
        <f>VLOOKUP(B42,B:D,3,0)</f>
        <v>11.8</v>
      </c>
      <c r="H42" s="3">
        <f>G42+14.7</f>
        <v>26.5</v>
      </c>
      <c r="I42" s="3">
        <v>74</v>
      </c>
      <c r="J42" s="3">
        <f>(I42+459.67)*5/9</f>
        <v>296.48333333333335</v>
      </c>
      <c r="K42" s="3">
        <f>F42/D42*J42</f>
        <v>27.941277995548287</v>
      </c>
      <c r="L42" s="3">
        <f>K42-14.7</f>
        <v>13.241277995548288</v>
      </c>
      <c r="M42" s="3">
        <f>H42/D42*J42</f>
        <v>27.857180845825045</v>
      </c>
      <c r="N42" s="5">
        <f>M42-14.7</f>
        <v>13.157180845825046</v>
      </c>
      <c r="P42" s="3">
        <f>AVERAGE(E42,G42)</f>
        <v>11.84</v>
      </c>
      <c r="Q42" s="3">
        <f>AVERAGE(L42,N42)</f>
        <v>13.199229420686667</v>
      </c>
    </row>
    <row r="43" spans="2:18">
      <c r="B43" s="1" t="s">
        <v>5</v>
      </c>
      <c r="C43" s="3">
        <f>C42+(C56-C42)/14</f>
        <v>48</v>
      </c>
      <c r="D43" s="3">
        <f t="shared" ref="D43:D56" si="10">(C43+459.67)*5/9</f>
        <v>282.03888888888889</v>
      </c>
      <c r="E43" s="3">
        <f t="shared" ref="E43:E56" si="11">VLOOKUP(B43,B:D,2,0)+$E$40</f>
        <v>11.23</v>
      </c>
      <c r="F43" s="3">
        <f t="shared" ref="F43:F56" si="12">E43+14.7</f>
        <v>25.93</v>
      </c>
      <c r="G43" s="4">
        <f t="shared" ref="G43:G56" si="13">VLOOKUP(B43,B:D,3,0)</f>
        <v>11.2</v>
      </c>
      <c r="H43" s="3">
        <f t="shared" ref="H43:H56" si="14">G43+14.7</f>
        <v>25.9</v>
      </c>
      <c r="I43" s="3">
        <v>74</v>
      </c>
      <c r="J43" s="3">
        <f t="shared" ref="J43:J56" si="15">(I43+459.67)*5/9</f>
        <v>296.48333333333335</v>
      </c>
      <c r="K43" s="3">
        <f t="shared" ref="K43:K56" si="16">F43/D43*J43</f>
        <v>27.257988654046923</v>
      </c>
      <c r="L43" s="3">
        <f t="shared" ref="L43:L56" si="17">K43-14.7</f>
        <v>12.557988654046923</v>
      </c>
      <c r="M43" s="3">
        <f t="shared" ref="M43:M56" si="18">H43/D43*J43</f>
        <v>27.226452222900701</v>
      </c>
      <c r="N43" s="5">
        <f t="shared" ref="N43:N56" si="19">M43-14.7</f>
        <v>12.526452222900701</v>
      </c>
      <c r="P43" s="3">
        <f t="shared" ref="P43:P56" si="20">AVERAGE(E43,G43)</f>
        <v>11.215</v>
      </c>
      <c r="Q43" s="3">
        <f t="shared" ref="Q43:Q56" si="21">AVERAGE(L43,N43)</f>
        <v>12.542220438473812</v>
      </c>
    </row>
    <row r="44" spans="2:18">
      <c r="B44" s="1" t="s">
        <v>10</v>
      </c>
      <c r="C44" s="3">
        <f>C43+(C56-C42)/14</f>
        <v>48</v>
      </c>
      <c r="D44" s="3">
        <f t="shared" si="10"/>
        <v>282.03888888888889</v>
      </c>
      <c r="E44" s="3">
        <f t="shared" si="11"/>
        <v>11.530000000000001</v>
      </c>
      <c r="F44" s="3">
        <f t="shared" si="12"/>
        <v>26.23</v>
      </c>
      <c r="G44" s="4">
        <f t="shared" si="13"/>
        <v>11.5</v>
      </c>
      <c r="H44" s="3">
        <f t="shared" si="14"/>
        <v>26.2</v>
      </c>
      <c r="I44" s="3">
        <v>74</v>
      </c>
      <c r="J44" s="3">
        <f t="shared" si="15"/>
        <v>296.48333333333335</v>
      </c>
      <c r="K44" s="3">
        <f t="shared" si="16"/>
        <v>27.573352965509091</v>
      </c>
      <c r="L44" s="3">
        <f t="shared" si="17"/>
        <v>12.873352965509092</v>
      </c>
      <c r="M44" s="3">
        <f t="shared" si="18"/>
        <v>27.541816534362873</v>
      </c>
      <c r="N44" s="5">
        <f t="shared" si="19"/>
        <v>12.841816534362874</v>
      </c>
      <c r="P44" s="3">
        <f t="shared" si="20"/>
        <v>11.515000000000001</v>
      </c>
      <c r="Q44" s="3">
        <f t="shared" si="21"/>
        <v>12.857584749935983</v>
      </c>
    </row>
    <row r="45" spans="2:18">
      <c r="B45" s="1" t="s">
        <v>4</v>
      </c>
      <c r="C45" s="3">
        <f>C44+(C56-C42)/14</f>
        <v>48</v>
      </c>
      <c r="D45" s="3">
        <f t="shared" si="10"/>
        <v>282.03888888888889</v>
      </c>
      <c r="E45" s="3">
        <f t="shared" si="11"/>
        <v>11.08</v>
      </c>
      <c r="F45" s="3">
        <f t="shared" si="12"/>
        <v>25.78</v>
      </c>
      <c r="G45" s="4">
        <f t="shared" si="13"/>
        <v>11</v>
      </c>
      <c r="H45" s="3">
        <f t="shared" si="14"/>
        <v>25.7</v>
      </c>
      <c r="I45" s="3">
        <v>74</v>
      </c>
      <c r="J45" s="3">
        <f t="shared" si="15"/>
        <v>296.48333333333335</v>
      </c>
      <c r="K45" s="3">
        <f t="shared" si="16"/>
        <v>27.100306498315838</v>
      </c>
      <c r="L45" s="3">
        <f t="shared" si="17"/>
        <v>12.400306498315839</v>
      </c>
      <c r="M45" s="3">
        <f t="shared" si="18"/>
        <v>27.016209348592589</v>
      </c>
      <c r="N45" s="5">
        <f t="shared" si="19"/>
        <v>12.31620934859259</v>
      </c>
      <c r="P45" s="3">
        <f t="shared" si="20"/>
        <v>11.04</v>
      </c>
      <c r="Q45" s="3">
        <f t="shared" si="21"/>
        <v>12.358257923454214</v>
      </c>
    </row>
    <row r="46" spans="2:18">
      <c r="B46" s="1" t="s">
        <v>8</v>
      </c>
      <c r="C46" s="3">
        <f>C45+(C56-C42)/14</f>
        <v>48</v>
      </c>
      <c r="D46" s="3">
        <f t="shared" si="10"/>
        <v>282.03888888888889</v>
      </c>
      <c r="E46" s="3">
        <f t="shared" si="11"/>
        <v>11.48</v>
      </c>
      <c r="F46" s="3">
        <f t="shared" si="12"/>
        <v>26.18</v>
      </c>
      <c r="G46" s="4">
        <f t="shared" si="13"/>
        <v>11.45</v>
      </c>
      <c r="H46" s="3">
        <f t="shared" si="14"/>
        <v>26.15</v>
      </c>
      <c r="I46" s="3">
        <v>74</v>
      </c>
      <c r="J46" s="3">
        <f t="shared" si="15"/>
        <v>296.48333333333335</v>
      </c>
      <c r="K46" s="3">
        <f t="shared" si="16"/>
        <v>27.520792246932064</v>
      </c>
      <c r="L46" s="3">
        <f t="shared" si="17"/>
        <v>12.820792246932065</v>
      </c>
      <c r="M46" s="3">
        <f t="shared" si="18"/>
        <v>27.489255815785846</v>
      </c>
      <c r="N46" s="5">
        <f t="shared" si="19"/>
        <v>12.789255815785847</v>
      </c>
      <c r="P46" s="3">
        <f t="shared" si="20"/>
        <v>11.465</v>
      </c>
      <c r="Q46" s="3">
        <f t="shared" si="21"/>
        <v>12.805024031358956</v>
      </c>
    </row>
    <row r="47" spans="2:18">
      <c r="B47" s="1" t="s">
        <v>12</v>
      </c>
      <c r="C47" s="3">
        <f>C46+(C56-C42)/14</f>
        <v>48</v>
      </c>
      <c r="D47" s="3">
        <f t="shared" si="10"/>
        <v>282.03888888888889</v>
      </c>
      <c r="E47" s="3">
        <f t="shared" si="11"/>
        <v>11.98</v>
      </c>
      <c r="F47" s="3">
        <f t="shared" si="12"/>
        <v>26.68</v>
      </c>
      <c r="G47" s="4">
        <f t="shared" si="13"/>
        <v>11.95</v>
      </c>
      <c r="H47" s="3">
        <f t="shared" si="14"/>
        <v>26.65</v>
      </c>
      <c r="I47" s="3">
        <v>74</v>
      </c>
      <c r="J47" s="3">
        <f t="shared" si="15"/>
        <v>296.48333333333335</v>
      </c>
      <c r="K47" s="3">
        <f t="shared" si="16"/>
        <v>28.046399432702348</v>
      </c>
      <c r="L47" s="3">
        <f t="shared" si="17"/>
        <v>13.346399432702349</v>
      </c>
      <c r="M47" s="3">
        <f t="shared" si="18"/>
        <v>28.01486300155613</v>
      </c>
      <c r="N47" s="5">
        <f t="shared" si="19"/>
        <v>13.31486300155613</v>
      </c>
      <c r="P47" s="3">
        <f t="shared" si="20"/>
        <v>11.965</v>
      </c>
      <c r="Q47" s="3">
        <f t="shared" si="21"/>
        <v>13.330631217129239</v>
      </c>
    </row>
    <row r="48" spans="2:18">
      <c r="B48" s="1" t="s">
        <v>13</v>
      </c>
      <c r="C48" s="3">
        <f>C47+(C56-C42)/14</f>
        <v>48</v>
      </c>
      <c r="D48" s="3">
        <f t="shared" si="10"/>
        <v>282.03888888888889</v>
      </c>
      <c r="E48" s="3">
        <f t="shared" si="11"/>
        <v>12.23</v>
      </c>
      <c r="F48" s="3">
        <f t="shared" si="12"/>
        <v>26.93</v>
      </c>
      <c r="G48" s="4">
        <f t="shared" si="13"/>
        <v>12.3</v>
      </c>
      <c r="H48" s="3">
        <f t="shared" si="14"/>
        <v>27</v>
      </c>
      <c r="I48" s="3">
        <v>74</v>
      </c>
      <c r="J48" s="3">
        <f t="shared" si="15"/>
        <v>296.48333333333335</v>
      </c>
      <c r="K48" s="3">
        <f t="shared" si="16"/>
        <v>28.30920302558749</v>
      </c>
      <c r="L48" s="3">
        <f t="shared" si="17"/>
        <v>13.60920302558749</v>
      </c>
      <c r="M48" s="3">
        <f t="shared" si="18"/>
        <v>28.382788031595329</v>
      </c>
      <c r="N48" s="5">
        <f t="shared" si="19"/>
        <v>13.682788031595329</v>
      </c>
      <c r="P48" s="3">
        <f t="shared" si="20"/>
        <v>12.265000000000001</v>
      </c>
      <c r="Q48" s="3">
        <f t="shared" si="21"/>
        <v>13.64599552859141</v>
      </c>
    </row>
    <row r="49" spans="2:18">
      <c r="B49" s="1" t="s">
        <v>9</v>
      </c>
      <c r="C49" s="3">
        <f>C48+(C56-C42)/14</f>
        <v>48</v>
      </c>
      <c r="D49" s="3">
        <f t="shared" si="10"/>
        <v>282.03888888888889</v>
      </c>
      <c r="E49" s="3">
        <f t="shared" si="11"/>
        <v>11.48</v>
      </c>
      <c r="F49" s="3">
        <f t="shared" si="12"/>
        <v>26.18</v>
      </c>
      <c r="G49" s="4">
        <f t="shared" si="13"/>
        <v>11.55</v>
      </c>
      <c r="H49" s="3">
        <f t="shared" si="14"/>
        <v>26.25</v>
      </c>
      <c r="I49" s="3">
        <v>74</v>
      </c>
      <c r="J49" s="3">
        <f t="shared" si="15"/>
        <v>296.48333333333335</v>
      </c>
      <c r="K49" s="3">
        <f t="shared" si="16"/>
        <v>27.520792246932064</v>
      </c>
      <c r="L49" s="3">
        <f t="shared" si="17"/>
        <v>12.820792246932065</v>
      </c>
      <c r="M49" s="3">
        <f t="shared" si="18"/>
        <v>27.594377252939903</v>
      </c>
      <c r="N49" s="5">
        <f t="shared" si="19"/>
        <v>12.894377252939904</v>
      </c>
      <c r="P49" s="3">
        <f t="shared" si="20"/>
        <v>11.515000000000001</v>
      </c>
      <c r="Q49" s="3">
        <f t="shared" si="21"/>
        <v>12.857584749935985</v>
      </c>
    </row>
    <row r="50" spans="2:18">
      <c r="B50" s="1" t="s">
        <v>7</v>
      </c>
      <c r="C50" s="3">
        <f>C49+(C56-C42)/14</f>
        <v>48</v>
      </c>
      <c r="D50" s="3">
        <f t="shared" si="10"/>
        <v>282.03888888888889</v>
      </c>
      <c r="E50" s="3">
        <f t="shared" si="11"/>
        <v>11.33</v>
      </c>
      <c r="F50" s="3">
        <f t="shared" si="12"/>
        <v>26.03</v>
      </c>
      <c r="G50" s="4">
        <f t="shared" si="13"/>
        <v>11.35</v>
      </c>
      <c r="H50" s="3">
        <f t="shared" si="14"/>
        <v>26.049999999999997</v>
      </c>
      <c r="I50" s="3">
        <v>74</v>
      </c>
      <c r="J50" s="3">
        <f t="shared" si="15"/>
        <v>296.48333333333335</v>
      </c>
      <c r="K50" s="3">
        <f t="shared" si="16"/>
        <v>27.363110091200976</v>
      </c>
      <c r="L50" s="3">
        <f t="shared" si="17"/>
        <v>12.663110091200977</v>
      </c>
      <c r="M50" s="3">
        <f t="shared" si="18"/>
        <v>27.384134378631789</v>
      </c>
      <c r="N50" s="5">
        <f t="shared" si="19"/>
        <v>12.684134378631789</v>
      </c>
      <c r="P50" s="3">
        <f t="shared" si="20"/>
        <v>11.34</v>
      </c>
      <c r="Q50" s="3">
        <f t="shared" si="21"/>
        <v>12.673622234916383</v>
      </c>
    </row>
    <row r="51" spans="2:18">
      <c r="B51" s="1" t="s">
        <v>3</v>
      </c>
      <c r="C51" s="3">
        <f>C50+(C56-C42)/14</f>
        <v>48</v>
      </c>
      <c r="D51" s="3">
        <f t="shared" si="10"/>
        <v>282.03888888888889</v>
      </c>
      <c r="E51" s="3">
        <f t="shared" si="11"/>
        <v>10.88</v>
      </c>
      <c r="F51" s="3">
        <f t="shared" si="12"/>
        <v>25.58</v>
      </c>
      <c r="G51" s="4">
        <f t="shared" si="13"/>
        <v>10.9</v>
      </c>
      <c r="H51" s="3">
        <f t="shared" si="14"/>
        <v>25.6</v>
      </c>
      <c r="I51" s="3">
        <v>74</v>
      </c>
      <c r="J51" s="3">
        <f t="shared" si="15"/>
        <v>296.48333333333335</v>
      </c>
      <c r="K51" s="3">
        <f t="shared" si="16"/>
        <v>26.890063624007723</v>
      </c>
      <c r="L51" s="3">
        <f t="shared" si="17"/>
        <v>12.190063624007724</v>
      </c>
      <c r="M51" s="3">
        <f t="shared" si="18"/>
        <v>26.911087911438536</v>
      </c>
      <c r="N51" s="5">
        <f t="shared" si="19"/>
        <v>12.211087911438536</v>
      </c>
      <c r="P51" s="3">
        <f t="shared" si="20"/>
        <v>10.89</v>
      </c>
      <c r="Q51" s="3">
        <f t="shared" si="21"/>
        <v>12.20057576772313</v>
      </c>
    </row>
    <row r="52" spans="2:18">
      <c r="B52" s="1" t="s">
        <v>6</v>
      </c>
      <c r="C52" s="3">
        <f>C51+(C56-C42)/14</f>
        <v>48</v>
      </c>
      <c r="D52" s="3">
        <f t="shared" si="10"/>
        <v>282.03888888888889</v>
      </c>
      <c r="E52" s="3">
        <f t="shared" si="11"/>
        <v>11.280000000000001</v>
      </c>
      <c r="F52" s="3">
        <f t="shared" si="12"/>
        <v>25.98</v>
      </c>
      <c r="G52" s="4">
        <f t="shared" si="13"/>
        <v>11.35</v>
      </c>
      <c r="H52" s="3">
        <f t="shared" si="14"/>
        <v>26.049999999999997</v>
      </c>
      <c r="I52" s="3">
        <v>74</v>
      </c>
      <c r="J52" s="3">
        <f t="shared" si="15"/>
        <v>296.48333333333335</v>
      </c>
      <c r="K52" s="3">
        <f t="shared" si="16"/>
        <v>27.310549372623953</v>
      </c>
      <c r="L52" s="3">
        <f t="shared" si="17"/>
        <v>12.610549372623954</v>
      </c>
      <c r="M52" s="3">
        <f t="shared" si="18"/>
        <v>27.384134378631789</v>
      </c>
      <c r="N52" s="5">
        <f t="shared" si="19"/>
        <v>12.684134378631789</v>
      </c>
      <c r="P52" s="3">
        <f t="shared" si="20"/>
        <v>11.315000000000001</v>
      </c>
      <c r="Q52" s="3">
        <f t="shared" si="21"/>
        <v>12.647341875627871</v>
      </c>
    </row>
    <row r="53" spans="2:18">
      <c r="B53" s="1" t="s">
        <v>18</v>
      </c>
      <c r="C53" s="3">
        <f>C52+(C56-C42)/14</f>
        <v>48</v>
      </c>
      <c r="D53" s="3">
        <f t="shared" si="10"/>
        <v>282.03888888888889</v>
      </c>
      <c r="E53" s="3">
        <f t="shared" si="11"/>
        <v>12.73</v>
      </c>
      <c r="F53" s="3">
        <f t="shared" si="12"/>
        <v>27.43</v>
      </c>
      <c r="G53" s="4">
        <f t="shared" si="13"/>
        <v>12.7</v>
      </c>
      <c r="H53" s="3">
        <f t="shared" si="14"/>
        <v>27.4</v>
      </c>
      <c r="I53" s="3">
        <v>74</v>
      </c>
      <c r="J53" s="3">
        <f t="shared" si="15"/>
        <v>296.48333333333335</v>
      </c>
      <c r="K53" s="3">
        <f t="shared" si="16"/>
        <v>28.834810211357773</v>
      </c>
      <c r="L53" s="3">
        <f t="shared" si="17"/>
        <v>14.134810211357774</v>
      </c>
      <c r="M53" s="3">
        <f t="shared" si="18"/>
        <v>28.803273780211555</v>
      </c>
      <c r="N53" s="3">
        <f t="shared" si="19"/>
        <v>14.103273780211556</v>
      </c>
      <c r="P53" s="3">
        <f t="shared" si="20"/>
        <v>12.715</v>
      </c>
      <c r="Q53" s="3">
        <f t="shared" si="21"/>
        <v>14.119041995784665</v>
      </c>
      <c r="R53" s="3">
        <f>AVERAGE(Q53:Q56)</f>
        <v>14.125612085606795</v>
      </c>
    </row>
    <row r="54" spans="2:18">
      <c r="B54" s="1" t="s">
        <v>17</v>
      </c>
      <c r="C54" s="3">
        <f>C53+(C56-C42)/14</f>
        <v>48</v>
      </c>
      <c r="D54" s="3">
        <f t="shared" si="10"/>
        <v>282.03888888888889</v>
      </c>
      <c r="E54" s="3">
        <f t="shared" si="11"/>
        <v>12.680000000000001</v>
      </c>
      <c r="F54" s="3">
        <f t="shared" si="12"/>
        <v>27.380000000000003</v>
      </c>
      <c r="G54" s="4">
        <f t="shared" si="13"/>
        <v>12.75</v>
      </c>
      <c r="H54" s="3">
        <f t="shared" si="14"/>
        <v>27.45</v>
      </c>
      <c r="I54" s="3">
        <v>74</v>
      </c>
      <c r="J54" s="3">
        <f t="shared" si="15"/>
        <v>296.48333333333335</v>
      </c>
      <c r="K54" s="3">
        <f t="shared" si="16"/>
        <v>28.78224949278075</v>
      </c>
      <c r="L54" s="3">
        <f t="shared" si="17"/>
        <v>14.08224949278075</v>
      </c>
      <c r="M54" s="3">
        <f t="shared" si="18"/>
        <v>28.855834498788582</v>
      </c>
      <c r="N54" s="3">
        <f t="shared" si="19"/>
        <v>14.155834498788582</v>
      </c>
      <c r="P54" s="3">
        <f t="shared" si="20"/>
        <v>12.715</v>
      </c>
      <c r="Q54" s="3">
        <f t="shared" si="21"/>
        <v>14.119041995784666</v>
      </c>
    </row>
    <row r="55" spans="2:18">
      <c r="B55" s="1" t="s">
        <v>15</v>
      </c>
      <c r="C55" s="3">
        <f>C54+(C56-C42)/14</f>
        <v>48</v>
      </c>
      <c r="D55" s="3">
        <f t="shared" si="10"/>
        <v>282.03888888888889</v>
      </c>
      <c r="E55" s="3">
        <f t="shared" si="11"/>
        <v>12.88</v>
      </c>
      <c r="F55" s="3">
        <f t="shared" si="12"/>
        <v>27.58</v>
      </c>
      <c r="G55" s="4">
        <f t="shared" si="13"/>
        <v>12.95</v>
      </c>
      <c r="H55" s="3">
        <f t="shared" si="14"/>
        <v>27.65</v>
      </c>
      <c r="I55" s="3">
        <v>74</v>
      </c>
      <c r="J55" s="3">
        <f t="shared" si="15"/>
        <v>296.48333333333335</v>
      </c>
      <c r="K55" s="3">
        <f t="shared" si="16"/>
        <v>28.992492367088854</v>
      </c>
      <c r="L55" s="3">
        <f t="shared" si="17"/>
        <v>14.292492367088855</v>
      </c>
      <c r="M55" s="3">
        <f t="shared" si="18"/>
        <v>29.0660773730967</v>
      </c>
      <c r="N55" s="3">
        <f t="shared" si="19"/>
        <v>14.366077373096701</v>
      </c>
      <c r="P55" s="3">
        <f t="shared" si="20"/>
        <v>12.914999999999999</v>
      </c>
      <c r="Q55" s="3">
        <f t="shared" si="21"/>
        <v>14.329284870092778</v>
      </c>
    </row>
    <row r="56" spans="2:18">
      <c r="B56" s="1" t="s">
        <v>16</v>
      </c>
      <c r="C56" s="3">
        <v>48</v>
      </c>
      <c r="D56" s="3">
        <f t="shared" si="10"/>
        <v>282.03888888888889</v>
      </c>
      <c r="E56" s="3">
        <f t="shared" si="11"/>
        <v>12.530000000000001</v>
      </c>
      <c r="F56" s="3">
        <f t="shared" si="12"/>
        <v>27.23</v>
      </c>
      <c r="G56" s="4">
        <f t="shared" si="13"/>
        <v>12.55</v>
      </c>
      <c r="H56" s="3">
        <f t="shared" si="14"/>
        <v>27.25</v>
      </c>
      <c r="I56" s="3">
        <v>74</v>
      </c>
      <c r="J56" s="3">
        <f t="shared" si="15"/>
        <v>296.48333333333335</v>
      </c>
      <c r="K56" s="3">
        <f t="shared" si="16"/>
        <v>28.624567337049658</v>
      </c>
      <c r="L56" s="3">
        <f t="shared" si="17"/>
        <v>13.924567337049659</v>
      </c>
      <c r="M56" s="3">
        <f t="shared" si="18"/>
        <v>28.645591624480474</v>
      </c>
      <c r="N56" s="3">
        <f t="shared" si="19"/>
        <v>13.945591624480475</v>
      </c>
      <c r="P56" s="3">
        <f t="shared" si="20"/>
        <v>12.540000000000001</v>
      </c>
      <c r="Q56" s="3">
        <f t="shared" si="21"/>
        <v>13.935079480765067</v>
      </c>
    </row>
    <row r="59" spans="2:18">
      <c r="F59" s="2" t="s">
        <v>32</v>
      </c>
      <c r="G59" s="3">
        <f>AVERAGE(E63:E73,G63:G73)</f>
        <v>11.487727272727271</v>
      </c>
    </row>
    <row r="60" spans="2:18">
      <c r="C60" s="2" t="s">
        <v>38</v>
      </c>
      <c r="F60" s="3" t="s">
        <v>33</v>
      </c>
      <c r="G60" s="3">
        <f>AVERAGE(L63:L73,N63:N73)</f>
        <v>12.561961126047287</v>
      </c>
    </row>
    <row r="61" spans="2:18">
      <c r="E61" s="2">
        <v>0.38</v>
      </c>
    </row>
    <row r="62" spans="2:18">
      <c r="B62" s="1" t="s">
        <v>1</v>
      </c>
      <c r="C62" s="2" t="s">
        <v>19</v>
      </c>
      <c r="D62" s="2" t="s">
        <v>20</v>
      </c>
      <c r="E62" s="2" t="s">
        <v>21</v>
      </c>
      <c r="F62" s="2" t="s">
        <v>23</v>
      </c>
      <c r="G62" s="2" t="s">
        <v>22</v>
      </c>
      <c r="H62" s="2" t="s">
        <v>24</v>
      </c>
      <c r="I62" s="2" t="s">
        <v>25</v>
      </c>
      <c r="J62" s="2" t="s">
        <v>26</v>
      </c>
      <c r="K62" s="2" t="s">
        <v>27</v>
      </c>
      <c r="L62" s="2" t="s">
        <v>30</v>
      </c>
      <c r="M62" s="2" t="s">
        <v>29</v>
      </c>
      <c r="N62" s="2" t="s">
        <v>28</v>
      </c>
      <c r="P62" s="2" t="s">
        <v>35</v>
      </c>
      <c r="Q62" s="2" t="s">
        <v>36</v>
      </c>
    </row>
    <row r="63" spans="2:18">
      <c r="B63" s="1" t="s">
        <v>11</v>
      </c>
      <c r="C63" s="3">
        <v>48</v>
      </c>
      <c r="D63" s="3">
        <f>(C63+459.67)*5/9</f>
        <v>282.03888888888889</v>
      </c>
      <c r="E63" s="3">
        <f>VLOOKUP(B63,B:D,2,0)+$E$61</f>
        <v>11.88</v>
      </c>
      <c r="F63" s="3">
        <f>E63+14.7</f>
        <v>26.58</v>
      </c>
      <c r="G63" s="4">
        <f>VLOOKUP(B63,B:D,3,0)</f>
        <v>11.8</v>
      </c>
      <c r="H63" s="3">
        <f>G63+14.7</f>
        <v>26.5</v>
      </c>
      <c r="I63" s="3">
        <v>74</v>
      </c>
      <c r="J63" s="3">
        <f>(I63+459.67)*5/9</f>
        <v>296.48333333333335</v>
      </c>
      <c r="K63" s="3">
        <f>F63/D63*J63</f>
        <v>27.941277995548287</v>
      </c>
      <c r="L63" s="3">
        <f>K63-14.7</f>
        <v>13.241277995548288</v>
      </c>
      <c r="M63" s="3">
        <f>H63/D63*J63</f>
        <v>27.857180845825045</v>
      </c>
      <c r="N63" s="5">
        <f>M63-14.7</f>
        <v>13.157180845825046</v>
      </c>
      <c r="P63" s="3">
        <f>AVERAGE(E63,G63)</f>
        <v>11.84</v>
      </c>
      <c r="Q63" s="3">
        <f>AVERAGE(L63,N63)</f>
        <v>13.199229420686667</v>
      </c>
    </row>
    <row r="64" spans="2:18">
      <c r="B64" s="1" t="s">
        <v>5</v>
      </c>
      <c r="C64" s="3">
        <f>C63+(C73-C63)/10</f>
        <v>49</v>
      </c>
      <c r="D64" s="3">
        <f t="shared" ref="D64:D77" si="22">(C64+459.67)*5/9</f>
        <v>282.59444444444443</v>
      </c>
      <c r="E64" s="3">
        <f t="shared" ref="E64:E77" si="23">VLOOKUP(B64,B:D,2,0)+$E$61</f>
        <v>11.23</v>
      </c>
      <c r="F64" s="3">
        <f t="shared" ref="F64:F77" si="24">E64+14.7</f>
        <v>25.93</v>
      </c>
      <c r="G64" s="4">
        <f t="shared" ref="G64:G77" si="25">VLOOKUP(B64,B:D,3,0)</f>
        <v>11.2</v>
      </c>
      <c r="H64" s="3">
        <f t="shared" ref="H64:H77" si="26">G64+14.7</f>
        <v>25.9</v>
      </c>
      <c r="I64" s="3">
        <v>74</v>
      </c>
      <c r="J64" s="3">
        <f t="shared" ref="J64:J77" si="27">(I64+459.67)*5/9</f>
        <v>296.48333333333335</v>
      </c>
      <c r="K64" s="3">
        <f t="shared" ref="K64:K77" si="28">F64/D64*J64</f>
        <v>27.204401871547372</v>
      </c>
      <c r="L64" s="3">
        <f t="shared" ref="L64:L77" si="29">K64-14.7</f>
        <v>12.504401871547373</v>
      </c>
      <c r="M64" s="3">
        <f t="shared" ref="M64:M77" si="30">H64/D64*J64</f>
        <v>27.172927438221244</v>
      </c>
      <c r="N64" s="5">
        <f t="shared" ref="N64:N77" si="31">M64-14.7</f>
        <v>12.472927438221245</v>
      </c>
      <c r="P64" s="3">
        <f t="shared" ref="P64:P77" si="32">AVERAGE(E64,G64)</f>
        <v>11.215</v>
      </c>
      <c r="Q64" s="3">
        <f t="shared" ref="Q64:Q77" si="33">AVERAGE(L64,N64)</f>
        <v>12.488664654884309</v>
      </c>
    </row>
    <row r="65" spans="2:18">
      <c r="B65" s="1" t="s">
        <v>10</v>
      </c>
      <c r="C65" s="3">
        <f>C64+(C73-C63)/10</f>
        <v>50</v>
      </c>
      <c r="D65" s="3">
        <f t="shared" si="22"/>
        <v>283.14999999999998</v>
      </c>
      <c r="E65" s="3">
        <f t="shared" si="23"/>
        <v>11.530000000000001</v>
      </c>
      <c r="F65" s="3">
        <f t="shared" si="24"/>
        <v>26.23</v>
      </c>
      <c r="G65" s="4">
        <f t="shared" si="25"/>
        <v>11.5</v>
      </c>
      <c r="H65" s="3">
        <f t="shared" si="26"/>
        <v>26.2</v>
      </c>
      <c r="I65" s="3">
        <v>74</v>
      </c>
      <c r="J65" s="3">
        <f t="shared" si="27"/>
        <v>296.48333333333335</v>
      </c>
      <c r="K65" s="3">
        <f t="shared" si="28"/>
        <v>27.465152157278244</v>
      </c>
      <c r="L65" s="3">
        <f t="shared" si="29"/>
        <v>12.765152157278244</v>
      </c>
      <c r="M65" s="3">
        <f t="shared" si="30"/>
        <v>27.433739478486082</v>
      </c>
      <c r="N65" s="5">
        <f t="shared" si="31"/>
        <v>12.733739478486083</v>
      </c>
      <c r="P65" s="3">
        <f t="shared" si="32"/>
        <v>11.515000000000001</v>
      </c>
      <c r="Q65" s="3">
        <f t="shared" si="33"/>
        <v>12.749445817882163</v>
      </c>
    </row>
    <row r="66" spans="2:18">
      <c r="B66" s="1" t="s">
        <v>4</v>
      </c>
      <c r="C66" s="3">
        <f>C65+(C73-C63)/10</f>
        <v>51</v>
      </c>
      <c r="D66" s="3">
        <f t="shared" si="22"/>
        <v>283.70555555555552</v>
      </c>
      <c r="E66" s="3">
        <f t="shared" si="23"/>
        <v>11.08</v>
      </c>
      <c r="F66" s="3">
        <f t="shared" si="24"/>
        <v>25.78</v>
      </c>
      <c r="G66" s="4">
        <f t="shared" si="25"/>
        <v>11</v>
      </c>
      <c r="H66" s="3">
        <f t="shared" si="26"/>
        <v>25.7</v>
      </c>
      <c r="I66" s="3">
        <v>74</v>
      </c>
      <c r="J66" s="3">
        <f t="shared" si="27"/>
        <v>296.48333333333335</v>
      </c>
      <c r="K66" s="3">
        <f t="shared" si="28"/>
        <v>26.941102081579107</v>
      </c>
      <c r="L66" s="3">
        <f t="shared" si="29"/>
        <v>12.241102081579108</v>
      </c>
      <c r="M66" s="3">
        <f t="shared" si="30"/>
        <v>26.857498971938828</v>
      </c>
      <c r="N66" s="5">
        <f t="shared" si="31"/>
        <v>12.157498971938828</v>
      </c>
      <c r="P66" s="3">
        <f t="shared" si="32"/>
        <v>11.04</v>
      </c>
      <c r="Q66" s="3">
        <f t="shared" si="33"/>
        <v>12.199300526758968</v>
      </c>
    </row>
    <row r="67" spans="2:18">
      <c r="B67" s="1" t="s">
        <v>8</v>
      </c>
      <c r="C67" s="3">
        <f>C66+(C73-C63)/10</f>
        <v>52</v>
      </c>
      <c r="D67" s="3">
        <f t="shared" si="22"/>
        <v>284.26111111111112</v>
      </c>
      <c r="E67" s="3">
        <f t="shared" si="23"/>
        <v>11.48</v>
      </c>
      <c r="F67" s="3">
        <f t="shared" si="24"/>
        <v>26.18</v>
      </c>
      <c r="G67" s="4">
        <f t="shared" si="25"/>
        <v>11.45</v>
      </c>
      <c r="H67" s="3">
        <f t="shared" si="26"/>
        <v>26.15</v>
      </c>
      <c r="I67" s="3">
        <v>74</v>
      </c>
      <c r="J67" s="3">
        <f t="shared" si="27"/>
        <v>296.48333333333335</v>
      </c>
      <c r="K67" s="3">
        <f t="shared" si="28"/>
        <v>27.305647389919287</v>
      </c>
      <c r="L67" s="3">
        <f t="shared" si="29"/>
        <v>12.605647389919287</v>
      </c>
      <c r="M67" s="3">
        <f t="shared" si="30"/>
        <v>27.27435749604237</v>
      </c>
      <c r="N67" s="5">
        <f t="shared" si="31"/>
        <v>12.574357496042371</v>
      </c>
      <c r="P67" s="3">
        <f t="shared" si="32"/>
        <v>11.465</v>
      </c>
      <c r="Q67" s="3">
        <f t="shared" si="33"/>
        <v>12.590002442980829</v>
      </c>
    </row>
    <row r="68" spans="2:18">
      <c r="B68" s="1" t="s">
        <v>12</v>
      </c>
      <c r="C68" s="3">
        <f>C67+(C73-C63)/10</f>
        <v>53</v>
      </c>
      <c r="D68" s="3">
        <f t="shared" si="22"/>
        <v>284.81666666666672</v>
      </c>
      <c r="E68" s="3">
        <f t="shared" si="23"/>
        <v>11.98</v>
      </c>
      <c r="F68" s="3">
        <f t="shared" si="24"/>
        <v>26.68</v>
      </c>
      <c r="G68" s="4">
        <f t="shared" si="25"/>
        <v>11.95</v>
      </c>
      <c r="H68" s="3">
        <f t="shared" si="26"/>
        <v>26.65</v>
      </c>
      <c r="I68" s="3">
        <v>74</v>
      </c>
      <c r="J68" s="3">
        <f t="shared" si="27"/>
        <v>296.48333333333335</v>
      </c>
      <c r="K68" s="3">
        <f t="shared" si="28"/>
        <v>27.772866756392997</v>
      </c>
      <c r="L68" s="3">
        <f t="shared" si="29"/>
        <v>13.072866756392997</v>
      </c>
      <c r="M68" s="3">
        <f t="shared" si="30"/>
        <v>27.741637895722388</v>
      </c>
      <c r="N68" s="5">
        <f t="shared" si="31"/>
        <v>13.041637895722388</v>
      </c>
      <c r="P68" s="3">
        <f t="shared" si="32"/>
        <v>11.965</v>
      </c>
      <c r="Q68" s="3">
        <f t="shared" si="33"/>
        <v>13.057252326057693</v>
      </c>
    </row>
    <row r="69" spans="2:18">
      <c r="B69" s="1" t="s">
        <v>13</v>
      </c>
      <c r="C69" s="3">
        <f>C68+(C73-C63)/10</f>
        <v>54</v>
      </c>
      <c r="D69" s="3">
        <f t="shared" si="22"/>
        <v>285.37222222222226</v>
      </c>
      <c r="E69" s="3">
        <f t="shared" si="23"/>
        <v>12.23</v>
      </c>
      <c r="F69" s="3">
        <f t="shared" si="24"/>
        <v>26.93</v>
      </c>
      <c r="G69" s="4">
        <f t="shared" si="25"/>
        <v>12.3</v>
      </c>
      <c r="H69" s="3">
        <f t="shared" si="26"/>
        <v>27</v>
      </c>
      <c r="I69" s="3">
        <v>74</v>
      </c>
      <c r="J69" s="3">
        <f t="shared" si="27"/>
        <v>296.48333333333335</v>
      </c>
      <c r="K69" s="3">
        <f t="shared" si="28"/>
        <v>27.978533104911708</v>
      </c>
      <c r="L69" s="3">
        <f t="shared" si="29"/>
        <v>13.278533104911709</v>
      </c>
      <c r="M69" s="3">
        <f t="shared" si="30"/>
        <v>28.051258590145423</v>
      </c>
      <c r="N69" s="5">
        <f t="shared" si="31"/>
        <v>13.351258590145424</v>
      </c>
      <c r="P69" s="3">
        <f t="shared" si="32"/>
        <v>12.265000000000001</v>
      </c>
      <c r="Q69" s="3">
        <f t="shared" si="33"/>
        <v>13.314895847528566</v>
      </c>
    </row>
    <row r="70" spans="2:18">
      <c r="B70" s="1" t="s">
        <v>9</v>
      </c>
      <c r="C70" s="3">
        <f>C69+(C73-C63)/10</f>
        <v>55</v>
      </c>
      <c r="D70" s="3">
        <f t="shared" si="22"/>
        <v>285.92777777777781</v>
      </c>
      <c r="E70" s="3">
        <f t="shared" si="23"/>
        <v>11.48</v>
      </c>
      <c r="F70" s="3">
        <f t="shared" si="24"/>
        <v>26.18</v>
      </c>
      <c r="G70" s="4">
        <f t="shared" si="25"/>
        <v>11.55</v>
      </c>
      <c r="H70" s="3">
        <f t="shared" si="26"/>
        <v>26.25</v>
      </c>
      <c r="I70" s="3">
        <v>74</v>
      </c>
      <c r="J70" s="3">
        <f t="shared" si="27"/>
        <v>296.48333333333335</v>
      </c>
      <c r="K70" s="3">
        <f t="shared" si="28"/>
        <v>27.146483377698331</v>
      </c>
      <c r="L70" s="3">
        <f t="shared" si="29"/>
        <v>12.446483377698332</v>
      </c>
      <c r="M70" s="3">
        <f t="shared" si="30"/>
        <v>27.219067557852604</v>
      </c>
      <c r="N70" s="5">
        <f t="shared" si="31"/>
        <v>12.519067557852605</v>
      </c>
      <c r="P70" s="3">
        <f t="shared" si="32"/>
        <v>11.515000000000001</v>
      </c>
      <c r="Q70" s="3">
        <f t="shared" si="33"/>
        <v>12.482775467775468</v>
      </c>
    </row>
    <row r="71" spans="2:18">
      <c r="B71" s="1" t="s">
        <v>7</v>
      </c>
      <c r="C71" s="3">
        <f>C70+(C73-C63)/10</f>
        <v>56</v>
      </c>
      <c r="D71" s="3">
        <f t="shared" si="22"/>
        <v>286.48333333333335</v>
      </c>
      <c r="E71" s="3">
        <f t="shared" si="23"/>
        <v>11.33</v>
      </c>
      <c r="F71" s="3">
        <f t="shared" si="24"/>
        <v>26.03</v>
      </c>
      <c r="G71" s="4">
        <f t="shared" si="25"/>
        <v>11.35</v>
      </c>
      <c r="H71" s="3">
        <f t="shared" si="26"/>
        <v>26.049999999999997</v>
      </c>
      <c r="I71" s="3">
        <v>74</v>
      </c>
      <c r="J71" s="3">
        <f t="shared" si="27"/>
        <v>296.48333333333335</v>
      </c>
      <c r="K71" s="3">
        <f t="shared" si="28"/>
        <v>26.938604339984877</v>
      </c>
      <c r="L71" s="3">
        <f t="shared" si="29"/>
        <v>12.238604339984878</v>
      </c>
      <c r="M71" s="3">
        <f t="shared" si="30"/>
        <v>26.959302460876138</v>
      </c>
      <c r="N71" s="5">
        <f t="shared" si="31"/>
        <v>12.259302460876139</v>
      </c>
      <c r="P71" s="3">
        <f t="shared" si="32"/>
        <v>11.34</v>
      </c>
      <c r="Q71" s="3">
        <f t="shared" si="33"/>
        <v>12.248953400430509</v>
      </c>
    </row>
    <row r="72" spans="2:18">
      <c r="B72" s="1" t="s">
        <v>3</v>
      </c>
      <c r="C72" s="3">
        <f>C71+(C73-C63)/10</f>
        <v>57</v>
      </c>
      <c r="D72" s="3">
        <f t="shared" si="22"/>
        <v>287.03888888888895</v>
      </c>
      <c r="E72" s="3">
        <f t="shared" si="23"/>
        <v>10.88</v>
      </c>
      <c r="F72" s="3">
        <f t="shared" si="24"/>
        <v>25.58</v>
      </c>
      <c r="G72" s="4">
        <f t="shared" si="25"/>
        <v>10.9</v>
      </c>
      <c r="H72" s="3">
        <f t="shared" si="26"/>
        <v>25.6</v>
      </c>
      <c r="I72" s="3">
        <v>74</v>
      </c>
      <c r="J72" s="3">
        <f t="shared" si="27"/>
        <v>296.48333333333335</v>
      </c>
      <c r="K72" s="3">
        <f t="shared" si="28"/>
        <v>26.421659086070409</v>
      </c>
      <c r="L72" s="3">
        <f t="shared" si="29"/>
        <v>11.72165908607041</v>
      </c>
      <c r="M72" s="3">
        <f t="shared" si="30"/>
        <v>26.442317146340987</v>
      </c>
      <c r="N72" s="5">
        <f t="shared" si="31"/>
        <v>11.742317146340987</v>
      </c>
      <c r="P72" s="3">
        <f t="shared" si="32"/>
        <v>10.89</v>
      </c>
      <c r="Q72" s="3">
        <f t="shared" si="33"/>
        <v>11.731988116205699</v>
      </c>
    </row>
    <row r="73" spans="2:18">
      <c r="B73" s="1" t="s">
        <v>6</v>
      </c>
      <c r="C73" s="3">
        <v>58</v>
      </c>
      <c r="D73" s="3">
        <f t="shared" si="22"/>
        <v>287.59444444444449</v>
      </c>
      <c r="E73" s="3">
        <f t="shared" si="23"/>
        <v>11.280000000000001</v>
      </c>
      <c r="F73" s="3">
        <f t="shared" si="24"/>
        <v>25.98</v>
      </c>
      <c r="G73" s="4">
        <f t="shared" si="25"/>
        <v>11.35</v>
      </c>
      <c r="H73" s="3">
        <f t="shared" si="26"/>
        <v>26.049999999999997</v>
      </c>
      <c r="I73" s="3">
        <v>74</v>
      </c>
      <c r="J73" s="3">
        <f t="shared" si="27"/>
        <v>296.48333333333335</v>
      </c>
      <c r="K73" s="3">
        <f t="shared" si="28"/>
        <v>26.782982595089532</v>
      </c>
      <c r="L73" s="3">
        <f t="shared" si="29"/>
        <v>12.082982595089533</v>
      </c>
      <c r="M73" s="3">
        <f t="shared" si="30"/>
        <v>26.855146135568987</v>
      </c>
      <c r="N73" s="5">
        <f t="shared" si="31"/>
        <v>12.155146135568987</v>
      </c>
      <c r="P73" s="3">
        <f t="shared" si="32"/>
        <v>11.315000000000001</v>
      </c>
      <c r="Q73" s="3">
        <f t="shared" si="33"/>
        <v>12.11906436532926</v>
      </c>
    </row>
    <row r="74" spans="2:18">
      <c r="B74" s="1" t="s">
        <v>18</v>
      </c>
      <c r="C74" s="3">
        <v>59</v>
      </c>
      <c r="D74" s="3">
        <f t="shared" si="22"/>
        <v>288.15000000000003</v>
      </c>
      <c r="E74" s="3">
        <f t="shared" si="23"/>
        <v>12.73</v>
      </c>
      <c r="F74" s="3">
        <f t="shared" si="24"/>
        <v>27.43</v>
      </c>
      <c r="G74" s="4">
        <f t="shared" si="25"/>
        <v>12.7</v>
      </c>
      <c r="H74" s="3">
        <f t="shared" si="26"/>
        <v>27.4</v>
      </c>
      <c r="I74" s="3">
        <v>74</v>
      </c>
      <c r="J74" s="3">
        <f t="shared" si="27"/>
        <v>296.48333333333335</v>
      </c>
      <c r="K74" s="3">
        <f t="shared" si="28"/>
        <v>28.223278963502803</v>
      </c>
      <c r="L74" s="3">
        <f t="shared" si="29"/>
        <v>13.523278963502804</v>
      </c>
      <c r="M74" s="3">
        <f t="shared" si="30"/>
        <v>28.192411359824163</v>
      </c>
      <c r="N74" s="3">
        <f t="shared" si="31"/>
        <v>13.492411359824164</v>
      </c>
      <c r="P74" s="3">
        <f t="shared" si="32"/>
        <v>12.715</v>
      </c>
      <c r="Q74" s="3">
        <f t="shared" si="33"/>
        <v>13.507845161663484</v>
      </c>
      <c r="R74" s="3">
        <f>AVERAGE(Q74:Q77)</f>
        <v>13.43312491700928</v>
      </c>
    </row>
    <row r="75" spans="2:18">
      <c r="B75" s="1" t="s">
        <v>17</v>
      </c>
      <c r="C75" s="3">
        <v>60</v>
      </c>
      <c r="D75" s="3">
        <f t="shared" si="22"/>
        <v>288.70555555555558</v>
      </c>
      <c r="E75" s="3">
        <f t="shared" si="23"/>
        <v>12.680000000000001</v>
      </c>
      <c r="F75" s="3">
        <f t="shared" si="24"/>
        <v>27.380000000000003</v>
      </c>
      <c r="G75" s="4">
        <f t="shared" si="25"/>
        <v>12.75</v>
      </c>
      <c r="H75" s="3">
        <f t="shared" si="26"/>
        <v>27.45</v>
      </c>
      <c r="I75" s="3">
        <v>74</v>
      </c>
      <c r="J75" s="3">
        <f t="shared" si="27"/>
        <v>296.48333333333335</v>
      </c>
      <c r="K75" s="3">
        <f t="shared" si="28"/>
        <v>28.117621952392867</v>
      </c>
      <c r="L75" s="3">
        <f t="shared" si="29"/>
        <v>13.417621952392867</v>
      </c>
      <c r="M75" s="3">
        <f t="shared" si="30"/>
        <v>28.189507764542881</v>
      </c>
      <c r="N75" s="3">
        <f t="shared" si="31"/>
        <v>13.489507764542882</v>
      </c>
      <c r="P75" s="3">
        <f t="shared" si="32"/>
        <v>12.715</v>
      </c>
      <c r="Q75" s="3">
        <f t="shared" si="33"/>
        <v>13.453564858467875</v>
      </c>
    </row>
    <row r="76" spans="2:18">
      <c r="B76" s="1" t="s">
        <v>15</v>
      </c>
      <c r="C76" s="3">
        <v>61</v>
      </c>
      <c r="D76" s="3">
        <f t="shared" si="22"/>
        <v>289.26111111111118</v>
      </c>
      <c r="E76" s="3">
        <f t="shared" si="23"/>
        <v>12.88</v>
      </c>
      <c r="F76" s="3">
        <f t="shared" si="24"/>
        <v>27.58</v>
      </c>
      <c r="G76" s="4">
        <f t="shared" si="25"/>
        <v>12.95</v>
      </c>
      <c r="H76" s="3">
        <f t="shared" si="26"/>
        <v>27.65</v>
      </c>
      <c r="I76" s="3">
        <v>74</v>
      </c>
      <c r="J76" s="3">
        <f t="shared" si="27"/>
        <v>296.48333333333335</v>
      </c>
      <c r="K76" s="3">
        <f t="shared" si="28"/>
        <v>28.268612748958066</v>
      </c>
      <c r="L76" s="3">
        <f t="shared" si="29"/>
        <v>13.568612748958067</v>
      </c>
      <c r="M76" s="3">
        <f t="shared" si="30"/>
        <v>28.340360497051869</v>
      </c>
      <c r="N76" s="3">
        <f t="shared" si="31"/>
        <v>13.640360497051869</v>
      </c>
      <c r="P76" s="3">
        <f t="shared" si="32"/>
        <v>12.914999999999999</v>
      </c>
      <c r="Q76" s="3">
        <f t="shared" si="33"/>
        <v>13.604486623004968</v>
      </c>
    </row>
    <row r="77" spans="2:18">
      <c r="B77" s="1" t="s">
        <v>16</v>
      </c>
      <c r="C77" s="3">
        <v>62</v>
      </c>
      <c r="D77" s="3">
        <f t="shared" si="22"/>
        <v>289.81666666666672</v>
      </c>
      <c r="E77" s="3">
        <f t="shared" si="23"/>
        <v>12.530000000000001</v>
      </c>
      <c r="F77" s="3">
        <f t="shared" si="24"/>
        <v>27.23</v>
      </c>
      <c r="G77" s="4">
        <f t="shared" si="25"/>
        <v>12.55</v>
      </c>
      <c r="H77" s="3">
        <f t="shared" si="26"/>
        <v>27.25</v>
      </c>
      <c r="I77" s="3">
        <v>74</v>
      </c>
      <c r="J77" s="3">
        <f t="shared" si="27"/>
        <v>296.48333333333335</v>
      </c>
      <c r="K77" s="3">
        <f t="shared" si="28"/>
        <v>27.856372994421758</v>
      </c>
      <c r="L77" s="3">
        <f t="shared" si="29"/>
        <v>13.156372994421758</v>
      </c>
      <c r="M77" s="3">
        <f t="shared" si="30"/>
        <v>27.876833055379834</v>
      </c>
      <c r="N77" s="3">
        <f t="shared" si="31"/>
        <v>13.176833055379834</v>
      </c>
      <c r="P77" s="3">
        <f t="shared" si="32"/>
        <v>12.540000000000001</v>
      </c>
      <c r="Q77" s="3">
        <f t="shared" si="33"/>
        <v>13.166603024900796</v>
      </c>
    </row>
    <row r="80" spans="2:18">
      <c r="F80" s="2" t="s">
        <v>32</v>
      </c>
      <c r="G80" s="3">
        <f>AVERAGE(E84:E94,G84:G94)</f>
        <v>11.487727272727271</v>
      </c>
    </row>
    <row r="81" spans="2:18">
      <c r="C81" s="2" t="s">
        <v>37</v>
      </c>
      <c r="F81" s="3" t="s">
        <v>33</v>
      </c>
      <c r="G81" s="3">
        <f>AVERAGE(L84:L94,N84:N94)</f>
        <v>12.561961126047287</v>
      </c>
    </row>
    <row r="82" spans="2:18">
      <c r="E82" s="2">
        <v>0.38</v>
      </c>
    </row>
    <row r="83" spans="2:18">
      <c r="B83" s="1" t="s">
        <v>1</v>
      </c>
      <c r="C83" s="2" t="s">
        <v>19</v>
      </c>
      <c r="D83" s="2" t="s">
        <v>20</v>
      </c>
      <c r="E83" s="2" t="s">
        <v>21</v>
      </c>
      <c r="F83" s="2" t="s">
        <v>23</v>
      </c>
      <c r="G83" s="2" t="s">
        <v>22</v>
      </c>
      <c r="H83" s="2" t="s">
        <v>24</v>
      </c>
      <c r="I83" s="2" t="s">
        <v>25</v>
      </c>
      <c r="J83" s="2" t="s">
        <v>26</v>
      </c>
      <c r="K83" s="2" t="s">
        <v>27</v>
      </c>
      <c r="L83" s="2" t="s">
        <v>30</v>
      </c>
      <c r="M83" s="2" t="s">
        <v>29</v>
      </c>
      <c r="N83" s="2" t="s">
        <v>28</v>
      </c>
      <c r="P83" s="2" t="s">
        <v>35</v>
      </c>
      <c r="Q83" s="2" t="s">
        <v>36</v>
      </c>
    </row>
    <row r="84" spans="2:18">
      <c r="B84" s="1" t="s">
        <v>11</v>
      </c>
      <c r="C84" s="3">
        <v>48</v>
      </c>
      <c r="D84" s="3">
        <f>(C84+459.67)*5/9</f>
        <v>282.03888888888889</v>
      </c>
      <c r="E84" s="3">
        <f>VLOOKUP(B84,B:D,2,0)+$E$82</f>
        <v>11.88</v>
      </c>
      <c r="F84" s="3">
        <f>E84+14.7</f>
        <v>26.58</v>
      </c>
      <c r="G84" s="4">
        <f t="shared" ref="G84:G98" si="34">VLOOKUP(B84,B:D,3,0)-$G$82</f>
        <v>11.8</v>
      </c>
      <c r="H84" s="3">
        <f>G84+14.7</f>
        <v>26.5</v>
      </c>
      <c r="I84" s="3">
        <v>74</v>
      </c>
      <c r="J84" s="3">
        <f>(I84+459.67)*5/9</f>
        <v>296.48333333333335</v>
      </c>
      <c r="K84" s="3">
        <f>F84/D84*J84</f>
        <v>27.941277995548287</v>
      </c>
      <c r="L84" s="3">
        <f>K84-14.7</f>
        <v>13.241277995548288</v>
      </c>
      <c r="M84" s="3">
        <f>H84/D84*J84</f>
        <v>27.857180845825045</v>
      </c>
      <c r="N84" s="5">
        <f>M84-14.7</f>
        <v>13.157180845825046</v>
      </c>
      <c r="P84" s="3">
        <f>AVERAGE(E84,G84)</f>
        <v>11.84</v>
      </c>
      <c r="Q84" s="3">
        <f>AVERAGE(L84,N84)</f>
        <v>13.199229420686667</v>
      </c>
    </row>
    <row r="85" spans="2:18">
      <c r="B85" s="1" t="s">
        <v>5</v>
      </c>
      <c r="C85" s="3">
        <f>C84+(C94-C84)/10</f>
        <v>49</v>
      </c>
      <c r="D85" s="3">
        <f t="shared" ref="D85:D98" si="35">(C85+459.67)*5/9</f>
        <v>282.59444444444443</v>
      </c>
      <c r="E85" s="3">
        <f t="shared" ref="E85:E98" si="36">VLOOKUP(B85,B:D,2,0)+$E$82</f>
        <v>11.23</v>
      </c>
      <c r="F85" s="3">
        <f t="shared" ref="F85:F98" si="37">E85+14.7</f>
        <v>25.93</v>
      </c>
      <c r="G85" s="4">
        <f t="shared" si="34"/>
        <v>11.2</v>
      </c>
      <c r="H85" s="3">
        <f t="shared" ref="H85:H98" si="38">G85+14.7</f>
        <v>25.9</v>
      </c>
      <c r="I85" s="3">
        <v>74</v>
      </c>
      <c r="J85" s="3">
        <f t="shared" ref="J85:J98" si="39">(I85+459.67)*5/9</f>
        <v>296.48333333333335</v>
      </c>
      <c r="K85" s="3">
        <f t="shared" ref="K85:K98" si="40">F85/D85*J85</f>
        <v>27.204401871547372</v>
      </c>
      <c r="L85" s="3">
        <f t="shared" ref="L85:L98" si="41">K85-14.7</f>
        <v>12.504401871547373</v>
      </c>
      <c r="M85" s="3">
        <f t="shared" ref="M85:M98" si="42">H85/D85*J85</f>
        <v>27.172927438221244</v>
      </c>
      <c r="N85" s="5">
        <f t="shared" ref="N85:N98" si="43">M85-14.7</f>
        <v>12.472927438221245</v>
      </c>
      <c r="P85" s="3">
        <f t="shared" ref="P85:P98" si="44">AVERAGE(E85,G85)</f>
        <v>11.215</v>
      </c>
      <c r="Q85" s="3">
        <f t="shared" ref="Q85:Q98" si="45">AVERAGE(L85,N85)</f>
        <v>12.488664654884309</v>
      </c>
    </row>
    <row r="86" spans="2:18">
      <c r="B86" s="1" t="s">
        <v>10</v>
      </c>
      <c r="C86" s="3">
        <f>C85+(C94-C84)/10</f>
        <v>50</v>
      </c>
      <c r="D86" s="3">
        <f t="shared" si="35"/>
        <v>283.14999999999998</v>
      </c>
      <c r="E86" s="3">
        <f t="shared" si="36"/>
        <v>11.530000000000001</v>
      </c>
      <c r="F86" s="3">
        <f t="shared" si="37"/>
        <v>26.23</v>
      </c>
      <c r="G86" s="4">
        <f t="shared" si="34"/>
        <v>11.5</v>
      </c>
      <c r="H86" s="3">
        <f t="shared" si="38"/>
        <v>26.2</v>
      </c>
      <c r="I86" s="3">
        <v>74</v>
      </c>
      <c r="J86" s="3">
        <f t="shared" si="39"/>
        <v>296.48333333333335</v>
      </c>
      <c r="K86" s="3">
        <f t="shared" si="40"/>
        <v>27.465152157278244</v>
      </c>
      <c r="L86" s="3">
        <f t="shared" si="41"/>
        <v>12.765152157278244</v>
      </c>
      <c r="M86" s="3">
        <f t="shared" si="42"/>
        <v>27.433739478486082</v>
      </c>
      <c r="N86" s="5">
        <f t="shared" si="43"/>
        <v>12.733739478486083</v>
      </c>
      <c r="P86" s="3">
        <f t="shared" si="44"/>
        <v>11.515000000000001</v>
      </c>
      <c r="Q86" s="3">
        <f t="shared" si="45"/>
        <v>12.749445817882163</v>
      </c>
    </row>
    <row r="87" spans="2:18">
      <c r="B87" s="1" t="s">
        <v>4</v>
      </c>
      <c r="C87" s="3">
        <f>C86+(C94-C84)/10</f>
        <v>51</v>
      </c>
      <c r="D87" s="3">
        <f t="shared" si="35"/>
        <v>283.70555555555552</v>
      </c>
      <c r="E87" s="3">
        <f t="shared" si="36"/>
        <v>11.08</v>
      </c>
      <c r="F87" s="3">
        <f t="shared" si="37"/>
        <v>25.78</v>
      </c>
      <c r="G87" s="4">
        <f t="shared" si="34"/>
        <v>11</v>
      </c>
      <c r="H87" s="3">
        <f t="shared" si="38"/>
        <v>25.7</v>
      </c>
      <c r="I87" s="3">
        <v>74</v>
      </c>
      <c r="J87" s="3">
        <f t="shared" si="39"/>
        <v>296.48333333333335</v>
      </c>
      <c r="K87" s="3">
        <f t="shared" si="40"/>
        <v>26.941102081579107</v>
      </c>
      <c r="L87" s="3">
        <f t="shared" si="41"/>
        <v>12.241102081579108</v>
      </c>
      <c r="M87" s="3">
        <f t="shared" si="42"/>
        <v>26.857498971938828</v>
      </c>
      <c r="N87" s="5">
        <f t="shared" si="43"/>
        <v>12.157498971938828</v>
      </c>
      <c r="P87" s="3">
        <f t="shared" si="44"/>
        <v>11.04</v>
      </c>
      <c r="Q87" s="3">
        <f t="shared" si="45"/>
        <v>12.199300526758968</v>
      </c>
    </row>
    <row r="88" spans="2:18">
      <c r="B88" s="1" t="s">
        <v>8</v>
      </c>
      <c r="C88" s="3">
        <f>C87+(C94-C84)/10</f>
        <v>52</v>
      </c>
      <c r="D88" s="3">
        <f t="shared" si="35"/>
        <v>284.26111111111112</v>
      </c>
      <c r="E88" s="3">
        <f t="shared" si="36"/>
        <v>11.48</v>
      </c>
      <c r="F88" s="3">
        <f t="shared" si="37"/>
        <v>26.18</v>
      </c>
      <c r="G88" s="4">
        <f t="shared" si="34"/>
        <v>11.45</v>
      </c>
      <c r="H88" s="3">
        <f t="shared" si="38"/>
        <v>26.15</v>
      </c>
      <c r="I88" s="3">
        <v>74</v>
      </c>
      <c r="J88" s="3">
        <f t="shared" si="39"/>
        <v>296.48333333333335</v>
      </c>
      <c r="K88" s="3">
        <f t="shared" si="40"/>
        <v>27.305647389919287</v>
      </c>
      <c r="L88" s="3">
        <f t="shared" si="41"/>
        <v>12.605647389919287</v>
      </c>
      <c r="M88" s="3">
        <f t="shared" si="42"/>
        <v>27.27435749604237</v>
      </c>
      <c r="N88" s="5">
        <f t="shared" si="43"/>
        <v>12.574357496042371</v>
      </c>
      <c r="P88" s="3">
        <f t="shared" si="44"/>
        <v>11.465</v>
      </c>
      <c r="Q88" s="3">
        <f t="shared" si="45"/>
        <v>12.590002442980829</v>
      </c>
    </row>
    <row r="89" spans="2:18">
      <c r="B89" s="1" t="s">
        <v>12</v>
      </c>
      <c r="C89" s="3">
        <f>C88+(C94-C84)/10</f>
        <v>53</v>
      </c>
      <c r="D89" s="3">
        <f t="shared" si="35"/>
        <v>284.81666666666672</v>
      </c>
      <c r="E89" s="3">
        <f t="shared" si="36"/>
        <v>11.98</v>
      </c>
      <c r="F89" s="3">
        <f t="shared" si="37"/>
        <v>26.68</v>
      </c>
      <c r="G89" s="4">
        <f t="shared" si="34"/>
        <v>11.95</v>
      </c>
      <c r="H89" s="3">
        <f t="shared" si="38"/>
        <v>26.65</v>
      </c>
      <c r="I89" s="3">
        <v>74</v>
      </c>
      <c r="J89" s="3">
        <f t="shared" si="39"/>
        <v>296.48333333333335</v>
      </c>
      <c r="K89" s="3">
        <f t="shared" si="40"/>
        <v>27.772866756392997</v>
      </c>
      <c r="L89" s="3">
        <f t="shared" si="41"/>
        <v>13.072866756392997</v>
      </c>
      <c r="M89" s="3">
        <f t="shared" si="42"/>
        <v>27.741637895722388</v>
      </c>
      <c r="N89" s="5">
        <f t="shared" si="43"/>
        <v>13.041637895722388</v>
      </c>
      <c r="P89" s="3">
        <f t="shared" si="44"/>
        <v>11.965</v>
      </c>
      <c r="Q89" s="3">
        <f t="shared" si="45"/>
        <v>13.057252326057693</v>
      </c>
    </row>
    <row r="90" spans="2:18">
      <c r="B90" s="1" t="s">
        <v>13</v>
      </c>
      <c r="C90" s="3">
        <f>C89+(C94-C84)/10</f>
        <v>54</v>
      </c>
      <c r="D90" s="3">
        <f t="shared" si="35"/>
        <v>285.37222222222226</v>
      </c>
      <c r="E90" s="3">
        <f t="shared" si="36"/>
        <v>12.23</v>
      </c>
      <c r="F90" s="3">
        <f t="shared" si="37"/>
        <v>26.93</v>
      </c>
      <c r="G90" s="4">
        <f t="shared" si="34"/>
        <v>12.3</v>
      </c>
      <c r="H90" s="3">
        <f t="shared" si="38"/>
        <v>27</v>
      </c>
      <c r="I90" s="3">
        <v>74</v>
      </c>
      <c r="J90" s="3">
        <f t="shared" si="39"/>
        <v>296.48333333333335</v>
      </c>
      <c r="K90" s="3">
        <f t="shared" si="40"/>
        <v>27.978533104911708</v>
      </c>
      <c r="L90" s="3">
        <f t="shared" si="41"/>
        <v>13.278533104911709</v>
      </c>
      <c r="M90" s="3">
        <f t="shared" si="42"/>
        <v>28.051258590145423</v>
      </c>
      <c r="N90" s="5">
        <f t="shared" si="43"/>
        <v>13.351258590145424</v>
      </c>
      <c r="P90" s="3">
        <f t="shared" si="44"/>
        <v>12.265000000000001</v>
      </c>
      <c r="Q90" s="3">
        <f t="shared" si="45"/>
        <v>13.314895847528566</v>
      </c>
    </row>
    <row r="91" spans="2:18">
      <c r="B91" s="1" t="s">
        <v>9</v>
      </c>
      <c r="C91" s="3">
        <f>C90+(C94-C84)/10</f>
        <v>55</v>
      </c>
      <c r="D91" s="3">
        <f t="shared" si="35"/>
        <v>285.92777777777781</v>
      </c>
      <c r="E91" s="3">
        <f t="shared" si="36"/>
        <v>11.48</v>
      </c>
      <c r="F91" s="3">
        <f t="shared" si="37"/>
        <v>26.18</v>
      </c>
      <c r="G91" s="4">
        <f t="shared" si="34"/>
        <v>11.55</v>
      </c>
      <c r="H91" s="3">
        <f t="shared" si="38"/>
        <v>26.25</v>
      </c>
      <c r="I91" s="3">
        <v>74</v>
      </c>
      <c r="J91" s="3">
        <f t="shared" si="39"/>
        <v>296.48333333333335</v>
      </c>
      <c r="K91" s="3">
        <f t="shared" si="40"/>
        <v>27.146483377698331</v>
      </c>
      <c r="L91" s="3">
        <f t="shared" si="41"/>
        <v>12.446483377698332</v>
      </c>
      <c r="M91" s="3">
        <f t="shared" si="42"/>
        <v>27.219067557852604</v>
      </c>
      <c r="N91" s="5">
        <f t="shared" si="43"/>
        <v>12.519067557852605</v>
      </c>
      <c r="P91" s="3">
        <f t="shared" si="44"/>
        <v>11.515000000000001</v>
      </c>
      <c r="Q91" s="3">
        <f t="shared" si="45"/>
        <v>12.482775467775468</v>
      </c>
    </row>
    <row r="92" spans="2:18">
      <c r="B92" s="1" t="s">
        <v>7</v>
      </c>
      <c r="C92" s="3">
        <f>C91+(C94-C84)/10</f>
        <v>56</v>
      </c>
      <c r="D92" s="3">
        <f t="shared" si="35"/>
        <v>286.48333333333335</v>
      </c>
      <c r="E92" s="3">
        <f t="shared" si="36"/>
        <v>11.33</v>
      </c>
      <c r="F92" s="3">
        <f t="shared" si="37"/>
        <v>26.03</v>
      </c>
      <c r="G92" s="4">
        <f t="shared" si="34"/>
        <v>11.35</v>
      </c>
      <c r="H92" s="3">
        <f t="shared" si="38"/>
        <v>26.049999999999997</v>
      </c>
      <c r="I92" s="3">
        <v>74</v>
      </c>
      <c r="J92" s="3">
        <f t="shared" si="39"/>
        <v>296.48333333333335</v>
      </c>
      <c r="K92" s="3">
        <f t="shared" si="40"/>
        <v>26.938604339984877</v>
      </c>
      <c r="L92" s="3">
        <f t="shared" si="41"/>
        <v>12.238604339984878</v>
      </c>
      <c r="M92" s="3">
        <f t="shared" si="42"/>
        <v>26.959302460876138</v>
      </c>
      <c r="N92" s="5">
        <f t="shared" si="43"/>
        <v>12.259302460876139</v>
      </c>
      <c r="P92" s="3">
        <f t="shared" si="44"/>
        <v>11.34</v>
      </c>
      <c r="Q92" s="3">
        <f t="shared" si="45"/>
        <v>12.248953400430509</v>
      </c>
    </row>
    <row r="93" spans="2:18">
      <c r="B93" s="1" t="s">
        <v>3</v>
      </c>
      <c r="C93" s="3">
        <f>C92+(C94-C84)/10</f>
        <v>57</v>
      </c>
      <c r="D93" s="3">
        <f t="shared" si="35"/>
        <v>287.03888888888895</v>
      </c>
      <c r="E93" s="3">
        <f t="shared" si="36"/>
        <v>10.88</v>
      </c>
      <c r="F93" s="3">
        <f t="shared" si="37"/>
        <v>25.58</v>
      </c>
      <c r="G93" s="4">
        <f t="shared" si="34"/>
        <v>10.9</v>
      </c>
      <c r="H93" s="3">
        <f t="shared" si="38"/>
        <v>25.6</v>
      </c>
      <c r="I93" s="3">
        <v>74</v>
      </c>
      <c r="J93" s="3">
        <f t="shared" si="39"/>
        <v>296.48333333333335</v>
      </c>
      <c r="K93" s="3">
        <f t="shared" si="40"/>
        <v>26.421659086070409</v>
      </c>
      <c r="L93" s="3">
        <f t="shared" si="41"/>
        <v>11.72165908607041</v>
      </c>
      <c r="M93" s="3">
        <f t="shared" si="42"/>
        <v>26.442317146340987</v>
      </c>
      <c r="N93" s="5">
        <f t="shared" si="43"/>
        <v>11.742317146340987</v>
      </c>
      <c r="P93" s="3">
        <f t="shared" si="44"/>
        <v>10.89</v>
      </c>
      <c r="Q93" s="3">
        <f t="shared" si="45"/>
        <v>11.731988116205699</v>
      </c>
    </row>
    <row r="94" spans="2:18">
      <c r="B94" s="1" t="s">
        <v>6</v>
      </c>
      <c r="C94" s="3">
        <v>58</v>
      </c>
      <c r="D94" s="3">
        <f t="shared" si="35"/>
        <v>287.59444444444449</v>
      </c>
      <c r="E94" s="3">
        <f t="shared" si="36"/>
        <v>11.280000000000001</v>
      </c>
      <c r="F94" s="3">
        <f t="shared" si="37"/>
        <v>25.98</v>
      </c>
      <c r="G94" s="4">
        <f t="shared" si="34"/>
        <v>11.35</v>
      </c>
      <c r="H94" s="3">
        <f t="shared" si="38"/>
        <v>26.049999999999997</v>
      </c>
      <c r="I94" s="3">
        <v>74</v>
      </c>
      <c r="J94" s="3">
        <f t="shared" si="39"/>
        <v>296.48333333333335</v>
      </c>
      <c r="K94" s="3">
        <f t="shared" si="40"/>
        <v>26.782982595089532</v>
      </c>
      <c r="L94" s="3">
        <f t="shared" si="41"/>
        <v>12.082982595089533</v>
      </c>
      <c r="M94" s="3">
        <f t="shared" si="42"/>
        <v>26.855146135568987</v>
      </c>
      <c r="N94" s="5">
        <f t="shared" si="43"/>
        <v>12.155146135568987</v>
      </c>
      <c r="P94" s="3">
        <f t="shared" si="44"/>
        <v>11.315000000000001</v>
      </c>
      <c r="Q94" s="3">
        <f t="shared" si="45"/>
        <v>12.11906436532926</v>
      </c>
    </row>
    <row r="95" spans="2:18">
      <c r="B95" s="1" t="s">
        <v>18</v>
      </c>
      <c r="C95" s="3">
        <v>68</v>
      </c>
      <c r="D95" s="3">
        <f t="shared" si="35"/>
        <v>293.15000000000003</v>
      </c>
      <c r="E95" s="3">
        <f t="shared" si="36"/>
        <v>12.73</v>
      </c>
      <c r="F95" s="3">
        <f t="shared" si="37"/>
        <v>27.43</v>
      </c>
      <c r="G95" s="4">
        <f t="shared" si="34"/>
        <v>12.7</v>
      </c>
      <c r="H95" s="3">
        <f t="shared" si="38"/>
        <v>27.4</v>
      </c>
      <c r="I95" s="3">
        <v>74</v>
      </c>
      <c r="J95" s="3">
        <f t="shared" si="39"/>
        <v>296.48333333333335</v>
      </c>
      <c r="K95" s="3">
        <f t="shared" si="40"/>
        <v>27.741899482631187</v>
      </c>
      <c r="L95" s="3">
        <f t="shared" si="41"/>
        <v>13.041899482631187</v>
      </c>
      <c r="M95" s="3">
        <f t="shared" si="42"/>
        <v>27.711558360338845</v>
      </c>
      <c r="N95" s="3">
        <f t="shared" si="43"/>
        <v>13.011558360338846</v>
      </c>
      <c r="P95" s="3">
        <f t="shared" si="44"/>
        <v>12.715</v>
      </c>
      <c r="Q95" s="3">
        <f t="shared" si="45"/>
        <v>13.026728921485017</v>
      </c>
      <c r="R95" s="3">
        <f>AVERAGE(Q95:Q98)</f>
        <v>13.006835483383037</v>
      </c>
    </row>
    <row r="96" spans="2:18">
      <c r="B96" s="1" t="s">
        <v>17</v>
      </c>
      <c r="C96" s="3">
        <v>68.33</v>
      </c>
      <c r="D96" s="3">
        <f t="shared" si="35"/>
        <v>293.33333333333331</v>
      </c>
      <c r="E96" s="3">
        <f t="shared" si="36"/>
        <v>12.680000000000001</v>
      </c>
      <c r="F96" s="3">
        <f t="shared" si="37"/>
        <v>27.380000000000003</v>
      </c>
      <c r="G96" s="4">
        <f t="shared" si="34"/>
        <v>12.75</v>
      </c>
      <c r="H96" s="3">
        <f t="shared" si="38"/>
        <v>27.45</v>
      </c>
      <c r="I96" s="3">
        <v>74</v>
      </c>
      <c r="J96" s="3">
        <f t="shared" si="39"/>
        <v>296.48333333333335</v>
      </c>
      <c r="K96" s="3">
        <f t="shared" si="40"/>
        <v>27.674023863636368</v>
      </c>
      <c r="L96" s="3">
        <f t="shared" si="41"/>
        <v>12.974023863636369</v>
      </c>
      <c r="M96" s="3">
        <f t="shared" si="42"/>
        <v>27.744775568181819</v>
      </c>
      <c r="N96" s="3">
        <f t="shared" si="43"/>
        <v>13.044775568181819</v>
      </c>
      <c r="P96" s="3">
        <f t="shared" si="44"/>
        <v>12.715</v>
      </c>
      <c r="Q96" s="3">
        <f t="shared" si="45"/>
        <v>13.009399715909094</v>
      </c>
    </row>
    <row r="97" spans="2:17">
      <c r="B97" s="1" t="s">
        <v>15</v>
      </c>
      <c r="C97" s="3">
        <v>68.67</v>
      </c>
      <c r="D97" s="3">
        <f t="shared" si="35"/>
        <v>293.52222222222224</v>
      </c>
      <c r="E97" s="3">
        <f t="shared" si="36"/>
        <v>12.88</v>
      </c>
      <c r="F97" s="3">
        <f t="shared" si="37"/>
        <v>27.58</v>
      </c>
      <c r="G97" s="4">
        <f t="shared" si="34"/>
        <v>12.95</v>
      </c>
      <c r="H97" s="3">
        <f t="shared" si="38"/>
        <v>27.65</v>
      </c>
      <c r="I97" s="3">
        <v>74</v>
      </c>
      <c r="J97" s="3">
        <f t="shared" si="39"/>
        <v>296.48333333333335</v>
      </c>
      <c r="K97" s="3">
        <f t="shared" si="40"/>
        <v>27.858232577506904</v>
      </c>
      <c r="L97" s="3">
        <f t="shared" si="41"/>
        <v>13.158232577506904</v>
      </c>
      <c r="M97" s="3">
        <f t="shared" si="42"/>
        <v>27.928938751561493</v>
      </c>
      <c r="N97" s="3">
        <f t="shared" si="43"/>
        <v>13.228938751561493</v>
      </c>
      <c r="P97" s="3">
        <f t="shared" si="44"/>
        <v>12.914999999999999</v>
      </c>
      <c r="Q97" s="3">
        <f t="shared" si="45"/>
        <v>13.193585664534199</v>
      </c>
    </row>
    <row r="98" spans="2:17">
      <c r="B98" s="1" t="s">
        <v>16</v>
      </c>
      <c r="C98" s="3">
        <v>69</v>
      </c>
      <c r="D98" s="3">
        <f t="shared" si="35"/>
        <v>293.70555555555558</v>
      </c>
      <c r="E98" s="3">
        <f t="shared" si="36"/>
        <v>12.530000000000001</v>
      </c>
      <c r="F98" s="3">
        <f t="shared" si="37"/>
        <v>27.23</v>
      </c>
      <c r="G98" s="4">
        <f t="shared" si="34"/>
        <v>12.55</v>
      </c>
      <c r="H98" s="3">
        <f t="shared" si="38"/>
        <v>27.25</v>
      </c>
      <c r="I98" s="3">
        <v>74</v>
      </c>
      <c r="J98" s="3">
        <f t="shared" si="39"/>
        <v>296.48333333333335</v>
      </c>
      <c r="K98" s="3">
        <f t="shared" si="40"/>
        <v>27.487533054646565</v>
      </c>
      <c r="L98" s="3">
        <f t="shared" si="41"/>
        <v>12.787533054646566</v>
      </c>
      <c r="M98" s="3">
        <f t="shared" si="42"/>
        <v>27.507722208561106</v>
      </c>
      <c r="N98" s="3">
        <f t="shared" si="43"/>
        <v>12.807722208561106</v>
      </c>
      <c r="P98" s="3">
        <f t="shared" si="44"/>
        <v>12.540000000000001</v>
      </c>
      <c r="Q98" s="3">
        <f t="shared" si="45"/>
        <v>12.797627631603836</v>
      </c>
    </row>
    <row r="101" spans="2:17">
      <c r="F101" s="2" t="s">
        <v>32</v>
      </c>
      <c r="G101" s="3">
        <f>AVERAGE(E105:E115,G105:G115)</f>
        <v>11.107727272727272</v>
      </c>
    </row>
    <row r="102" spans="2:17">
      <c r="C102" s="2" t="s">
        <v>39</v>
      </c>
      <c r="F102" s="3" t="s">
        <v>33</v>
      </c>
      <c r="G102" s="3">
        <f>AVERAGE(L105:L115,N105:N115)</f>
        <v>12.166380506319662</v>
      </c>
    </row>
    <row r="103" spans="2:17">
      <c r="G103" s="2">
        <v>0.38</v>
      </c>
    </row>
    <row r="104" spans="2:17">
      <c r="B104" s="1" t="s">
        <v>1</v>
      </c>
      <c r="C104" s="2" t="s">
        <v>19</v>
      </c>
      <c r="D104" s="2" t="s">
        <v>20</v>
      </c>
      <c r="E104" s="2" t="s">
        <v>21</v>
      </c>
      <c r="F104" s="2" t="s">
        <v>23</v>
      </c>
      <c r="G104" s="2" t="s">
        <v>22</v>
      </c>
      <c r="H104" s="2" t="s">
        <v>24</v>
      </c>
      <c r="I104" s="2" t="s">
        <v>25</v>
      </c>
      <c r="J104" s="2" t="s">
        <v>26</v>
      </c>
      <c r="K104" s="2" t="s">
        <v>27</v>
      </c>
      <c r="L104" s="2" t="s">
        <v>30</v>
      </c>
      <c r="M104" s="2" t="s">
        <v>29</v>
      </c>
      <c r="N104" s="2" t="s">
        <v>28</v>
      </c>
      <c r="P104" s="2" t="s">
        <v>35</v>
      </c>
      <c r="Q104" s="2" t="s">
        <v>36</v>
      </c>
    </row>
    <row r="105" spans="2:17">
      <c r="B105" s="1" t="s">
        <v>11</v>
      </c>
      <c r="C105" s="3">
        <v>48</v>
      </c>
      <c r="D105" s="3">
        <f>(C105+459.67)*5/9</f>
        <v>282.03888888888889</v>
      </c>
      <c r="E105" s="3">
        <f>VLOOKUP(B105,B:D,2,0)</f>
        <v>11.5</v>
      </c>
      <c r="F105" s="3">
        <f>E105+14.7</f>
        <v>26.2</v>
      </c>
      <c r="G105" s="4">
        <f>VLOOKUP(B105,B:D,3,0)-$G$103</f>
        <v>11.42</v>
      </c>
      <c r="H105" s="3">
        <f>G105+14.7</f>
        <v>26.119999999999997</v>
      </c>
      <c r="I105" s="3">
        <v>74</v>
      </c>
      <c r="J105" s="3">
        <f>(I105+459.67)*5/9</f>
        <v>296.48333333333335</v>
      </c>
      <c r="K105" s="3">
        <f>F105/D105*J105</f>
        <v>27.541816534362873</v>
      </c>
      <c r="L105" s="3">
        <f>K105-14.7</f>
        <v>12.841816534362874</v>
      </c>
      <c r="M105" s="3">
        <f>H105/D105*J105</f>
        <v>27.457719384639628</v>
      </c>
      <c r="N105" s="5">
        <f>M105-14.7</f>
        <v>12.757719384639628</v>
      </c>
      <c r="P105" s="3">
        <f>AVERAGE(E105,G105)</f>
        <v>11.46</v>
      </c>
      <c r="Q105" s="3">
        <f>AVERAGE(L105,N105)</f>
        <v>12.799767959501251</v>
      </c>
    </row>
    <row r="106" spans="2:17">
      <c r="B106" s="1" t="s">
        <v>5</v>
      </c>
      <c r="C106" s="3">
        <f>C105+(C115-C105)/10</f>
        <v>49</v>
      </c>
      <c r="D106" s="3">
        <f t="shared" ref="D106:D119" si="46">(C106+459.67)*5/9</f>
        <v>282.59444444444443</v>
      </c>
      <c r="E106" s="3">
        <f t="shared" ref="E106:E119" si="47">VLOOKUP(B106,B:D,2,0)</f>
        <v>10.85</v>
      </c>
      <c r="F106" s="3">
        <f t="shared" ref="F106:F119" si="48">E106+14.7</f>
        <v>25.549999999999997</v>
      </c>
      <c r="G106" s="4">
        <f t="shared" ref="G106:G119" si="49">VLOOKUP(B106,B:D,3,0)-$G$103</f>
        <v>10.819999999999999</v>
      </c>
      <c r="H106" s="3">
        <f t="shared" ref="H106:H119" si="50">G106+14.7</f>
        <v>25.519999999999996</v>
      </c>
      <c r="I106" s="3">
        <v>74</v>
      </c>
      <c r="J106" s="3">
        <f t="shared" ref="J106:J119" si="51">(I106+459.67)*5/9</f>
        <v>296.48333333333335</v>
      </c>
      <c r="K106" s="3">
        <f t="shared" ref="K106:K119" si="52">F106/D106*J106</f>
        <v>26.805725716083121</v>
      </c>
      <c r="L106" s="3">
        <f t="shared" ref="L106:L119" si="53">K106-14.7</f>
        <v>12.105725716083121</v>
      </c>
      <c r="M106" s="3">
        <f t="shared" ref="M106:M119" si="54">H106/D106*J106</f>
        <v>26.774251282756993</v>
      </c>
      <c r="N106" s="5">
        <f t="shared" ref="N106:N119" si="55">M106-14.7</f>
        <v>12.074251282756993</v>
      </c>
      <c r="P106" s="3">
        <f t="shared" ref="P106:P119" si="56">AVERAGE(E106,G106)</f>
        <v>10.834999999999999</v>
      </c>
      <c r="Q106" s="3">
        <f t="shared" ref="Q106:Q119" si="57">AVERAGE(L106,N106)</f>
        <v>12.089988499420057</v>
      </c>
    </row>
    <row r="107" spans="2:17">
      <c r="B107" s="1" t="s">
        <v>10</v>
      </c>
      <c r="C107" s="3">
        <f>C106+(C115-C105)/10</f>
        <v>50</v>
      </c>
      <c r="D107" s="3">
        <f t="shared" si="46"/>
        <v>283.14999999999998</v>
      </c>
      <c r="E107" s="3">
        <f t="shared" si="47"/>
        <v>11.15</v>
      </c>
      <c r="F107" s="3">
        <f t="shared" si="48"/>
        <v>25.85</v>
      </c>
      <c r="G107" s="4">
        <f t="shared" si="49"/>
        <v>11.12</v>
      </c>
      <c r="H107" s="3">
        <f t="shared" si="50"/>
        <v>25.82</v>
      </c>
      <c r="I107" s="3">
        <v>74</v>
      </c>
      <c r="J107" s="3">
        <f t="shared" si="51"/>
        <v>296.48333333333335</v>
      </c>
      <c r="K107" s="3">
        <f t="shared" si="52"/>
        <v>27.067258225910887</v>
      </c>
      <c r="L107" s="3">
        <f t="shared" si="53"/>
        <v>12.367258225910888</v>
      </c>
      <c r="M107" s="3">
        <f t="shared" si="54"/>
        <v>27.035845547118729</v>
      </c>
      <c r="N107" s="5">
        <f t="shared" si="55"/>
        <v>12.33584554711873</v>
      </c>
      <c r="P107" s="3">
        <f t="shared" si="56"/>
        <v>11.135</v>
      </c>
      <c r="Q107" s="3">
        <f t="shared" si="57"/>
        <v>12.351551886514809</v>
      </c>
    </row>
    <row r="108" spans="2:17">
      <c r="B108" s="1" t="s">
        <v>4</v>
      </c>
      <c r="C108" s="3">
        <f>C107+(C115-C105)/10</f>
        <v>51</v>
      </c>
      <c r="D108" s="3">
        <f t="shared" si="46"/>
        <v>283.70555555555552</v>
      </c>
      <c r="E108" s="3">
        <f t="shared" si="47"/>
        <v>10.7</v>
      </c>
      <c r="F108" s="3">
        <f t="shared" si="48"/>
        <v>25.4</v>
      </c>
      <c r="G108" s="4">
        <f t="shared" si="49"/>
        <v>10.62</v>
      </c>
      <c r="H108" s="3">
        <f t="shared" si="50"/>
        <v>25.32</v>
      </c>
      <c r="I108" s="3">
        <v>74</v>
      </c>
      <c r="J108" s="3">
        <f t="shared" si="51"/>
        <v>296.48333333333335</v>
      </c>
      <c r="K108" s="3">
        <f t="shared" si="52"/>
        <v>26.543987310787792</v>
      </c>
      <c r="L108" s="3">
        <f t="shared" si="53"/>
        <v>11.843987310787792</v>
      </c>
      <c r="M108" s="3">
        <f t="shared" si="54"/>
        <v>26.460384201147519</v>
      </c>
      <c r="N108" s="5">
        <f t="shared" si="55"/>
        <v>11.76038420114752</v>
      </c>
      <c r="P108" s="3">
        <f t="shared" si="56"/>
        <v>10.66</v>
      </c>
      <c r="Q108" s="3">
        <f t="shared" si="57"/>
        <v>11.802185755967656</v>
      </c>
    </row>
    <row r="109" spans="2:17">
      <c r="B109" s="1" t="s">
        <v>8</v>
      </c>
      <c r="C109" s="3">
        <f>C108+(C115-C105)/10</f>
        <v>52</v>
      </c>
      <c r="D109" s="3">
        <f t="shared" si="46"/>
        <v>284.26111111111112</v>
      </c>
      <c r="E109" s="3">
        <f t="shared" si="47"/>
        <v>11.1</v>
      </c>
      <c r="F109" s="3">
        <f t="shared" si="48"/>
        <v>25.799999999999997</v>
      </c>
      <c r="G109" s="4">
        <f t="shared" si="49"/>
        <v>11.069999999999999</v>
      </c>
      <c r="H109" s="3">
        <f t="shared" si="50"/>
        <v>25.769999999999996</v>
      </c>
      <c r="I109" s="3">
        <v>74</v>
      </c>
      <c r="J109" s="3">
        <f t="shared" si="51"/>
        <v>296.48333333333335</v>
      </c>
      <c r="K109" s="3">
        <f t="shared" si="52"/>
        <v>26.909308734145053</v>
      </c>
      <c r="L109" s="3">
        <f t="shared" si="53"/>
        <v>12.209308734145054</v>
      </c>
      <c r="M109" s="3">
        <f t="shared" si="54"/>
        <v>26.878018840268137</v>
      </c>
      <c r="N109" s="5">
        <f t="shared" si="55"/>
        <v>12.178018840268138</v>
      </c>
      <c r="P109" s="3">
        <f t="shared" si="56"/>
        <v>11.084999999999999</v>
      </c>
      <c r="Q109" s="3">
        <f t="shared" si="57"/>
        <v>12.193663787206596</v>
      </c>
    </row>
    <row r="110" spans="2:17">
      <c r="B110" s="1" t="s">
        <v>12</v>
      </c>
      <c r="C110" s="3">
        <f>C109+(C115-C105)/10</f>
        <v>53</v>
      </c>
      <c r="D110" s="3">
        <f t="shared" si="46"/>
        <v>284.81666666666672</v>
      </c>
      <c r="E110" s="3">
        <f t="shared" si="47"/>
        <v>11.6</v>
      </c>
      <c r="F110" s="3">
        <f t="shared" si="48"/>
        <v>26.299999999999997</v>
      </c>
      <c r="G110" s="4">
        <f t="shared" si="49"/>
        <v>11.569999999999999</v>
      </c>
      <c r="H110" s="3">
        <f t="shared" si="50"/>
        <v>26.269999999999996</v>
      </c>
      <c r="I110" s="3">
        <v>74</v>
      </c>
      <c r="J110" s="3">
        <f t="shared" si="51"/>
        <v>296.48333333333335</v>
      </c>
      <c r="K110" s="3">
        <f t="shared" si="52"/>
        <v>27.377301187898642</v>
      </c>
      <c r="L110" s="3">
        <f t="shared" si="53"/>
        <v>12.677301187898642</v>
      </c>
      <c r="M110" s="3">
        <f t="shared" si="54"/>
        <v>27.346072327228036</v>
      </c>
      <c r="N110" s="5">
        <f t="shared" si="55"/>
        <v>12.646072327228037</v>
      </c>
      <c r="P110" s="3">
        <f t="shared" si="56"/>
        <v>11.584999999999999</v>
      </c>
      <c r="Q110" s="3">
        <f t="shared" si="57"/>
        <v>12.66168675756334</v>
      </c>
    </row>
    <row r="111" spans="2:17">
      <c r="B111" s="1" t="s">
        <v>13</v>
      </c>
      <c r="C111" s="3">
        <f>C110+(C115-C105)/10</f>
        <v>54</v>
      </c>
      <c r="D111" s="3">
        <f t="shared" si="46"/>
        <v>285.37222222222226</v>
      </c>
      <c r="E111" s="3">
        <f t="shared" si="47"/>
        <v>11.85</v>
      </c>
      <c r="F111" s="3">
        <f t="shared" si="48"/>
        <v>26.549999999999997</v>
      </c>
      <c r="G111" s="4">
        <f t="shared" si="49"/>
        <v>11.92</v>
      </c>
      <c r="H111" s="3">
        <f t="shared" si="50"/>
        <v>26.619999999999997</v>
      </c>
      <c r="I111" s="3">
        <v>74</v>
      </c>
      <c r="J111" s="3">
        <f t="shared" si="51"/>
        <v>296.48333333333335</v>
      </c>
      <c r="K111" s="3">
        <f t="shared" si="52"/>
        <v>27.583737613642995</v>
      </c>
      <c r="L111" s="3">
        <f t="shared" si="53"/>
        <v>12.883737613642996</v>
      </c>
      <c r="M111" s="3">
        <f t="shared" si="54"/>
        <v>27.656463098876706</v>
      </c>
      <c r="N111" s="5">
        <f t="shared" si="55"/>
        <v>12.956463098876707</v>
      </c>
      <c r="P111" s="3">
        <f t="shared" si="56"/>
        <v>11.885</v>
      </c>
      <c r="Q111" s="3">
        <f t="shared" si="57"/>
        <v>12.920100356259852</v>
      </c>
    </row>
    <row r="112" spans="2:17">
      <c r="B112" s="1" t="s">
        <v>9</v>
      </c>
      <c r="C112" s="3">
        <f>C111+(C115-C105)/10</f>
        <v>55</v>
      </c>
      <c r="D112" s="3">
        <f t="shared" si="46"/>
        <v>285.92777777777781</v>
      </c>
      <c r="E112" s="3">
        <f t="shared" si="47"/>
        <v>11.1</v>
      </c>
      <c r="F112" s="3">
        <f t="shared" si="48"/>
        <v>25.799999999999997</v>
      </c>
      <c r="G112" s="4">
        <f t="shared" si="49"/>
        <v>11.17</v>
      </c>
      <c r="H112" s="3">
        <f t="shared" si="50"/>
        <v>25.869999999999997</v>
      </c>
      <c r="I112" s="3">
        <v>74</v>
      </c>
      <c r="J112" s="3">
        <f t="shared" si="51"/>
        <v>296.48333333333335</v>
      </c>
      <c r="K112" s="3">
        <f t="shared" si="52"/>
        <v>26.752454971146559</v>
      </c>
      <c r="L112" s="3">
        <f t="shared" si="53"/>
        <v>12.05245497114656</v>
      </c>
      <c r="M112" s="3">
        <f t="shared" si="54"/>
        <v>26.825039151300828</v>
      </c>
      <c r="N112" s="5">
        <f t="shared" si="55"/>
        <v>12.125039151300829</v>
      </c>
      <c r="P112" s="3">
        <f t="shared" si="56"/>
        <v>11.135</v>
      </c>
      <c r="Q112" s="3">
        <f t="shared" si="57"/>
        <v>12.088747061223694</v>
      </c>
    </row>
    <row r="113" spans="2:18">
      <c r="B113" s="1" t="s">
        <v>7</v>
      </c>
      <c r="C113" s="3">
        <f>C112+(C115-C105)/10</f>
        <v>56</v>
      </c>
      <c r="D113" s="3">
        <f t="shared" si="46"/>
        <v>286.48333333333335</v>
      </c>
      <c r="E113" s="3">
        <f t="shared" si="47"/>
        <v>10.95</v>
      </c>
      <c r="F113" s="3">
        <f t="shared" si="48"/>
        <v>25.65</v>
      </c>
      <c r="G113" s="4">
        <f t="shared" si="49"/>
        <v>10.969999999999999</v>
      </c>
      <c r="H113" s="3">
        <f t="shared" si="50"/>
        <v>25.669999999999998</v>
      </c>
      <c r="I113" s="3">
        <v>74</v>
      </c>
      <c r="J113" s="3">
        <f t="shared" si="51"/>
        <v>296.48333333333335</v>
      </c>
      <c r="K113" s="3">
        <f t="shared" si="52"/>
        <v>26.545340043050789</v>
      </c>
      <c r="L113" s="3">
        <f t="shared" si="53"/>
        <v>11.84534004305079</v>
      </c>
      <c r="M113" s="3">
        <f t="shared" si="54"/>
        <v>26.566038163942054</v>
      </c>
      <c r="N113" s="5">
        <f t="shared" si="55"/>
        <v>11.866038163942054</v>
      </c>
      <c r="P113" s="3">
        <f t="shared" si="56"/>
        <v>10.959999999999999</v>
      </c>
      <c r="Q113" s="3">
        <f t="shared" si="57"/>
        <v>11.855689103496422</v>
      </c>
    </row>
    <row r="114" spans="2:18">
      <c r="B114" s="1" t="s">
        <v>3</v>
      </c>
      <c r="C114" s="3">
        <f>C113+(C115-C105)/10</f>
        <v>57</v>
      </c>
      <c r="D114" s="3">
        <f t="shared" si="46"/>
        <v>287.03888888888895</v>
      </c>
      <c r="E114" s="3">
        <f t="shared" si="47"/>
        <v>10.5</v>
      </c>
      <c r="F114" s="3">
        <f t="shared" si="48"/>
        <v>25.2</v>
      </c>
      <c r="G114" s="4">
        <f t="shared" si="49"/>
        <v>10.52</v>
      </c>
      <c r="H114" s="3">
        <f t="shared" si="50"/>
        <v>25.22</v>
      </c>
      <c r="I114" s="3">
        <v>74</v>
      </c>
      <c r="J114" s="3">
        <f t="shared" si="51"/>
        <v>296.48333333333335</v>
      </c>
      <c r="K114" s="3">
        <f t="shared" si="52"/>
        <v>26.02915594092941</v>
      </c>
      <c r="L114" s="3">
        <f t="shared" si="53"/>
        <v>11.329155940929411</v>
      </c>
      <c r="M114" s="3">
        <f t="shared" si="54"/>
        <v>26.049814001199987</v>
      </c>
      <c r="N114" s="5">
        <f t="shared" si="55"/>
        <v>11.349814001199988</v>
      </c>
      <c r="P114" s="3">
        <f t="shared" si="56"/>
        <v>10.51</v>
      </c>
      <c r="Q114" s="3">
        <f t="shared" si="57"/>
        <v>11.339484971064699</v>
      </c>
    </row>
    <row r="115" spans="2:18">
      <c r="B115" s="1" t="s">
        <v>6</v>
      </c>
      <c r="C115" s="3">
        <v>58</v>
      </c>
      <c r="D115" s="3">
        <f t="shared" si="46"/>
        <v>287.59444444444449</v>
      </c>
      <c r="E115" s="3">
        <f t="shared" si="47"/>
        <v>10.9</v>
      </c>
      <c r="F115" s="3">
        <f t="shared" si="48"/>
        <v>25.6</v>
      </c>
      <c r="G115" s="4">
        <f t="shared" si="49"/>
        <v>10.969999999999999</v>
      </c>
      <c r="H115" s="3">
        <f t="shared" si="50"/>
        <v>25.669999999999998</v>
      </c>
      <c r="I115" s="3">
        <v>74</v>
      </c>
      <c r="J115" s="3">
        <f t="shared" si="51"/>
        <v>296.48333333333335</v>
      </c>
      <c r="K115" s="3">
        <f t="shared" si="52"/>
        <v>26.391237661058202</v>
      </c>
      <c r="L115" s="3">
        <f t="shared" si="53"/>
        <v>11.691237661058203</v>
      </c>
      <c r="M115" s="3">
        <f t="shared" si="54"/>
        <v>26.463401201537653</v>
      </c>
      <c r="N115" s="5">
        <f t="shared" si="55"/>
        <v>11.763401201537654</v>
      </c>
      <c r="P115" s="3">
        <f t="shared" si="56"/>
        <v>10.934999999999999</v>
      </c>
      <c r="Q115" s="3">
        <f t="shared" si="57"/>
        <v>11.727319431297929</v>
      </c>
    </row>
    <row r="116" spans="2:18">
      <c r="B116" s="1" t="s">
        <v>18</v>
      </c>
      <c r="C116" s="3">
        <v>59</v>
      </c>
      <c r="D116" s="3">
        <f t="shared" si="46"/>
        <v>288.15000000000003</v>
      </c>
      <c r="E116" s="3">
        <f t="shared" si="47"/>
        <v>12.35</v>
      </c>
      <c r="F116" s="3">
        <f t="shared" si="48"/>
        <v>27.049999999999997</v>
      </c>
      <c r="G116" s="4">
        <f t="shared" si="49"/>
        <v>12.319999999999999</v>
      </c>
      <c r="H116" s="3">
        <f t="shared" si="50"/>
        <v>27.019999999999996</v>
      </c>
      <c r="I116" s="3">
        <v>74</v>
      </c>
      <c r="J116" s="3">
        <f t="shared" si="51"/>
        <v>296.48333333333335</v>
      </c>
      <c r="K116" s="3">
        <f t="shared" si="52"/>
        <v>27.832289316906699</v>
      </c>
      <c r="L116" s="3">
        <f t="shared" si="53"/>
        <v>13.1322893169067</v>
      </c>
      <c r="M116" s="3">
        <f t="shared" si="54"/>
        <v>27.801421713228056</v>
      </c>
      <c r="N116" s="3">
        <f t="shared" si="55"/>
        <v>13.101421713228056</v>
      </c>
      <c r="P116" s="3">
        <f t="shared" si="56"/>
        <v>12.334999999999999</v>
      </c>
      <c r="Q116" s="3">
        <f t="shared" si="57"/>
        <v>13.116855515067378</v>
      </c>
      <c r="R116" s="3">
        <f>AVERAGE(Q116:Q119)</f>
        <v>13.043260955478488</v>
      </c>
    </row>
    <row r="117" spans="2:18">
      <c r="B117" s="1" t="s">
        <v>17</v>
      </c>
      <c r="C117" s="3">
        <v>60</v>
      </c>
      <c r="D117" s="3">
        <f t="shared" si="46"/>
        <v>288.70555555555558</v>
      </c>
      <c r="E117" s="3">
        <f t="shared" si="47"/>
        <v>12.3</v>
      </c>
      <c r="F117" s="3">
        <f t="shared" si="48"/>
        <v>27</v>
      </c>
      <c r="G117" s="4">
        <f t="shared" si="49"/>
        <v>12.37</v>
      </c>
      <c r="H117" s="3">
        <f t="shared" si="50"/>
        <v>27.07</v>
      </c>
      <c r="I117" s="3">
        <v>74</v>
      </c>
      <c r="J117" s="3">
        <f t="shared" si="51"/>
        <v>296.48333333333335</v>
      </c>
      <c r="K117" s="3">
        <f t="shared" si="52"/>
        <v>27.72738468643562</v>
      </c>
      <c r="L117" s="3">
        <f t="shared" si="53"/>
        <v>13.027384686435621</v>
      </c>
      <c r="M117" s="3">
        <f t="shared" si="54"/>
        <v>27.799270498585638</v>
      </c>
      <c r="N117" s="3">
        <f t="shared" si="55"/>
        <v>13.099270498585639</v>
      </c>
      <c r="P117" s="3">
        <f t="shared" si="56"/>
        <v>12.335000000000001</v>
      </c>
      <c r="Q117" s="3">
        <f t="shared" si="57"/>
        <v>13.06332759251063</v>
      </c>
    </row>
    <row r="118" spans="2:18">
      <c r="B118" s="1" t="s">
        <v>15</v>
      </c>
      <c r="C118" s="3">
        <v>61</v>
      </c>
      <c r="D118" s="3">
        <f t="shared" si="46"/>
        <v>289.26111111111118</v>
      </c>
      <c r="E118" s="3">
        <f t="shared" si="47"/>
        <v>12.5</v>
      </c>
      <c r="F118" s="3">
        <f t="shared" si="48"/>
        <v>27.2</v>
      </c>
      <c r="G118" s="4">
        <f t="shared" si="49"/>
        <v>12.569999999999999</v>
      </c>
      <c r="H118" s="3">
        <f t="shared" si="50"/>
        <v>27.269999999999996</v>
      </c>
      <c r="I118" s="3">
        <v>74</v>
      </c>
      <c r="J118" s="3">
        <f t="shared" si="51"/>
        <v>296.48333333333335</v>
      </c>
      <c r="K118" s="3">
        <f t="shared" si="52"/>
        <v>27.879124973591711</v>
      </c>
      <c r="L118" s="3">
        <f t="shared" si="53"/>
        <v>13.179124973591712</v>
      </c>
      <c r="M118" s="3">
        <f t="shared" si="54"/>
        <v>27.950872721685514</v>
      </c>
      <c r="N118" s="3">
        <f t="shared" si="55"/>
        <v>13.250872721685514</v>
      </c>
      <c r="P118" s="3">
        <f t="shared" si="56"/>
        <v>12.535</v>
      </c>
      <c r="Q118" s="3">
        <f t="shared" si="57"/>
        <v>13.214998847638613</v>
      </c>
    </row>
    <row r="119" spans="2:18">
      <c r="B119" s="1" t="s">
        <v>16</v>
      </c>
      <c r="C119" s="3">
        <v>62</v>
      </c>
      <c r="D119" s="3">
        <f t="shared" si="46"/>
        <v>289.81666666666672</v>
      </c>
      <c r="E119" s="3">
        <f t="shared" si="47"/>
        <v>12.15</v>
      </c>
      <c r="F119" s="3">
        <f t="shared" si="48"/>
        <v>26.85</v>
      </c>
      <c r="G119" s="4">
        <f t="shared" si="49"/>
        <v>12.17</v>
      </c>
      <c r="H119" s="3">
        <f t="shared" si="50"/>
        <v>26.869999999999997</v>
      </c>
      <c r="I119" s="3">
        <v>74</v>
      </c>
      <c r="J119" s="3">
        <f t="shared" si="51"/>
        <v>296.48333333333335</v>
      </c>
      <c r="K119" s="3">
        <f t="shared" si="52"/>
        <v>27.467631836218295</v>
      </c>
      <c r="L119" s="3">
        <f t="shared" si="53"/>
        <v>12.767631836218296</v>
      </c>
      <c r="M119" s="3">
        <f t="shared" si="54"/>
        <v>27.488091897176368</v>
      </c>
      <c r="N119" s="3">
        <f t="shared" si="55"/>
        <v>12.788091897176368</v>
      </c>
      <c r="P119" s="3">
        <f t="shared" si="56"/>
        <v>12.16</v>
      </c>
      <c r="Q119" s="3">
        <f t="shared" si="57"/>
        <v>12.777861866697332</v>
      </c>
    </row>
    <row r="120" spans="2:18">
      <c r="B120" s="1"/>
      <c r="C120" s="6"/>
      <c r="D120" s="3"/>
    </row>
    <row r="121" spans="2:18">
      <c r="B121" s="1"/>
      <c r="C121" s="6"/>
      <c r="D121" s="3"/>
    </row>
    <row r="122" spans="2:18">
      <c r="F122" s="2" t="s">
        <v>32</v>
      </c>
      <c r="G122" s="3">
        <f>AVERAGE(E126:E136,G126:G136)</f>
        <v>11.107727272727272</v>
      </c>
    </row>
    <row r="123" spans="2:18">
      <c r="C123" s="2" t="s">
        <v>40</v>
      </c>
      <c r="F123" s="3" t="s">
        <v>33</v>
      </c>
      <c r="G123" s="3">
        <f>AVERAGE(L126:L136,N126:N136)</f>
        <v>12.166380506319662</v>
      </c>
    </row>
    <row r="124" spans="2:18">
      <c r="G124" s="2">
        <v>0.38</v>
      </c>
    </row>
    <row r="125" spans="2:18">
      <c r="B125" s="1" t="s">
        <v>1</v>
      </c>
      <c r="C125" s="2" t="s">
        <v>19</v>
      </c>
      <c r="D125" s="2" t="s">
        <v>20</v>
      </c>
      <c r="E125" s="2" t="s">
        <v>21</v>
      </c>
      <c r="F125" s="2" t="s">
        <v>23</v>
      </c>
      <c r="G125" s="2" t="s">
        <v>22</v>
      </c>
      <c r="H125" s="2" t="s">
        <v>24</v>
      </c>
      <c r="I125" s="2" t="s">
        <v>25</v>
      </c>
      <c r="J125" s="2" t="s">
        <v>26</v>
      </c>
      <c r="K125" s="2" t="s">
        <v>27</v>
      </c>
      <c r="L125" s="2" t="s">
        <v>30</v>
      </c>
      <c r="M125" s="2" t="s">
        <v>29</v>
      </c>
      <c r="N125" s="2" t="s">
        <v>28</v>
      </c>
      <c r="P125" s="2" t="s">
        <v>35</v>
      </c>
      <c r="Q125" s="2" t="s">
        <v>36</v>
      </c>
    </row>
    <row r="126" spans="2:18">
      <c r="B126" s="1" t="s">
        <v>11</v>
      </c>
      <c r="C126" s="3">
        <v>48</v>
      </c>
      <c r="D126" s="3">
        <f>(C126+459.67)*5/9</f>
        <v>282.03888888888889</v>
      </c>
      <c r="E126" s="3">
        <f>VLOOKUP(B126,B:D,2,0)</f>
        <v>11.5</v>
      </c>
      <c r="F126" s="3">
        <f>E126+14.7</f>
        <v>26.2</v>
      </c>
      <c r="G126" s="4">
        <f>VLOOKUP(B126,B:D,3,0)-$G$124</f>
        <v>11.42</v>
      </c>
      <c r="H126" s="3">
        <f>G126+14.7</f>
        <v>26.119999999999997</v>
      </c>
      <c r="I126" s="3">
        <v>74</v>
      </c>
      <c r="J126" s="3">
        <f>(I126+459.67)*5/9</f>
        <v>296.48333333333335</v>
      </c>
      <c r="K126" s="3">
        <f>F126/D126*J126</f>
        <v>27.541816534362873</v>
      </c>
      <c r="L126" s="3">
        <f>K126-14.7</f>
        <v>12.841816534362874</v>
      </c>
      <c r="M126" s="3">
        <f>H126/D126*J126</f>
        <v>27.457719384639628</v>
      </c>
      <c r="N126" s="5">
        <f>M126-14.7</f>
        <v>12.757719384639628</v>
      </c>
      <c r="P126" s="3">
        <f>AVERAGE(E126,G126)</f>
        <v>11.46</v>
      </c>
      <c r="Q126" s="3">
        <f>AVERAGE(L126,N126)</f>
        <v>12.799767959501251</v>
      </c>
    </row>
    <row r="127" spans="2:18">
      <c r="B127" s="1" t="s">
        <v>5</v>
      </c>
      <c r="C127" s="3">
        <f>C126+(C136-C126)/10</f>
        <v>49</v>
      </c>
      <c r="D127" s="3">
        <f t="shared" ref="D127:D140" si="58">(C127+459.67)*5/9</f>
        <v>282.59444444444443</v>
      </c>
      <c r="E127" s="3">
        <f t="shared" ref="E127:E140" si="59">VLOOKUP(B127,B:D,2,0)</f>
        <v>10.85</v>
      </c>
      <c r="F127" s="3">
        <f t="shared" ref="F127:F140" si="60">E127+14.7</f>
        <v>25.549999999999997</v>
      </c>
      <c r="G127" s="4">
        <f t="shared" ref="G127:G140" si="61">VLOOKUP(B127,B:D,3,0)-$G$124</f>
        <v>10.819999999999999</v>
      </c>
      <c r="H127" s="3">
        <f t="shared" ref="H127:H140" si="62">G127+14.7</f>
        <v>25.519999999999996</v>
      </c>
      <c r="I127" s="3">
        <v>74</v>
      </c>
      <c r="J127" s="3">
        <f t="shared" ref="J127:J140" si="63">(I127+459.67)*5/9</f>
        <v>296.48333333333335</v>
      </c>
      <c r="K127" s="3">
        <f t="shared" ref="K127:K140" si="64">F127/D127*J127</f>
        <v>26.805725716083121</v>
      </c>
      <c r="L127" s="3">
        <f t="shared" ref="L127:L140" si="65">K127-14.7</f>
        <v>12.105725716083121</v>
      </c>
      <c r="M127" s="3">
        <f t="shared" ref="M127:M140" si="66">H127/D127*J127</f>
        <v>26.774251282756993</v>
      </c>
      <c r="N127" s="5">
        <f t="shared" ref="N127:N140" si="67">M127-14.7</f>
        <v>12.074251282756993</v>
      </c>
      <c r="P127" s="3">
        <f t="shared" ref="P127:P140" si="68">AVERAGE(E127,G127)</f>
        <v>10.834999999999999</v>
      </c>
      <c r="Q127" s="3">
        <f t="shared" ref="Q127:Q140" si="69">AVERAGE(L127,N127)</f>
        <v>12.089988499420057</v>
      </c>
    </row>
    <row r="128" spans="2:18">
      <c r="B128" s="1" t="s">
        <v>10</v>
      </c>
      <c r="C128" s="3">
        <f>C127+(C136-C126)/10</f>
        <v>50</v>
      </c>
      <c r="D128" s="3">
        <f t="shared" si="58"/>
        <v>283.14999999999998</v>
      </c>
      <c r="E128" s="3">
        <f t="shared" si="59"/>
        <v>11.15</v>
      </c>
      <c r="F128" s="3">
        <f t="shared" si="60"/>
        <v>25.85</v>
      </c>
      <c r="G128" s="4">
        <f t="shared" si="61"/>
        <v>11.12</v>
      </c>
      <c r="H128" s="3">
        <f t="shared" si="62"/>
        <v>25.82</v>
      </c>
      <c r="I128" s="3">
        <v>74</v>
      </c>
      <c r="J128" s="3">
        <f t="shared" si="63"/>
        <v>296.48333333333335</v>
      </c>
      <c r="K128" s="3">
        <f t="shared" si="64"/>
        <v>27.067258225910887</v>
      </c>
      <c r="L128" s="3">
        <f t="shared" si="65"/>
        <v>12.367258225910888</v>
      </c>
      <c r="M128" s="3">
        <f t="shared" si="66"/>
        <v>27.035845547118729</v>
      </c>
      <c r="N128" s="5">
        <f t="shared" si="67"/>
        <v>12.33584554711873</v>
      </c>
      <c r="P128" s="3">
        <f t="shared" si="68"/>
        <v>11.135</v>
      </c>
      <c r="Q128" s="3">
        <f t="shared" si="69"/>
        <v>12.351551886514809</v>
      </c>
    </row>
    <row r="129" spans="2:18">
      <c r="B129" s="1" t="s">
        <v>4</v>
      </c>
      <c r="C129" s="3">
        <f>C128+(C136-C126)/10</f>
        <v>51</v>
      </c>
      <c r="D129" s="3">
        <f t="shared" si="58"/>
        <v>283.70555555555552</v>
      </c>
      <c r="E129" s="3">
        <f t="shared" si="59"/>
        <v>10.7</v>
      </c>
      <c r="F129" s="3">
        <f t="shared" si="60"/>
        <v>25.4</v>
      </c>
      <c r="G129" s="4">
        <f t="shared" si="61"/>
        <v>10.62</v>
      </c>
      <c r="H129" s="3">
        <f t="shared" si="62"/>
        <v>25.32</v>
      </c>
      <c r="I129" s="3">
        <v>74</v>
      </c>
      <c r="J129" s="3">
        <f t="shared" si="63"/>
        <v>296.48333333333335</v>
      </c>
      <c r="K129" s="3">
        <f t="shared" si="64"/>
        <v>26.543987310787792</v>
      </c>
      <c r="L129" s="3">
        <f t="shared" si="65"/>
        <v>11.843987310787792</v>
      </c>
      <c r="M129" s="3">
        <f t="shared" si="66"/>
        <v>26.460384201147519</v>
      </c>
      <c r="N129" s="5">
        <f t="shared" si="67"/>
        <v>11.76038420114752</v>
      </c>
      <c r="P129" s="3">
        <f t="shared" si="68"/>
        <v>10.66</v>
      </c>
      <c r="Q129" s="3">
        <f t="shared" si="69"/>
        <v>11.802185755967656</v>
      </c>
    </row>
    <row r="130" spans="2:18">
      <c r="B130" s="1" t="s">
        <v>8</v>
      </c>
      <c r="C130" s="3">
        <f>C129+(C136-C126)/10</f>
        <v>52</v>
      </c>
      <c r="D130" s="3">
        <f t="shared" si="58"/>
        <v>284.26111111111112</v>
      </c>
      <c r="E130" s="3">
        <f t="shared" si="59"/>
        <v>11.1</v>
      </c>
      <c r="F130" s="3">
        <f t="shared" si="60"/>
        <v>25.799999999999997</v>
      </c>
      <c r="G130" s="4">
        <f t="shared" si="61"/>
        <v>11.069999999999999</v>
      </c>
      <c r="H130" s="3">
        <f t="shared" si="62"/>
        <v>25.769999999999996</v>
      </c>
      <c r="I130" s="3">
        <v>74</v>
      </c>
      <c r="J130" s="3">
        <f t="shared" si="63"/>
        <v>296.48333333333335</v>
      </c>
      <c r="K130" s="3">
        <f t="shared" si="64"/>
        <v>26.909308734145053</v>
      </c>
      <c r="L130" s="3">
        <f t="shared" si="65"/>
        <v>12.209308734145054</v>
      </c>
      <c r="M130" s="3">
        <f t="shared" si="66"/>
        <v>26.878018840268137</v>
      </c>
      <c r="N130" s="5">
        <f t="shared" si="67"/>
        <v>12.178018840268138</v>
      </c>
      <c r="P130" s="3">
        <f t="shared" si="68"/>
        <v>11.084999999999999</v>
      </c>
      <c r="Q130" s="3">
        <f t="shared" si="69"/>
        <v>12.193663787206596</v>
      </c>
    </row>
    <row r="131" spans="2:18">
      <c r="B131" s="1" t="s">
        <v>12</v>
      </c>
      <c r="C131" s="3">
        <f>C130+(C136-C126)/10</f>
        <v>53</v>
      </c>
      <c r="D131" s="3">
        <f t="shared" si="58"/>
        <v>284.81666666666672</v>
      </c>
      <c r="E131" s="3">
        <f t="shared" si="59"/>
        <v>11.6</v>
      </c>
      <c r="F131" s="3">
        <f t="shared" si="60"/>
        <v>26.299999999999997</v>
      </c>
      <c r="G131" s="4">
        <f t="shared" si="61"/>
        <v>11.569999999999999</v>
      </c>
      <c r="H131" s="3">
        <f t="shared" si="62"/>
        <v>26.269999999999996</v>
      </c>
      <c r="I131" s="3">
        <v>74</v>
      </c>
      <c r="J131" s="3">
        <f t="shared" si="63"/>
        <v>296.48333333333335</v>
      </c>
      <c r="K131" s="3">
        <f t="shared" si="64"/>
        <v>27.377301187898642</v>
      </c>
      <c r="L131" s="3">
        <f t="shared" si="65"/>
        <v>12.677301187898642</v>
      </c>
      <c r="M131" s="3">
        <f t="shared" si="66"/>
        <v>27.346072327228036</v>
      </c>
      <c r="N131" s="5">
        <f t="shared" si="67"/>
        <v>12.646072327228037</v>
      </c>
      <c r="P131" s="3">
        <f t="shared" si="68"/>
        <v>11.584999999999999</v>
      </c>
      <c r="Q131" s="3">
        <f t="shared" si="69"/>
        <v>12.66168675756334</v>
      </c>
    </row>
    <row r="132" spans="2:18">
      <c r="B132" s="1" t="s">
        <v>13</v>
      </c>
      <c r="C132" s="3">
        <f>C131+(C136-C126)/10</f>
        <v>54</v>
      </c>
      <c r="D132" s="3">
        <f t="shared" si="58"/>
        <v>285.37222222222226</v>
      </c>
      <c r="E132" s="3">
        <f t="shared" si="59"/>
        <v>11.85</v>
      </c>
      <c r="F132" s="3">
        <f t="shared" si="60"/>
        <v>26.549999999999997</v>
      </c>
      <c r="G132" s="4">
        <f t="shared" si="61"/>
        <v>11.92</v>
      </c>
      <c r="H132" s="3">
        <f t="shared" si="62"/>
        <v>26.619999999999997</v>
      </c>
      <c r="I132" s="3">
        <v>74</v>
      </c>
      <c r="J132" s="3">
        <f t="shared" si="63"/>
        <v>296.48333333333335</v>
      </c>
      <c r="K132" s="3">
        <f t="shared" si="64"/>
        <v>27.583737613642995</v>
      </c>
      <c r="L132" s="3">
        <f t="shared" si="65"/>
        <v>12.883737613642996</v>
      </c>
      <c r="M132" s="3">
        <f t="shared" si="66"/>
        <v>27.656463098876706</v>
      </c>
      <c r="N132" s="5">
        <f t="shared" si="67"/>
        <v>12.956463098876707</v>
      </c>
      <c r="P132" s="3">
        <f t="shared" si="68"/>
        <v>11.885</v>
      </c>
      <c r="Q132" s="3">
        <f t="shared" si="69"/>
        <v>12.920100356259852</v>
      </c>
    </row>
    <row r="133" spans="2:18">
      <c r="B133" s="1" t="s">
        <v>9</v>
      </c>
      <c r="C133" s="3">
        <f>C132+(C136-C126)/10</f>
        <v>55</v>
      </c>
      <c r="D133" s="3">
        <f t="shared" si="58"/>
        <v>285.92777777777781</v>
      </c>
      <c r="E133" s="3">
        <f t="shared" si="59"/>
        <v>11.1</v>
      </c>
      <c r="F133" s="3">
        <f t="shared" si="60"/>
        <v>25.799999999999997</v>
      </c>
      <c r="G133" s="4">
        <f t="shared" si="61"/>
        <v>11.17</v>
      </c>
      <c r="H133" s="3">
        <f t="shared" si="62"/>
        <v>25.869999999999997</v>
      </c>
      <c r="I133" s="3">
        <v>74</v>
      </c>
      <c r="J133" s="3">
        <f t="shared" si="63"/>
        <v>296.48333333333335</v>
      </c>
      <c r="K133" s="3">
        <f t="shared" si="64"/>
        <v>26.752454971146559</v>
      </c>
      <c r="L133" s="3">
        <f t="shared" si="65"/>
        <v>12.05245497114656</v>
      </c>
      <c r="M133" s="3">
        <f t="shared" si="66"/>
        <v>26.825039151300828</v>
      </c>
      <c r="N133" s="5">
        <f t="shared" si="67"/>
        <v>12.125039151300829</v>
      </c>
      <c r="P133" s="3">
        <f t="shared" si="68"/>
        <v>11.135</v>
      </c>
      <c r="Q133" s="3">
        <f t="shared" si="69"/>
        <v>12.088747061223694</v>
      </c>
    </row>
    <row r="134" spans="2:18">
      <c r="B134" s="1" t="s">
        <v>7</v>
      </c>
      <c r="C134" s="3">
        <f>C133+(C136-C126)/10</f>
        <v>56</v>
      </c>
      <c r="D134" s="3">
        <f t="shared" si="58"/>
        <v>286.48333333333335</v>
      </c>
      <c r="E134" s="3">
        <f t="shared" si="59"/>
        <v>10.95</v>
      </c>
      <c r="F134" s="3">
        <f t="shared" si="60"/>
        <v>25.65</v>
      </c>
      <c r="G134" s="4">
        <f t="shared" si="61"/>
        <v>10.969999999999999</v>
      </c>
      <c r="H134" s="3">
        <f t="shared" si="62"/>
        <v>25.669999999999998</v>
      </c>
      <c r="I134" s="3">
        <v>74</v>
      </c>
      <c r="J134" s="3">
        <f t="shared" si="63"/>
        <v>296.48333333333335</v>
      </c>
      <c r="K134" s="3">
        <f t="shared" si="64"/>
        <v>26.545340043050789</v>
      </c>
      <c r="L134" s="3">
        <f t="shared" si="65"/>
        <v>11.84534004305079</v>
      </c>
      <c r="M134" s="3">
        <f t="shared" si="66"/>
        <v>26.566038163942054</v>
      </c>
      <c r="N134" s="5">
        <f t="shared" si="67"/>
        <v>11.866038163942054</v>
      </c>
      <c r="P134" s="3">
        <f t="shared" si="68"/>
        <v>10.959999999999999</v>
      </c>
      <c r="Q134" s="3">
        <f t="shared" si="69"/>
        <v>11.855689103496422</v>
      </c>
    </row>
    <row r="135" spans="2:18">
      <c r="B135" s="1" t="s">
        <v>3</v>
      </c>
      <c r="C135" s="3">
        <f>C134+(C136-C126)/10</f>
        <v>57</v>
      </c>
      <c r="D135" s="3">
        <f t="shared" si="58"/>
        <v>287.03888888888895</v>
      </c>
      <c r="E135" s="3">
        <f t="shared" si="59"/>
        <v>10.5</v>
      </c>
      <c r="F135" s="3">
        <f t="shared" si="60"/>
        <v>25.2</v>
      </c>
      <c r="G135" s="4">
        <f t="shared" si="61"/>
        <v>10.52</v>
      </c>
      <c r="H135" s="3">
        <f t="shared" si="62"/>
        <v>25.22</v>
      </c>
      <c r="I135" s="3">
        <v>74</v>
      </c>
      <c r="J135" s="3">
        <f t="shared" si="63"/>
        <v>296.48333333333335</v>
      </c>
      <c r="K135" s="3">
        <f t="shared" si="64"/>
        <v>26.02915594092941</v>
      </c>
      <c r="L135" s="3">
        <f t="shared" si="65"/>
        <v>11.329155940929411</v>
      </c>
      <c r="M135" s="3">
        <f t="shared" si="66"/>
        <v>26.049814001199987</v>
      </c>
      <c r="N135" s="5">
        <f t="shared" si="67"/>
        <v>11.349814001199988</v>
      </c>
      <c r="P135" s="3">
        <f t="shared" si="68"/>
        <v>10.51</v>
      </c>
      <c r="Q135" s="3">
        <f t="shared" si="69"/>
        <v>11.339484971064699</v>
      </c>
    </row>
    <row r="136" spans="2:18">
      <c r="B136" s="1" t="s">
        <v>6</v>
      </c>
      <c r="C136" s="3">
        <v>58</v>
      </c>
      <c r="D136" s="3">
        <f t="shared" si="58"/>
        <v>287.59444444444449</v>
      </c>
      <c r="E136" s="3">
        <f t="shared" si="59"/>
        <v>10.9</v>
      </c>
      <c r="F136" s="3">
        <f t="shared" si="60"/>
        <v>25.6</v>
      </c>
      <c r="G136" s="4">
        <f t="shared" si="61"/>
        <v>10.969999999999999</v>
      </c>
      <c r="H136" s="3">
        <f t="shared" si="62"/>
        <v>25.669999999999998</v>
      </c>
      <c r="I136" s="3">
        <v>74</v>
      </c>
      <c r="J136" s="3">
        <f t="shared" si="63"/>
        <v>296.48333333333335</v>
      </c>
      <c r="K136" s="3">
        <f t="shared" si="64"/>
        <v>26.391237661058202</v>
      </c>
      <c r="L136" s="3">
        <f t="shared" si="65"/>
        <v>11.691237661058203</v>
      </c>
      <c r="M136" s="3">
        <f t="shared" si="66"/>
        <v>26.463401201537653</v>
      </c>
      <c r="N136" s="5">
        <f t="shared" si="67"/>
        <v>11.763401201537654</v>
      </c>
      <c r="P136" s="3">
        <f t="shared" si="68"/>
        <v>10.934999999999999</v>
      </c>
      <c r="Q136" s="3">
        <f t="shared" si="69"/>
        <v>11.727319431297929</v>
      </c>
    </row>
    <row r="137" spans="2:18">
      <c r="B137" s="1" t="s">
        <v>18</v>
      </c>
      <c r="C137" s="3">
        <v>68</v>
      </c>
      <c r="D137" s="3">
        <f t="shared" si="58"/>
        <v>293.15000000000003</v>
      </c>
      <c r="E137" s="3">
        <f t="shared" si="59"/>
        <v>12.35</v>
      </c>
      <c r="F137" s="3">
        <f t="shared" si="60"/>
        <v>27.049999999999997</v>
      </c>
      <c r="G137" s="4">
        <f t="shared" si="61"/>
        <v>12.319999999999999</v>
      </c>
      <c r="H137" s="3">
        <f t="shared" si="62"/>
        <v>27.019999999999996</v>
      </c>
      <c r="I137" s="3">
        <v>74</v>
      </c>
      <c r="J137" s="3">
        <f t="shared" si="63"/>
        <v>296.48333333333335</v>
      </c>
      <c r="K137" s="3">
        <f t="shared" si="64"/>
        <v>27.357578600261522</v>
      </c>
      <c r="L137" s="3">
        <f t="shared" si="65"/>
        <v>12.657578600261523</v>
      </c>
      <c r="M137" s="3">
        <f t="shared" si="66"/>
        <v>27.327237477969181</v>
      </c>
      <c r="N137" s="3">
        <f t="shared" si="67"/>
        <v>12.627237477969182</v>
      </c>
      <c r="P137" s="3">
        <f t="shared" si="68"/>
        <v>12.334999999999999</v>
      </c>
      <c r="Q137" s="3">
        <f t="shared" si="69"/>
        <v>12.642408039115352</v>
      </c>
      <c r="R137" s="3">
        <f>AVERAGE(Q137:Q140)</f>
        <v>12.622878232167928</v>
      </c>
    </row>
    <row r="138" spans="2:18">
      <c r="B138" s="1" t="s">
        <v>17</v>
      </c>
      <c r="C138" s="3">
        <v>68.33</v>
      </c>
      <c r="D138" s="3">
        <f t="shared" si="58"/>
        <v>293.33333333333331</v>
      </c>
      <c r="E138" s="3">
        <f t="shared" si="59"/>
        <v>12.3</v>
      </c>
      <c r="F138" s="3">
        <f t="shared" si="60"/>
        <v>27</v>
      </c>
      <c r="G138" s="4">
        <f t="shared" si="61"/>
        <v>12.37</v>
      </c>
      <c r="H138" s="3">
        <f t="shared" si="62"/>
        <v>27.07</v>
      </c>
      <c r="I138" s="3">
        <v>74</v>
      </c>
      <c r="J138" s="3">
        <f t="shared" si="63"/>
        <v>296.48333333333335</v>
      </c>
      <c r="K138" s="3">
        <f t="shared" si="64"/>
        <v>27.289943181818185</v>
      </c>
      <c r="L138" s="3">
        <f t="shared" si="65"/>
        <v>12.589943181818185</v>
      </c>
      <c r="M138" s="3">
        <f t="shared" si="66"/>
        <v>27.360694886363639</v>
      </c>
      <c r="N138" s="3">
        <f t="shared" si="67"/>
        <v>12.66069488636364</v>
      </c>
      <c r="P138" s="3">
        <f t="shared" si="68"/>
        <v>12.335000000000001</v>
      </c>
      <c r="Q138" s="3">
        <f t="shared" si="69"/>
        <v>12.625319034090912</v>
      </c>
    </row>
    <row r="139" spans="2:18">
      <c r="B139" s="1" t="s">
        <v>15</v>
      </c>
      <c r="C139" s="3">
        <v>68.67</v>
      </c>
      <c r="D139" s="3">
        <f t="shared" si="58"/>
        <v>293.52222222222224</v>
      </c>
      <c r="E139" s="3">
        <f t="shared" si="59"/>
        <v>12.5</v>
      </c>
      <c r="F139" s="3">
        <f t="shared" si="60"/>
        <v>27.2</v>
      </c>
      <c r="G139" s="4">
        <f t="shared" si="61"/>
        <v>12.569999999999999</v>
      </c>
      <c r="H139" s="3">
        <f t="shared" si="62"/>
        <v>27.269999999999996</v>
      </c>
      <c r="I139" s="3">
        <v>74</v>
      </c>
      <c r="J139" s="3">
        <f t="shared" si="63"/>
        <v>296.48333333333335</v>
      </c>
      <c r="K139" s="3">
        <f t="shared" si="64"/>
        <v>27.474399061210583</v>
      </c>
      <c r="L139" s="3">
        <f t="shared" si="65"/>
        <v>12.774399061210584</v>
      </c>
      <c r="M139" s="3">
        <f t="shared" si="66"/>
        <v>27.545105235265165</v>
      </c>
      <c r="N139" s="3">
        <f t="shared" si="67"/>
        <v>12.845105235265166</v>
      </c>
      <c r="P139" s="3">
        <f t="shared" si="68"/>
        <v>12.535</v>
      </c>
      <c r="Q139" s="3">
        <f t="shared" si="69"/>
        <v>12.809752148237875</v>
      </c>
    </row>
    <row r="140" spans="2:18">
      <c r="B140" s="1" t="s">
        <v>16</v>
      </c>
      <c r="C140" s="3">
        <v>69</v>
      </c>
      <c r="D140" s="3">
        <f t="shared" si="58"/>
        <v>293.70555555555558</v>
      </c>
      <c r="E140" s="3">
        <f t="shared" si="59"/>
        <v>12.15</v>
      </c>
      <c r="F140" s="3">
        <f t="shared" si="60"/>
        <v>26.85</v>
      </c>
      <c r="G140" s="4">
        <f t="shared" si="61"/>
        <v>12.17</v>
      </c>
      <c r="H140" s="3">
        <f t="shared" si="62"/>
        <v>26.869999999999997</v>
      </c>
      <c r="I140" s="3">
        <v>74</v>
      </c>
      <c r="J140" s="3">
        <f t="shared" si="63"/>
        <v>296.48333333333335</v>
      </c>
      <c r="K140" s="3">
        <f t="shared" si="64"/>
        <v>27.103939130270302</v>
      </c>
      <c r="L140" s="3">
        <f t="shared" si="65"/>
        <v>12.403939130270302</v>
      </c>
      <c r="M140" s="3">
        <f t="shared" si="66"/>
        <v>27.124128284184838</v>
      </c>
      <c r="N140" s="3">
        <f t="shared" si="67"/>
        <v>12.424128284184839</v>
      </c>
      <c r="P140" s="3">
        <f t="shared" si="68"/>
        <v>12.16</v>
      </c>
      <c r="Q140" s="3">
        <f t="shared" si="69"/>
        <v>12.414033707227571</v>
      </c>
    </row>
  </sheetData>
  <sortState ref="A2:D16">
    <sortCondition ref="B2:B1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H2O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Fustin</dc:creator>
  <cp:lastModifiedBy>Drew Fustin</cp:lastModifiedBy>
  <dcterms:created xsi:type="dcterms:W3CDTF">2015-05-12T05:22:23Z</dcterms:created>
  <dcterms:modified xsi:type="dcterms:W3CDTF">2015-05-13T00:05:25Z</dcterms:modified>
</cp:coreProperties>
</file>