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esktop\premeddb\static\"/>
    </mc:Choice>
  </mc:AlternateContent>
  <bookViews>
    <workbookView xWindow="0" yWindow="0" windowWidth="20490" windowHeight="8340"/>
  </bookViews>
  <sheets>
    <sheet name="Schedul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48" i="1"/>
  <c r="H48" i="1"/>
  <c r="L48" i="1"/>
  <c r="L36" i="1"/>
  <c r="H36" i="1"/>
  <c r="D36" i="1"/>
  <c r="D24" i="1"/>
  <c r="H24" i="1"/>
  <c r="L24" i="1"/>
  <c r="H12" i="1"/>
  <c r="N2" i="1"/>
  <c r="F48" i="1"/>
  <c r="F36" i="1"/>
  <c r="F24" i="1"/>
  <c r="F12" i="1"/>
  <c r="N18" i="1" l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1" i="1"/>
  <c r="J48" i="1" l="1"/>
  <c r="B48" i="1"/>
  <c r="J36" i="1"/>
  <c r="B36" i="1"/>
  <c r="J24" i="1"/>
  <c r="B24" i="1"/>
  <c r="J12" i="1"/>
  <c r="B12" i="1"/>
  <c r="L12" i="1" l="1"/>
  <c r="N22" i="1"/>
  <c r="N23" i="1"/>
  <c r="N24" i="1" l="1"/>
</calcChain>
</file>

<file path=xl/sharedStrings.xml><?xml version="1.0" encoding="utf-8"?>
<sst xmlns="http://schemas.openxmlformats.org/spreadsheetml/2006/main" count="139" uniqueCount="55">
  <si>
    <t>Class Title</t>
  </si>
  <si>
    <t>Credits</t>
  </si>
  <si>
    <t>Course ID</t>
  </si>
  <si>
    <t>Fall</t>
  </si>
  <si>
    <t>Example Class</t>
  </si>
  <si>
    <t>EX 0001</t>
  </si>
  <si>
    <t>Freshman Year</t>
  </si>
  <si>
    <t>Spring</t>
  </si>
  <si>
    <t>Sophmore Year</t>
  </si>
  <si>
    <t>Sophomore Year</t>
  </si>
  <si>
    <t>Junior Year</t>
  </si>
  <si>
    <t>Senior Year</t>
  </si>
  <si>
    <t>Total:</t>
  </si>
  <si>
    <t>Required Courses</t>
  </si>
  <si>
    <t>BIOSC 0050</t>
  </si>
  <si>
    <t>BIOSC 0060</t>
  </si>
  <si>
    <t>BIOSC 0150</t>
  </si>
  <si>
    <t>BISOC 0160</t>
  </si>
  <si>
    <t>CHEM 0120</t>
  </si>
  <si>
    <t>CHEM 0330</t>
  </si>
  <si>
    <t>CHEM 0310</t>
  </si>
  <si>
    <t>CHEM 0320</t>
  </si>
  <si>
    <t>CHEM 0340</t>
  </si>
  <si>
    <t>BIOSC 1000/CHEM 1810</t>
  </si>
  <si>
    <t>STAT 0200 /1000</t>
  </si>
  <si>
    <t>PHYS 0111/ 0175</t>
  </si>
  <si>
    <t>PHYS 0110/0174</t>
  </si>
  <si>
    <t>Satisfied</t>
  </si>
  <si>
    <t>English Course One</t>
  </si>
  <si>
    <t>English Course Two</t>
  </si>
  <si>
    <t>CHEM 0110</t>
  </si>
  <si>
    <t>Overall Credits:</t>
  </si>
  <si>
    <t>BIOSC 1570 (Pre-Dents)</t>
  </si>
  <si>
    <t>Summer</t>
  </si>
  <si>
    <t>Grade</t>
  </si>
  <si>
    <t>A</t>
  </si>
  <si>
    <t>A+</t>
  </si>
  <si>
    <t>GPA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</si>
  <si>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</si>
  <si>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</si>
  <si>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</si>
  <si>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</si>
  <si>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</si>
  <si>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</si>
  <si>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</si>
  <si>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</si>
  <si>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</si>
  <si>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</si>
  <si>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</si>
  <si>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Overall GPA:</t>
  </si>
  <si>
    <t>Semester GPA:</t>
  </si>
  <si>
    <t>College Credits:</t>
  </si>
  <si>
    <t>Total AP/Dual Enrollment Credits:</t>
  </si>
  <si>
    <t>AP/Dual Enrollment Course ID</t>
  </si>
  <si>
    <t>AP/Dual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</si>
</sst>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0" fillId="4" borderId="0" xfId="0" applyFill="1"/>
    <xf numFmtId="0" fontId="1" fillId="4" borderId="0" xfId="0" applyFont="1" applyFill="1"/>
    <xf numFmtId="0" fontId="2" fillId="5" borderId="0" xfId="0" applyFont="1" applyFill="1"/>
    <xf numFmtId="0" fontId="0" fillId="5" borderId="0" xfId="0" applyFill="1"/>
    <xf numFmtId="0" fontId="1" fillId="5" borderId="0" xfId="0" applyFont="1" applyFill="1"/>
    <xf numFmtId="0" fontId="3" fillId="0" borderId="0" xfId="0" applyFont="1"/>
    <xf numFmtId="0" fontId="0" fillId="0" borderId="0" xfId="0" applyFont="1" applyFill="1"/>
    <xf numFmtId="0" fontId="1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0" xfId="0" applyFont="1"/>
    <xf numFmtId="0" fontId="5" fillId="7" borderId="0" xfId="0" applyFont="1" applyFill="1" applyBorder="1" applyAlignment="1">
      <alignment horizontal="left" vertical="top" wrapText="1"/>
    </xf>
    <xf numFmtId="0" fontId="6" fillId="6" borderId="0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FF9966"/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abSelected="1" workbookViewId="0">
      <selection activeCell="G19" sqref="G19"/>
    </sheetView>
  </sheetViews>
  <sheetFormatPr defaultRowHeight="15" x14ac:dyDescent="0.25"/>
  <cols>
    <col min="1" max="2" width="23.85546875" customWidth="1"/>
    <col min="3" max="3" width="24" customWidth="1"/>
    <col min="4" max="4" width="6.85546875" customWidth="1"/>
    <col min="5" max="7" width="23.85546875" customWidth="1"/>
    <col min="8" max="8" width="6.7109375" customWidth="1"/>
    <col min="9" max="11" width="23.85546875" customWidth="1"/>
    <col min="12" max="12" width="6.7109375" customWidth="1"/>
    <col min="13" max="13" width="31.42578125" bestFit="1" customWidth="1"/>
    <col min="15" max="15" width="28" bestFit="1" customWidth="1"/>
    <col min="16" max="16" width="14.28515625" bestFit="1" customWidth="1"/>
    <col min="22" max="22" width="12.5703125" customWidth="1"/>
  </cols>
  <sheetData>
    <row r="1" spans="1:23" s="1" customFormat="1" x14ac:dyDescent="0.25">
      <c r="A1" s="4" t="s">
        <v>6</v>
      </c>
      <c r="B1" s="2"/>
      <c r="C1" s="2"/>
      <c r="D1" s="2"/>
      <c r="E1" s="4" t="s">
        <v>6</v>
      </c>
      <c r="F1" s="2"/>
      <c r="G1" s="2"/>
      <c r="H1" s="2"/>
      <c r="I1" s="4" t="s">
        <v>6</v>
      </c>
      <c r="J1" s="2"/>
      <c r="K1" s="2"/>
      <c r="L1" s="2"/>
      <c r="M1" s="1" t="s">
        <v>13</v>
      </c>
      <c r="N1" s="1" t="s">
        <v>27</v>
      </c>
      <c r="O1" s="1" t="s">
        <v>53</v>
      </c>
      <c r="P1" s="1" t="s">
        <v>54</v>
      </c>
      <c r="U1" s="20" t="s">
        <v>34</v>
      </c>
      <c r="V1" s="20" t="s">
        <v>37</v>
      </c>
      <c r="W1" s="15"/>
    </row>
    <row r="2" spans="1:23" s="1" customFormat="1" x14ac:dyDescent="0.25">
      <c r="A2" s="3" t="s">
        <v>3</v>
      </c>
      <c r="B2" s="2"/>
      <c r="C2" s="2"/>
      <c r="D2" s="2"/>
      <c r="E2" s="3" t="s">
        <v>7</v>
      </c>
      <c r="F2" s="2"/>
      <c r="G2" s="2"/>
      <c r="H2" s="2"/>
      <c r="I2" s="3" t="s">
        <v>33</v>
      </c>
      <c r="J2" s="2"/>
      <c r="K2" s="2"/>
      <c r="L2" s="2"/>
      <c r="M2" s="1" t="s">
        <v>14</v>
      </c>
      <c r="N2" t="str">
        <f>IF(COUNTIF(C:C,"BIOSC 0050")+COUNTIF(K:K, "BIOSC 0050")+COUNTIF(O:O, "BIOSC 0050")&gt;0,"YES","NO")</f>
        <v>NO</v>
      </c>
      <c r="U2" s="21" t="s">
        <v>36</v>
      </c>
      <c r="V2" s="21">
        <v>4</v>
      </c>
      <c r="W2" s="15"/>
    </row>
    <row r="3" spans="1:23" x14ac:dyDescent="0.25">
      <c r="A3" s="14" t="s">
        <v>0</v>
      </c>
      <c r="B3" s="14" t="s">
        <v>1</v>
      </c>
      <c r="C3" s="14" t="s">
        <v>2</v>
      </c>
      <c r="D3" s="14" t="s">
        <v>34</v>
      </c>
      <c r="E3" s="14" t="s">
        <v>0</v>
      </c>
      <c r="F3" s="14" t="s">
        <v>1</v>
      </c>
      <c r="G3" s="14" t="s">
        <v>2</v>
      </c>
      <c r="H3" s="14" t="s">
        <v>34</v>
      </c>
      <c r="I3" s="14" t="s">
        <v>0</v>
      </c>
      <c r="J3" s="14" t="s">
        <v>1</v>
      </c>
      <c r="K3" s="14" t="s">
        <v>2</v>
      </c>
      <c r="L3" s="14" t="s">
        <v>34</v>
      </c>
      <c r="M3" s="1" t="s">
        <v>15</v>
      </c>
      <c r="N3" t="str">
        <f>IF(COUNTIF(C:C,"BIOSC 0060")+COUNTIF(K:K, "BIOSC 0060")+COUNTIF(O:O, "BIOSC 0060")&gt;0,"YES","NO")</f>
        <v>NO</v>
      </c>
      <c r="U3" s="22" t="s">
        <v>35</v>
      </c>
      <c r="V3" s="22">
        <v>4</v>
      </c>
      <c r="W3" s="19"/>
    </row>
    <row r="4" spans="1:23" x14ac:dyDescent="0.25">
      <c r="A4" t="s">
        <v>4</v>
      </c>
      <c r="B4">
        <v>3</v>
      </c>
      <c r="C4" t="s">
        <v>5</v>
      </c>
      <c r="D4" t="s">
        <v>39</v>
      </c>
      <c r="M4" s="1" t="s">
        <v>16</v>
      </c>
      <c r="N4" t="str">
        <f>IF(COUNTIF(C:C,"BIOSC 0150")+COUNTIF(K:K, "BIOSC 0150")+COUNTIF(O:O, "BIOSC 0150")&gt;0,"YES","NO")</f>
        <v>NO</v>
      </c>
      <c r="U4" s="21" t="s">
        <v>38</v>
      </c>
      <c r="V4" s="21">
        <v>3.75</v>
      </c>
      <c r="W4" s="19"/>
    </row>
    <row r="5" spans="1:23" x14ac:dyDescent="0.25">
      <c r="M5" s="1" t="s">
        <v>17</v>
      </c>
      <c r="N5" t="str">
        <f>IF(COUNTIF(C:C,"BIOSC 0160")+COUNTIF(K:K, "BIOSC 0160")+COUNTIF(O:O, "BIOSC 0160")&gt;0,"YES","NO")</f>
        <v>NO</v>
      </c>
      <c r="U5" s="22" t="s">
        <v>39</v>
      </c>
      <c r="V5" s="22">
        <v>3.25</v>
      </c>
      <c r="W5" s="19"/>
    </row>
    <row r="6" spans="1:23" x14ac:dyDescent="0.25">
      <c r="M6" s="1" t="s">
        <v>30</v>
      </c>
      <c r="N6" t="str">
        <f>IF(COUNTIF(C:C,"CHEM 0110")+COUNTIF(K:K, "CHEM 0110")+COUNTIF(O:O, "CHEM 0110")&gt;0,"YES","NO")</f>
        <v>NO</v>
      </c>
      <c r="U6" s="21" t="s">
        <v>40</v>
      </c>
      <c r="V6" s="21">
        <v>3</v>
      </c>
      <c r="W6" s="19"/>
    </row>
    <row r="7" spans="1:23" x14ac:dyDescent="0.25">
      <c r="M7" s="1" t="s">
        <v>18</v>
      </c>
      <c r="N7" t="str">
        <f>IF(COUNTIF(C:C,"CHEM 0120")+COUNTIF(K:K, "CHEM 0120")+COUNTIF(O:O, "CHEM 0120")&gt;0,"YES","NO")</f>
        <v>NO</v>
      </c>
      <c r="U7" s="22" t="s">
        <v>41</v>
      </c>
      <c r="V7" s="22">
        <v>2.75</v>
      </c>
      <c r="W7" s="19"/>
    </row>
    <row r="8" spans="1:23" x14ac:dyDescent="0.25">
      <c r="M8" s="1" t="s">
        <v>20</v>
      </c>
      <c r="N8" t="str">
        <f>IF(COUNTIF(C:C,"CHEM 0310")+COUNTIF(K:K, "CHEM 0310")+COUNTIF(O:O, "CHEM 0310")&gt;0,"YES","NO")</f>
        <v>NO</v>
      </c>
      <c r="U8" s="21" t="s">
        <v>42</v>
      </c>
      <c r="V8" s="21">
        <v>2.25</v>
      </c>
      <c r="W8" s="19"/>
    </row>
    <row r="9" spans="1:23" x14ac:dyDescent="0.25">
      <c r="M9" s="1" t="s">
        <v>21</v>
      </c>
      <c r="N9" t="str">
        <f>IF(COUNTIF(C:C,"CHEM 0320")+COUNTIF(K:K, "CHEM 0320")+COUNTIF(O:O, "CHEM 0320")&gt;0,"YES","NO")</f>
        <v>NO</v>
      </c>
      <c r="U9" s="22" t="s">
        <v>43</v>
      </c>
      <c r="V9" s="22">
        <v>2</v>
      </c>
      <c r="W9" s="19"/>
    </row>
    <row r="10" spans="1:23" x14ac:dyDescent="0.25">
      <c r="M10" s="1" t="s">
        <v>19</v>
      </c>
      <c r="N10" t="str">
        <f>IF(COUNTIF(C:C,"CHEM 0330")+COUNTIF(K:K, "CHEM 0330")+COUNTIF(O:O, "CHEM 0330")&gt;0,"YES","NO")</f>
        <v>NO</v>
      </c>
      <c r="U10" s="21" t="s">
        <v>44</v>
      </c>
      <c r="V10" s="21">
        <v>1.75</v>
      </c>
      <c r="W10" s="19"/>
    </row>
    <row r="11" spans="1:23" x14ac:dyDescent="0.25">
      <c r="M11" s="1" t="s">
        <v>22</v>
      </c>
      <c r="N11" t="str">
        <f>IF(COUNTIF(C:C,"CHEM 0340")+COUNTIF(K:K, "CHEM 0340")+COUNTIF(O:O, "CHEM 0340")&gt;0,"YES","NO")</f>
        <v>NO</v>
      </c>
      <c r="U11" s="22" t="s">
        <v>45</v>
      </c>
      <c r="V11" s="22">
        <v>1.25</v>
      </c>
      <c r="W11" s="19"/>
    </row>
    <row r="12" spans="1:23" x14ac:dyDescent="0.25">
      <c r="A12" t="s">
        <v>12</v>
      </c>
      <c r="B12">
        <f>SUM(B4:B11)</f>
        <v>3</v>
      </c>
      <c r="C12" s="17" t="s">
        <v>50</v>
      </c>
      <c r="D12" s="18">
        <f>IF(COUNTA(D4:D11)=0,0,((IF(D4="A+",4,0)+IF(D4="A",4,0)+IF(D4="A-",3.75,0)+IF(D4="B+",3.25,0)+IF(D4="B",3,0)+IF(D4="B-",2.75,0)+IF(D4="C+",2.25,0)+IF(D4="C",2,0)+IF(D4="C-",1.75,0)+IF(D4="D+",1.25,0)+IF(D4="D",1,0)+IF(D4="D-",0.75,0)+IF(D4="F",0,0))*B4
+
(IF(D5="A+",4,0)+IF(D5="A",4,0)+IF(D5="A-",3.75,0)+IF(D5="B+",3.25,0)+IF(D5="B",3,0)+IF(D5="B-",2.75,0)+IF(D5="C+",2.25,0)+IF(D5="C",2,0)+IF(D5="C-",1.75,0)+IF(D5="D+",1.25,0)+IF(D5="D",1,0)+IF(D5="D-",0.75,0)+IF(D5="F",0,0))*B5
+
(IF(D6="A+",4,0)+IF(D6="A",4,0)+IF(D6="A-",3.75,0)+IF(D6="B+",3.25,0)+IF(D6="B",3,0)+IF(D6="B-",2.75,0)+IF(D6="C+",2.25,0)+IF(D6="C",2,0)+IF(D6="C-",1.75,0)+IF(D6="D+",1.25,0)+IF(D6="D",1,0)+IF(D6="D-",0.75,0)+IF(D6="F",0,0))*B6
+
(IF(D7="A+",4,0)+IF(D7="A",4,0)+IF(D7="A-",3.75,0)+IF(D7="B+",3.25,0)+IF(D7="B",3,0)+IF(D7="B-",2.75,0)+IF(D7="C+",2.25,0)+IF(D7="C",2,0)+IF(D7="C-",1.75,0)+IF(D7="D+",1.25,0)+IF(D7="D",1,0)+IF(D7="D-",0.75,0)+IF(D7="F",0,0))*B7
+
(IF(D8="A+",4,0)+IF(D8="A",4,0)+IF(D8="A-",3.75,0)+IF(D8="B+",3.25,0)+IF(D8="B",3,0)+IF(D8="B-",2.75,0)+IF(D8="C+",2.25,0)+IF(D8="C",2,0)+IF(D8="C-",1.75,0)+IF(D8="D+",1.25,0)+IF(D8="D",1,0)+IF(D8="D-",0.75,0)+IF(D8="F",0,0))*B8
+
(IF(D9="A+",4,0)+IF(D9="A",4,0)+IF(D9="A-",3.75,0)+IF(D9="B+",3.25,0)+IF(D9="B",3,0)+IF(D9="B-",2.75,0)+IF(D9="C+",2.25,0)+IF(D9="C",2,0)+IF(D9="C-",1.75,0)+IF(D9="D+",1.25,0)+IF(D9="D",1,0)+IF(D9="D-",0.75,0)+IF(D9="F",0,0))*B9
+
(IF(D10="A+",4,0)+IF(D10="A",4,0)+IF(D10="A-",3.75,0)+IF(D10="B+",3.25,0)+IF(D10="B",3,0)+IF(D10="B-",2.75,0)+IF(D10="C+",2.25,0)+IF(D10="C",2,0)+IF(D10="C-",1.75,0)+IF(D10="D+",1.25,0)+IF(D10="D",1,0)+IF(D10="D-",0.75,0)+IF(D10="F",0,0))*B10
+
(IF(D11="A+",4,0)+IF(D11="A",4,0)+IF(D11="A-",3.75,0)+IF(D11="B+",3.25,0)+IF(D11="B",3,0)+IF(D11="B-",2.75,0)+IF(D11="C+",2.25,0)+IF(D11="C",2,0)+IF(D11="C-",1.75,0)+IF(D11="D+",1.25,0)+IF(D11="D",1,0)+IF(D11="D-",0.75,0)+IF(D11="F",0,0))*B11)/B12)</f>
        <v>3.25</v>
      </c>
      <c r="E12" t="s">
        <v>12</v>
      </c>
      <c r="F12">
        <f>SUM(F4:F11)</f>
        <v>0</v>
      </c>
      <c r="G12" s="17" t="s">
        <v>50</v>
      </c>
      <c r="H12" s="18">
        <f>IF(COUNTA(H4:H11)=0,0,((IF(H4="A+",4,0)+IF(H4="A",4,0)+IF(H4="A-",3.75,0)+IF(H4="B+",3.25,0)+IF(H4="B",3,0)+IF(H4="B-",2.75,0)+IF(H4="C+",2.25,0)+IF(H4="C",2,0)+IF(H4="C-",1.75,0)+IF(H4="D+",1.25,0)+IF(H4="D",1,0)+IF(H4="D-",0.75,0)+IF(H4="F",0,0))*F4
+
(IF(H5="A+",4,0)+IF(H5="A",4,0)+IF(H5="A-",3.75,0)+IF(H5="B+",3.25,0)+IF(H5="B",3,0)+IF(H5="B-",2.75,0)+IF(H5="C+",2.25,0)+IF(H5="C",2,0)+IF(H5="C-",1.75,0)+IF(H5="D+",1.25,0)+IF(H5="D",1,0)+IF(H5="D-",0.75,0)+IF(H5="F",0,0))*F5
+
(IF(H6="A+",4,0)+IF(H6="A",4,0)+IF(H6="A-",3.75,0)+IF(H6="B+",3.25,0)+IF(H6="B",3,0)+IF(H6="B-",2.75,0)+IF(H6="C+",2.25,0)+IF(H6="C",2,0)+IF(H6="C-",1.75,0)+IF(H6="D+",1.25,0)+IF(H6="D",1,0)+IF(H6="D-",0.75,0)+IF(H6="F",0,0))*F6
+
(IF(H7="A+",4,0)+IF(H7="A",4,0)+IF(H7="A-",3.75,0)+IF(H7="B+",3.25,0)+IF(H7="B",3,0)+IF(H7="B-",2.75,0)+IF(H7="C+",2.25,0)+IF(H7="C",2,0)+IF(H7="C-",1.75,0)+IF(H7="D+",1.25,0)+IF(H7="D",1,0)+IF(H7="D-",0.75,0)+IF(H7="F",0,0))*F7
+
(IF(H8="A+",4,0)+IF(H8="A",4,0)+IF(H8="A-",3.75,0)+IF(H8="B+",3.25,0)+IF(H8="B",3,0)+IF(H8="B-",2.75,0)+IF(H8="C+",2.25,0)+IF(H8="C",2,0)+IF(H8="C-",1.75,0)+IF(H8="D+",1.25,0)+IF(H8="D",1,0)+IF(H8="D-",0.75,0)+IF(H8="F",0,0))*F8
+
(IF(H9="A+",4,0)+IF(H9="A",4,0)+IF(H9="A-",3.75,0)+IF(H9="B+",3.25,0)+IF(H9="B",3,0)+IF(H9="B-",2.75,0)+IF(H9="C+",2.25,0)+IF(H9="C",2,0)+IF(H9="C-",1.75,0)+IF(H9="D+",1.25,0)+IF(H9="D",1,0)+IF(H9="D-",0.75,0)+IF(H9="F",0,0))*F9
+
(IF(H10="A+",4,0)+IF(H10="A",4,0)+IF(H10="A-",3.75,0)+IF(H10="B+",3.25,0)+IF(H10="B",3,0)+IF(H10="B-",2.75,0)+IF(H10="C+",2.25,0)+IF(H10="C",2,0)+IF(H10="C-",1.75,0)+IF(H10="D+",1.25,0)+IF(H10="D",1,0)+IF(H10="D-",0.75,0)+IF(H10="F",0,0))*F10
+
(IF(H11="A+",4,0)+IF(H11="A",4,0)+IF(H11="A-",3.75,0)+IF(H11="B+",3.25,0)+IF(H11="B",3,0)+IF(H11="B-",2.75,0)+IF(H11="C+",2.25,0)+IF(H11="C",2,0)+IF(H11="C-",1.75,0)+IF(H11="D+",1.25,0)+IF(H11="D",1,0)+IF(H11="D-",0.75,0)+IF(H11="F",0,0))*F11)/F12)</f>
        <v>0</v>
      </c>
      <c r="I12" t="s">
        <v>12</v>
      </c>
      <c r="J12">
        <f>SUM(J4:J11)</f>
        <v>0</v>
      </c>
      <c r="K12" s="17" t="s">
        <v>50</v>
      </c>
      <c r="L12" s="18">
        <f>IF(COUNTA(L4:L11)=0,0,((IF(L4="A+",4,0)+IF(L4="A",4,0)+IF(L4="A-",3.75,0)+IF(L4="B+",3.25,0)+IF(L4="B",3,0)+IF(L4="B-",2.75,0)+IF(L4="C+",2.25,0)+IF(L4="C",2,0)+IF(L4="C-",1.75,0)+IF(L4="D+",1.25,0)+IF(L4="D",1,0)+IF(L4="D-",0.75,0)+IF(L4="F",0,0))*J4
+
(IF(L5="A+",4,0)+IF(L5="A",4,0)+IF(L5="A-",3.75,0)+IF(L5="B+",3.25,0)+IF(L5="B",3,0)+IF(L5="B-",2.75,0)+IF(L5="C+",2.25,0)+IF(L5="C",2,0)+IF(L5="C-",1.75,0)+IF(L5="D+",1.25,0)+IF(L5="D",1,0)+IF(L5="D-",0.75,0)+IF(L5="F",0,0))*J5
+
(IF(L6="A+",4,0)+IF(L6="A",4,0)+IF(L6="A-",3.75,0)+IF(L6="B+",3.25,0)+IF(L6="B",3,0)+IF(L6="B-",2.75,0)+IF(L6="C+",2.25,0)+IF(L6="C",2,0)+IF(L6="C-",1.75,0)+IF(L6="D+",1.25,0)+IF(L6="D",1,0)+IF(L6="D-",0.75,0)+IF(L6="F",0,0))*J6
+
(IF(L7="A+",4,0)+IF(L7="A",4,0)+IF(L7="A-",3.75,0)+IF(L7="B+",3.25,0)+IF(L7="B",3,0)+IF(L7="B-",2.75,0)+IF(L7="C+",2.25,0)+IF(L7="C",2,0)+IF(L7="C-",1.75,0)+IF(L7="D+",1.25,0)+IF(L7="D",1,0)+IF(L7="D-",0.75,0)+IF(L7="F",0,0))*J7
+
(IF(L8="A+",4,0)+IF(L8="A",4,0)+IF(L8="A-",3.75,0)+IF(L8="B+",3.25,0)+IF(L8="B",3,0)+IF(L8="B-",2.75,0)+IF(L8="C+",2.25,0)+IF(L8="C",2,0)+IF(L8="C-",1.75,0)+IF(L8="D+",1.25,0)+IF(L8="D",1,0)+IF(L8="D-",0.75,0)+IF(L8="F",0,0))*J8
+
(IF(L9="A+",4,0)+IF(L9="A",4,0)+IF(L9="A-",3.75,0)+IF(L9="B+",3.25,0)+IF(L9="B",3,0)+IF(L9="B-",2.75,0)+IF(L9="C+",2.25,0)+IF(L9="C",2,0)+IF(L9="C-",1.75,0)+IF(L9="D+",1.25,0)+IF(L9="D",1,0)+IF(L9="D-",0.75,0)+IF(L9="F",0,0))*J9
+
(IF(L10="A+",4,0)+IF(L10="A",4,0)+IF(L10="A-",3.75,0)+IF(L10="B+",3.25,0)+IF(L10="B",3,0)+IF(L10="B-",2.75,0)+IF(L10="C+",2.25,0)+IF(L10="C",2,0)+IF(L10="C-",1.75,0)+IF(L10="D+",1.25,0)+IF(L10="D",1,0)+IF(L10="D-",0.75,0)+IF(L10="F",0,0))*J10
+
(IF(L11="A+",4,0)+IF(L11="A",4,0)+IF(L11="A-",3.75,0)+IF(L11="B+",3.25,0)+IF(L11="B",3,0)+IF(L11="B-",2.75,0)+IF(L11="C+",2.25,0)+IF(L11="C",2,0)+IF(L11="C-",1.75,0)+IF(L11="D+",1.25,0)+IF(L11="D",1,0)+IF(L11="D-",0.75,0)+IF(L11="F",0,0))*J11)/J12)</f>
        <v>0</v>
      </c>
      <c r="M12" s="1" t="s">
        <v>26</v>
      </c>
      <c r="N12" s="1" t="str">
        <f>IF(COUNTIF(C:C,"PHYS 0110")+COUNTIF(K:K, "PHYS 0110")+COUNTIF(O:O, "PHYS 0110")+COUNTIF(C:C, "PHYS 0174")+COUNTIF(K:K, "PHYS 0174")+COUNTIF(O:O, "PHYS 0174")&gt;0,"YES","NO")</f>
        <v>NO</v>
      </c>
      <c r="U12" s="21" t="s">
        <v>46</v>
      </c>
      <c r="V12" s="21">
        <v>1</v>
      </c>
      <c r="W12" s="19"/>
    </row>
    <row r="13" spans="1:23" x14ac:dyDescent="0.25">
      <c r="A13" s="8" t="s">
        <v>8</v>
      </c>
      <c r="B13" s="9"/>
      <c r="C13" s="9"/>
      <c r="D13" s="9"/>
      <c r="E13" s="8" t="s">
        <v>9</v>
      </c>
      <c r="F13" s="9"/>
      <c r="G13" s="9"/>
      <c r="H13" s="9"/>
      <c r="I13" s="8" t="s">
        <v>9</v>
      </c>
      <c r="J13" s="9"/>
      <c r="K13" s="9"/>
      <c r="L13" s="9"/>
      <c r="M13" s="1" t="s">
        <v>25</v>
      </c>
      <c r="N13" s="1" t="str">
        <f>IF(COUNTIF(C:C,"PHYS 0111")+COUNTIF(K:K, "PHYS 0111")+COUNTIF(O:O, "PHYS 0111")+COUNTIF(C:C, "PHYS 0175")+COUNTIF(K:K, "PHYS 0175")+COUNTIF(O:O, "PHYS 0175")&gt;0,"YES","NO")</f>
        <v>NO</v>
      </c>
      <c r="U13" s="22" t="s">
        <v>47</v>
      </c>
      <c r="V13" s="22">
        <v>0.75</v>
      </c>
      <c r="W13" s="19"/>
    </row>
    <row r="14" spans="1:23" x14ac:dyDescent="0.25">
      <c r="A14" s="10" t="s">
        <v>3</v>
      </c>
      <c r="B14" s="9"/>
      <c r="C14" s="9"/>
      <c r="D14" s="9"/>
      <c r="E14" s="10" t="s">
        <v>7</v>
      </c>
      <c r="F14" s="9"/>
      <c r="G14" s="9"/>
      <c r="H14" s="9"/>
      <c r="I14" s="10" t="s">
        <v>33</v>
      </c>
      <c r="J14" s="9"/>
      <c r="K14" s="9"/>
      <c r="L14" s="9"/>
      <c r="M14" s="15" t="s">
        <v>24</v>
      </c>
      <c r="N14" s="1" t="str">
        <f>IF(COUNTIF(C:C,"STAT 0200")+COUNTIF(K:K, "STAT 0200")+COUNTIF(O:O, "STAT 0200")+COUNTIF(C:C, "STAT 1000")+COUNTIF(K:K, "STAT 1000")+COUNTIF(O:O, "STAT 1000")&gt;0,"YES","NO")</f>
        <v>NO</v>
      </c>
      <c r="U14" s="21" t="s">
        <v>48</v>
      </c>
      <c r="V14" s="21">
        <v>0</v>
      </c>
      <c r="W14" s="19"/>
    </row>
    <row r="15" spans="1:23" x14ac:dyDescent="0.25">
      <c r="A15" s="14" t="s">
        <v>0</v>
      </c>
      <c r="B15" s="14" t="s">
        <v>1</v>
      </c>
      <c r="C15" s="14" t="s">
        <v>2</v>
      </c>
      <c r="D15" s="14" t="s">
        <v>34</v>
      </c>
      <c r="E15" s="14" t="s">
        <v>0</v>
      </c>
      <c r="F15" s="14" t="s">
        <v>1</v>
      </c>
      <c r="G15" s="14" t="s">
        <v>2</v>
      </c>
      <c r="H15" s="14" t="s">
        <v>34</v>
      </c>
      <c r="I15" s="14" t="s">
        <v>0</v>
      </c>
      <c r="J15" s="14" t="s">
        <v>1</v>
      </c>
      <c r="K15" s="14" t="s">
        <v>2</v>
      </c>
      <c r="L15" s="14" t="s">
        <v>34</v>
      </c>
      <c r="M15" s="15" t="s">
        <v>23</v>
      </c>
      <c r="N15" s="1" t="str">
        <f>IF(COUNTIF(C:C,"BIOSC 1000")+COUNTIF(K:K, "BIOSC 1000")+COUNTIF(O:O, "BIOSC 1000")+COUNTIF(C:C, "CHEM 1810")+COUNTIF(K:K, "CHEM 1810")+COUNTIF(O:O, "CHEM 1810")&gt;0,"YES","NO")</f>
        <v>NO</v>
      </c>
      <c r="U15" s="19"/>
      <c r="V15" s="19"/>
      <c r="W15" s="19"/>
    </row>
    <row r="16" spans="1:23" x14ac:dyDescent="0.25">
      <c r="M16" s="15" t="s">
        <v>28</v>
      </c>
      <c r="N16" s="1" t="str">
        <f>IF(OR(COUNTIF(C:C,"ENG*"),COUNTIF(K:K,"ENG*"), COUNTIF(O:O,"ENG*")),"YES","NO")</f>
        <v>NO</v>
      </c>
      <c r="U16" s="19"/>
      <c r="V16" s="19"/>
      <c r="W16" s="19"/>
    </row>
    <row r="17" spans="1:23" x14ac:dyDescent="0.25">
      <c r="M17" s="15" t="s">
        <v>29</v>
      </c>
      <c r="N17" s="1" t="str">
        <f>IF((COUNTIF(C:C,"ENG*")+COUNTIF(K:K,"ENG*")+COUNTIF(O:O,"ENG*")&gt;1),"YES","NO")</f>
        <v>NO</v>
      </c>
      <c r="U17" s="19"/>
      <c r="V17" s="19"/>
      <c r="W17" s="19"/>
    </row>
    <row r="18" spans="1:23" x14ac:dyDescent="0.25">
      <c r="M18" s="15" t="s">
        <v>32</v>
      </c>
      <c r="N18" t="str">
        <f>IF(COUNTIF(C:C,"BIOSC 1570")+COUNTIF(K:K, "BIOSC 1570")+COUNTIF(O:O, "BIOSC 1570")&gt;0,"YES","NO")</f>
        <v>NO</v>
      </c>
      <c r="U18" s="19"/>
      <c r="V18" s="19"/>
      <c r="W18" s="19"/>
    </row>
    <row r="21" spans="1:23" x14ac:dyDescent="0.25">
      <c r="M21" s="23" t="s">
        <v>52</v>
      </c>
      <c r="N21" s="16">
        <f>SUM(P2:P20)</f>
        <v>0</v>
      </c>
    </row>
    <row r="22" spans="1:23" x14ac:dyDescent="0.25">
      <c r="M22" s="23" t="s">
        <v>51</v>
      </c>
      <c r="N22" s="16">
        <f>SUM(B12+B24+B36+B48+F12+F24+F36+F48+J12+J24+J36+J48)</f>
        <v>3</v>
      </c>
    </row>
    <row r="23" spans="1:23" x14ac:dyDescent="0.25">
      <c r="M23" s="23" t="s">
        <v>31</v>
      </c>
      <c r="N23" s="16">
        <f>SUM(B12+B24+B36+B48+F12+F24+F36+F48+J12+J24+J36+J48+N21)</f>
        <v>3</v>
      </c>
    </row>
    <row r="24" spans="1:23" x14ac:dyDescent="0.25">
      <c r="A24" t="s">
        <v>12</v>
      </c>
      <c r="B24">
        <f>SUM(B16:B23)</f>
        <v>0</v>
      </c>
      <c r="C24" s="17" t="s">
        <v>50</v>
      </c>
      <c r="D24" s="18">
        <f>IF(COUNTA(D16:D23)=0,0,((IF(D16="A+",4,0)+IF(D16="A",4,0)+IF(D16="A-",3.75,0)+IF(D16="B+",3.25,0)+IF(D16="B",3,0)+IF(D16="B-",2.75,0)+IF(D16="C+",2.25,0)+IF(D16="C",2,0)+IF(D16="C-",1.75,0)+IF(D16="D+",1.25,0)+IF(D16="D",1,0)+IF(D16="D-",0.75,0)+IF(D16="F",0,0))*B16
+
(IF(D17="A+",4,0)+IF(D17="A",4,0)+IF(D17="A-",3.75,0)+IF(D17="B+",3.25,0)+IF(D17="B",3,0)+IF(D17="B-",2.75,0)+IF(D17="C+",2.25,0)+IF(D17="C",2,0)+IF(D17="C-",1.75,0)+IF(D17="D+",1.25,0)+IF(D17="D",1,0)+IF(D17="D-",0.75,0)+IF(D17="F",0,0))*B17
+
(IF(D18="A+",4,0)+IF(D18="A",4,0)+IF(D18="A-",3.75,0)+IF(D18="B+",3.25,0)+IF(D18="B",3,0)+IF(D18="B-",2.75,0)+IF(D18="C+",2.25,0)+IF(D18="C",2,0)+IF(D18="C-",1.75,0)+IF(D18="D+",1.25,0)+IF(D18="D",1,0)+IF(D18="D-",0.75,0)+IF(D18="F",0,0))*B18
+
(IF(D19="A+",4,0)+IF(D19="A",4,0)+IF(D19="A-",3.75,0)+IF(D19="B+",3.25,0)+IF(D19="B",3,0)+IF(D19="B-",2.75,0)+IF(D19="C+",2.25,0)+IF(D19="C",2,0)+IF(D19="C-",1.75,0)+IF(D19="D+",1.25,0)+IF(D19="D",1,0)+IF(D19="D-",0.75,0)+IF(D19="F",0,0))*B19
+
(IF(D20="A+",4,0)+IF(D20="A",4,0)+IF(D20="A-",3.75,0)+IF(D20="B+",3.25,0)+IF(D20="B",3,0)+IF(D20="B-",2.75,0)+IF(D20="C+",2.25,0)+IF(D20="C",2,0)+IF(D20="C-",1.75,0)+IF(D20="D+",1.25,0)+IF(D20="D",1,0)+IF(D20="D-",0.75,0)+IF(D20="F",0,0))*B20
+
(IF(D21="A+",4,0)+IF(D21="A",4,0)+IF(D21="A-",3.75,0)+IF(D21="B+",3.25,0)+IF(D21="B",3,0)+IF(D21="B-",2.75,0)+IF(D21="C+",2.25,0)+IF(D21="C",2,0)+IF(D21="C-",1.75,0)+IF(D21="D+",1.25,0)+IF(D21="D",1,0)+IF(D21="D-",0.75,0)+IF(D21="F",0,0))*B21
+
(IF(D22="A+",4,0)+IF(D22="A",4,0)+IF(D22="A-",3.75,0)+IF(D22="B+",3.25,0)+IF(D22="B",3,0)+IF(D22="B-",2.75,0)+IF(D22="C+",2.25,0)+IF(D22="C",2,0)+IF(D22="C-",1.75,0)+IF(D22="D+",1.25,0)+IF(D22="D",1,0)+IF(D22="D-",0.75,0)+IF(D22="F",0,0))*B22
+
(IF(D23="A+",4,0)+IF(D23="A",4,0)+IF(D23="A-",3.75,0)+IF(D23="B+",3.25,0)+IF(D23="B",3,0)+IF(D23="B-",2.75,0)+IF(D23="C+",2.25,0)+IF(D23="C",2,0)+IF(D23="C-",1.75,0)+IF(D23="D+",1.25,0)+IF(D23="D",1,0)+IF(D23="D-",0.75,0)+IF(D23="F",0,0))*B23)/B24)</f>
        <v>0</v>
      </c>
      <c r="E24" t="s">
        <v>12</v>
      </c>
      <c r="F24">
        <f>SUM(F16:F23)</f>
        <v>0</v>
      </c>
      <c r="G24" s="17" t="s">
        <v>50</v>
      </c>
      <c r="H24" s="18">
        <f>IF(COUNTA(H16:H23)=0,0,((IF(H16="A+",4,0)+IF(H16="A",4,0)+IF(H16="A-",3.75,0)+IF(H16="B+",3.25,0)+IF(H16="B",3,0)+IF(H16="B-",2.75,0)+IF(H16="C+",2.25,0)+IF(H16="C",2,0)+IF(H16="C-",1.75,0)+IF(H16="D+",1.25,0)+IF(H16="D",1,0)+IF(H16="D-",0.75,0)+IF(H16="F",0,0))*F16
+
(IF(H17="A+",4,0)+IF(H17="A",4,0)+IF(H17="A-",3.75,0)+IF(H17="B+",3.25,0)+IF(H17="B",3,0)+IF(H17="B-",2.75,0)+IF(H17="C+",2.25,0)+IF(H17="C",2,0)+IF(H17="C-",1.75,0)+IF(H17="D+",1.25,0)+IF(H17="D",1,0)+IF(H17="D-",0.75,0)+IF(H17="F",0,0))*F17
+
(IF(H18="A+",4,0)+IF(H18="A",4,0)+IF(H18="A-",3.75,0)+IF(H18="B+",3.25,0)+IF(H18="B",3,0)+IF(H18="B-",2.75,0)+IF(H18="C+",2.25,0)+IF(H18="C",2,0)+IF(H18="C-",1.75,0)+IF(H18="D+",1.25,0)+IF(H18="D",1,0)+IF(H18="D-",0.75,0)+IF(H18="F",0,0))*F18
+
(IF(H19="A+",4,0)+IF(H19="A",4,0)+IF(H19="A-",3.75,0)+IF(H19="B+",3.25,0)+IF(H19="B",3,0)+IF(H19="B-",2.75,0)+IF(H19="C+",2.25,0)+IF(H19="C",2,0)+IF(H19="C-",1.75,0)+IF(H19="D+",1.25,0)+IF(H19="D",1,0)+IF(H19="D-",0.75,0)+IF(H19="F",0,0))*F19
+
(IF(H20="A+",4,0)+IF(H20="A",4,0)+IF(H20="A-",3.75,0)+IF(H20="B+",3.25,0)+IF(H20="B",3,0)+IF(H20="B-",2.75,0)+IF(H20="C+",2.25,0)+IF(H20="C",2,0)+IF(H20="C-",1.75,0)+IF(H20="D+",1.25,0)+IF(H20="D",1,0)+IF(H20="D-",0.75,0)+IF(H20="F",0,0))*F20
+
(IF(H21="A+",4,0)+IF(H21="A",4,0)+IF(H21="A-",3.75,0)+IF(H21="B+",3.25,0)+IF(H21="B",3,0)+IF(H21="B-",2.75,0)+IF(H21="C+",2.25,0)+IF(H21="C",2,0)+IF(H21="C-",1.75,0)+IF(H21="D+",1.25,0)+IF(H21="D",1,0)+IF(H21="D-",0.75,0)+IF(H21="F",0,0))*F21
+
(IF(H22="A+",4,0)+IF(H22="A",4,0)+IF(H22="A-",3.75,0)+IF(H22="B+",3.25,0)+IF(H22="B",3,0)+IF(H22="B-",2.75,0)+IF(H22="C+",2.25,0)+IF(H22="C",2,0)+IF(H22="C-",1.75,0)+IF(H22="D+",1.25,0)+IF(H22="D",1,0)+IF(H22="D-",0.75,0)+IF(H22="F",0,0))*F22
+
(IF(H23="A+",4,0)+IF(H23="A",4,0)+IF(H23="A-",3.75,0)+IF(H23="B+",3.25,0)+IF(H23="B",3,0)+IF(H23="B-",2.75,0)+IF(H23="C+",2.25,0)+IF(H23="C",2,0)+IF(H23="C-",1.75,0)+IF(H23="D+",1.25,0)+IF(H23="D",1,0)+IF(H23="D-",0.75,0)+IF(H23="F",0,0))*F23)/F24)</f>
        <v>0</v>
      </c>
      <c r="I24" t="s">
        <v>12</v>
      </c>
      <c r="J24">
        <f>SUM(J16:J23)</f>
        <v>0</v>
      </c>
      <c r="K24" s="17" t="s">
        <v>50</v>
      </c>
      <c r="L24" s="18">
        <f>IF(COUNTA(L16:L23)=0,0,((IF(L16="A+",4,0)+IF(L16="A",4,0)+IF(L16="A-",3.75,0)+IF(L16="B+",3.25,0)+IF(L16="B",3,0)+IF(L16="B-",2.75,0)+IF(L16="C+",2.25,0)+IF(L16="C",2,0)+IF(L16="C-",1.75,0)+IF(L16="D+",1.25,0)+IF(L16="D",1,0)+IF(L16="D-",0.75,0)+IF(L16="F",0,0))*J16
+
(IF(L17="A+",4,0)+IF(L17="A",4,0)+IF(L17="A-",3.75,0)+IF(L17="B+",3.25,0)+IF(L17="B",3,0)+IF(L17="B-",2.75,0)+IF(L17="C+",2.25,0)+IF(L17="C",2,0)+IF(L17="C-",1.75,0)+IF(L17="D+",1.25,0)+IF(L17="D",1,0)+IF(L17="D-",0.75,0)+IF(L17="F",0,0))*J17
+
(IF(L18="A+",4,0)+IF(L18="A",4,0)+IF(L18="A-",3.75,0)+IF(L18="B+",3.25,0)+IF(L18="B",3,0)+IF(L18="B-",2.75,0)+IF(L18="C+",2.25,0)+IF(L18="C",2,0)+IF(L18="C-",1.75,0)+IF(L18="D+",1.25,0)+IF(L18="D",1,0)+IF(L18="D-",0.75,0)+IF(L18="F",0,0))*J18
+
(IF(L19="A+",4,0)+IF(L19="A",4,0)+IF(L19="A-",3.75,0)+IF(L19="B+",3.25,0)+IF(L19="B",3,0)+IF(L19="B-",2.75,0)+IF(L19="C+",2.25,0)+IF(L19="C",2,0)+IF(L19="C-",1.75,0)+IF(L19="D+",1.25,0)+IF(L19="D",1,0)+IF(L19="D-",0.75,0)+IF(L19="F",0,0))*J19
+
(IF(L20="A+",4,0)+IF(L20="A",4,0)+IF(L20="A-",3.75,0)+IF(L20="B+",3.25,0)+IF(L20="B",3,0)+IF(L20="B-",2.75,0)+IF(L20="C+",2.25,0)+IF(L20="C",2,0)+IF(L20="C-",1.75,0)+IF(L20="D+",1.25,0)+IF(L20="D",1,0)+IF(L20="D-",0.75,0)+IF(L20="F",0,0))*J20
+
(IF(L21="A+",4,0)+IF(L21="A",4,0)+IF(L21="A-",3.75,0)+IF(L21="B+",3.25,0)+IF(L21="B",3,0)+IF(L21="B-",2.75,0)+IF(L21="C+",2.25,0)+IF(L21="C",2,0)+IF(L21="C-",1.75,0)+IF(L21="D+",1.25,0)+IF(L21="D",1,0)+IF(L21="D-",0.75,0)+IF(L21="F",0,0))*J21
+
(IF(L22="A+",4,0)+IF(L22="A",4,0)+IF(L22="A-",3.75,0)+IF(L22="B+",3.25,0)+IF(L22="B",3,0)+IF(L22="B-",2.75,0)+IF(L22="C+",2.25,0)+IF(L22="C",2,0)+IF(L22="C-",1.75,0)+IF(L22="D+",1.25,0)+IF(L22="D",1,0)+IF(L22="D-",0.75,0)+IF(L22="F",0,0))*J22
+
(IF(L23="A+",4,0)+IF(L23="A",4,0)+IF(L23="A-",3.75,0)+IF(L23="B+",3.25,0)+IF(L23="B",3,0)+IF(L23="B-",2.75,0)+IF(L23="C+",2.25,0)+IF(L23="C",2,0)+IF(L23="C-",1.75,0)+IF(L23="D+",1.25,0)+IF(L23="D",1,0)+IF(L23="D-",0.75,0)+IF(L23="F",0,0))*J23)/J24)</f>
        <v>0</v>
      </c>
      <c r="M24" s="23" t="s">
        <v>49</v>
      </c>
      <c r="N24" s="16">
        <f>(D12*B12+D24*B24+D36*B36+D48*B48+F12*H12+F24*H24+F36*H36+F48*H48+J12*L12+J24*L24+J36*L36+J48*L48)/N22</f>
        <v>3.25</v>
      </c>
    </row>
    <row r="25" spans="1:23" x14ac:dyDescent="0.25">
      <c r="A25" s="6" t="s">
        <v>10</v>
      </c>
      <c r="B25" s="5"/>
      <c r="C25" s="5"/>
      <c r="D25" s="5"/>
      <c r="E25" s="6" t="s">
        <v>10</v>
      </c>
      <c r="F25" s="5"/>
      <c r="G25" s="5"/>
      <c r="H25" s="5"/>
      <c r="I25" s="6" t="s">
        <v>10</v>
      </c>
      <c r="J25" s="5"/>
      <c r="K25" s="5"/>
      <c r="L25" s="5"/>
      <c r="U25" s="19"/>
      <c r="V25" s="19"/>
    </row>
    <row r="26" spans="1:23" x14ac:dyDescent="0.25">
      <c r="A26" s="7" t="s">
        <v>3</v>
      </c>
      <c r="B26" s="5"/>
      <c r="C26" s="5"/>
      <c r="D26" s="5"/>
      <c r="E26" s="7" t="s">
        <v>7</v>
      </c>
      <c r="F26" s="5"/>
      <c r="G26" s="5"/>
      <c r="H26" s="5"/>
      <c r="I26" s="7" t="s">
        <v>33</v>
      </c>
      <c r="J26" s="5"/>
      <c r="K26" s="5"/>
      <c r="L26" s="5"/>
      <c r="U26" s="19"/>
      <c r="V26" s="19"/>
    </row>
    <row r="27" spans="1:23" x14ac:dyDescent="0.25">
      <c r="A27" s="14" t="s">
        <v>0</v>
      </c>
      <c r="B27" s="14" t="s">
        <v>1</v>
      </c>
      <c r="C27" s="14" t="s">
        <v>2</v>
      </c>
      <c r="D27" s="14" t="s">
        <v>34</v>
      </c>
      <c r="E27" s="14" t="s">
        <v>0</v>
      </c>
      <c r="F27" s="14" t="s">
        <v>1</v>
      </c>
      <c r="G27" s="14" t="s">
        <v>2</v>
      </c>
      <c r="H27" s="14" t="s">
        <v>34</v>
      </c>
      <c r="I27" s="14" t="s">
        <v>0</v>
      </c>
      <c r="J27" s="14" t="s">
        <v>1</v>
      </c>
      <c r="K27" s="14" t="s">
        <v>2</v>
      </c>
      <c r="L27" s="14" t="s">
        <v>34</v>
      </c>
    </row>
    <row r="36" spans="1:12" x14ac:dyDescent="0.25">
      <c r="A36" t="s">
        <v>12</v>
      </c>
      <c r="B36">
        <f>SUM(B28:B35)</f>
        <v>0</v>
      </c>
      <c r="C36" s="17" t="s">
        <v>50</v>
      </c>
      <c r="D36" s="18">
        <f>IF(COUNTA(D28:D35)=0,0,((IF(D28="A+",4,0)+IF(D28="A",4,0)+IF(D28="A-",3.75,0)+IF(D28="B+",3.25,0)+IF(D28="B",3,0)+IF(D28="B-",2.75,0)+IF(D28="C+",2.25,0)+IF(D28="C",2,0)+IF(D28="C-",1.75,0)+IF(D28="D+",1.25,0)+IF(D28="D",1,0)+IF(D28="D-",0.75,0)+IF(D28="F",0,0))*B28
+
(IF(D29="A+",4,0)+IF(D29="A",4,0)+IF(D29="A-",3.75,0)+IF(D29="B+",3.25,0)+IF(D29="B",3,0)+IF(D29="B-",2.75,0)+IF(D29="C+",2.25,0)+IF(D29="C",2,0)+IF(D29="C-",1.75,0)+IF(D29="D+",1.25,0)+IF(D29="D",1,0)+IF(D29="D-",0.75,0)+IF(D29="F",0,0))*B29
+
(IF(D30="A+",4,0)+IF(D30="A",4,0)+IF(D30="A-",3.75,0)+IF(D30="B+",3.25,0)+IF(D30="B",3,0)+IF(D30="B-",2.75,0)+IF(D30="C+",2.25,0)+IF(D30="C",2,0)+IF(D30="C-",1.75,0)+IF(D30="D+",1.25,0)+IF(D30="D",1,0)+IF(D30="D-",0.75,0)+IF(D30="F",0,0))*B30
+
(IF(D31="A+",4,0)+IF(D31="A",4,0)+IF(D31="A-",3.75,0)+IF(D31="B+",3.25,0)+IF(D31="B",3,0)+IF(D31="B-",2.75,0)+IF(D31="C+",2.25,0)+IF(D31="C",2,0)+IF(D31="C-",1.75,0)+IF(D31="D+",1.25,0)+IF(D31="D",1,0)+IF(D31="D-",0.75,0)+IF(D31="F",0,0))*B31
+
(IF(D32="A+",4,0)+IF(D32="A",4,0)+IF(D32="A-",3.75,0)+IF(D32="B+",3.25,0)+IF(D32="B",3,0)+IF(D32="B-",2.75,0)+IF(D32="C+",2.25,0)+IF(D32="C",2,0)+IF(D32="C-",1.75,0)+IF(D32="D+",1.25,0)+IF(D32="D",1,0)+IF(D32="D-",0.75,0)+IF(D32="F",0,0))*B32
+
(IF(D33="A+",4,0)+IF(D33="A",4,0)+IF(D33="A-",3.75,0)+IF(D33="B+",3.25,0)+IF(D33="B",3,0)+IF(D33="B-",2.75,0)+IF(D33="C+",2.25,0)+IF(D33="C",2,0)+IF(D33="C-",1.75,0)+IF(D33="D+",1.25,0)+IF(D33="D",1,0)+IF(D33="D-",0.75,0)+IF(D33="F",0,0))*B33
+
(IF(D34="A+",4,0)+IF(D34="A",4,0)+IF(D34="A-",3.75,0)+IF(D34="B+",3.25,0)+IF(D34="B",3,0)+IF(D34="B-",2.75,0)+IF(D34="C+",2.25,0)+IF(D34="C",2,0)+IF(D34="C-",1.75,0)+IF(D34="D+",1.25,0)+IF(D34="D",1,0)+IF(D34="D-",0.75,0)+IF(D34="F",0,0))*B34
+
(IF(D35="A+",4,0)+IF(D35="A",4,0)+IF(D35="A-",3.75,0)+IF(D35="B+",3.25,0)+IF(D35="B",3,0)+IF(D35="B-",2.75,0)+IF(D35="C+",2.25,0)+IF(D35="C",2,0)+IF(D35="C-",1.75,0)+IF(D35="D+",1.25,0)+IF(D35="D",1,0)+IF(D35="D-",0.75,0)+IF(D35="F",0,0))*B35)/B36)</f>
        <v>0</v>
      </c>
      <c r="E36" t="s">
        <v>12</v>
      </c>
      <c r="F36">
        <f>SUM(F28:F35)</f>
        <v>0</v>
      </c>
      <c r="G36" s="17" t="s">
        <v>50</v>
      </c>
      <c r="H36" s="18">
        <f>IF(COUNTA(H28:H35)=0,0,((IF(H28="A+",4,0)+IF(H28="A",4,0)+IF(H28="A-",3.75,0)+IF(H28="B+",3.25,0)+IF(H28="B",3,0)+IF(H28="B-",2.75,0)+IF(H28="C+",2.25,0)+IF(H28="C",2,0)+IF(H28="C-",1.75,0)+IF(H28="D+",1.25,0)+IF(H28="D",1,0)+IF(H28="D-",0.75,0)+IF(H28="F",0,0))*F28
+
(IF(H29="A+",4,0)+IF(H29="A",4,0)+IF(H29="A-",3.75,0)+IF(H29="B+",3.25,0)+IF(H29="B",3,0)+IF(H29="B-",2.75,0)+IF(H29="C+",2.25,0)+IF(H29="C",2,0)+IF(H29="C-",1.75,0)+IF(H29="D+",1.25,0)+IF(H29="D",1,0)+IF(H29="D-",0.75,0)+IF(H29="F",0,0))*F29
+
(IF(H30="A+",4,0)+IF(H30="A",4,0)+IF(H30="A-",3.75,0)+IF(H30="B+",3.25,0)+IF(H30="B",3,0)+IF(H30="B-",2.75,0)+IF(H30="C+",2.25,0)+IF(H30="C",2,0)+IF(H30="C-",1.75,0)+IF(H30="D+",1.25,0)+IF(H30="D",1,0)+IF(H30="D-",0.75,0)+IF(H30="F",0,0))*F30
+
(IF(H31="A+",4,0)+IF(H31="A",4,0)+IF(H31="A-",3.75,0)+IF(H31="B+",3.25,0)+IF(H31="B",3,0)+IF(H31="B-",2.75,0)+IF(H31="C+",2.25,0)+IF(H31="C",2,0)+IF(H31="C-",1.75,0)+IF(H31="D+",1.25,0)+IF(H31="D",1,0)+IF(H31="D-",0.75,0)+IF(H31="F",0,0))*F31
+
(IF(H32="A+",4,0)+IF(H32="A",4,0)+IF(H32="A-",3.75,0)+IF(H32="B+",3.25,0)+IF(H32="B",3,0)+IF(H32="B-",2.75,0)+IF(H32="C+",2.25,0)+IF(H32="C",2,0)+IF(H32="C-",1.75,0)+IF(H32="D+",1.25,0)+IF(H32="D",1,0)+IF(H32="D-",0.75,0)+IF(H32="F",0,0))*F32
+
(IF(H33="A+",4,0)+IF(H33="A",4,0)+IF(H33="A-",3.75,0)+IF(H33="B+",3.25,0)+IF(H33="B",3,0)+IF(H33="B-",2.75,0)+IF(H33="C+",2.25,0)+IF(H33="C",2,0)+IF(H33="C-",1.75,0)+IF(H33="D+",1.25,0)+IF(H33="D",1,0)+IF(H33="D-",0.75,0)+IF(H33="F",0,0))*F33
+
(IF(H34="A+",4,0)+IF(H34="A",4,0)+IF(H34="A-",3.75,0)+IF(H34="B+",3.25,0)+IF(H34="B",3,0)+IF(H34="B-",2.75,0)+IF(H34="C+",2.25,0)+IF(H34="C",2,0)+IF(H34="C-",1.75,0)+IF(H34="D+",1.25,0)+IF(H34="D",1,0)+IF(H34="D-",0.75,0)+IF(H34="F",0,0))*F34
+
(IF(H35="A+",4,0)+IF(H35="A",4,0)+IF(H35="A-",3.75,0)+IF(H35="B+",3.25,0)+IF(H35="B",3,0)+IF(H35="B-",2.75,0)+IF(H35="C+",2.25,0)+IF(H35="C",2,0)+IF(H35="C-",1.75,0)+IF(H35="D+",1.25,0)+IF(H35="D",1,0)+IF(H35="D-",0.75,0)+IF(H35="F",0,0))*F35)/F36)</f>
        <v>0</v>
      </c>
      <c r="I36" t="s">
        <v>12</v>
      </c>
      <c r="J36">
        <f>SUM(J28:J35)</f>
        <v>0</v>
      </c>
      <c r="K36" s="17" t="s">
        <v>50</v>
      </c>
      <c r="L36" s="18">
        <f>IF(COUNTA(L28:L35)=0,0,((IF(L28="A+",4,0)+IF(L28="A",4,0)+IF(L28="A-",3.75,0)+IF(L28="B+",3.25,0)+IF(L28="B",3,0)+IF(L28="B-",2.75,0)+IF(L28="C+",2.25,0)+IF(L28="C",2,0)+IF(L28="C-",1.75,0)+IF(L28="D+",1.25,0)+IF(L28="D",1,0)+IF(L28="D-",0.75,0)+IF(L28="F",0,0))*J28
+
(IF(L29="A+",4,0)+IF(L29="A",4,0)+IF(L29="A-",3.75,0)+IF(L29="B+",3.25,0)+IF(L29="B",3,0)+IF(L29="B-",2.75,0)+IF(L29="C+",2.25,0)+IF(L29="C",2,0)+IF(L29="C-",1.75,0)+IF(L29="D+",1.25,0)+IF(L29="D",1,0)+IF(L29="D-",0.75,0)+IF(L29="F",0,0))*J29
+
(IF(L30="A+",4,0)+IF(L30="A",4,0)+IF(L30="A-",3.75,0)+IF(L30="B+",3.25,0)+IF(L30="B",3,0)+IF(L30="B-",2.75,0)+IF(L30="C+",2.25,0)+IF(L30="C",2,0)+IF(L30="C-",1.75,0)+IF(L30="D+",1.25,0)+IF(L30="D",1,0)+IF(L30="D-",0.75,0)+IF(L30="F",0,0))*J30
+
(IF(L31="A+",4,0)+IF(L31="A",4,0)+IF(L31="A-",3.75,0)+IF(L31="B+",3.25,0)+IF(L31="B",3,0)+IF(L31="B-",2.75,0)+IF(L31="C+",2.25,0)+IF(L31="C",2,0)+IF(L31="C-",1.75,0)+IF(L31="D+",1.25,0)+IF(L31="D",1,0)+IF(L31="D-",0.75,0)+IF(L31="F",0,0))*J31
+
(IF(L32="A+",4,0)+IF(L32="A",4,0)+IF(L32="A-",3.75,0)+IF(L32="B+",3.25,0)+IF(L32="B",3,0)+IF(L32="B-",2.75,0)+IF(L32="C+",2.25,0)+IF(L32="C",2,0)+IF(L32="C-",1.75,0)+IF(L32="D+",1.25,0)+IF(L32="D",1,0)+IF(L32="D-",0.75,0)+IF(L32="F",0,0))*J32
+
(IF(L33="A+",4,0)+IF(L33="A",4,0)+IF(L33="A-",3.75,0)+IF(L33="B+",3.25,0)+IF(L33="B",3,0)+IF(L33="B-",2.75,0)+IF(L33="C+",2.25,0)+IF(L33="C",2,0)+IF(L33="C-",1.75,0)+IF(L33="D+",1.25,0)+IF(L33="D",1,0)+IF(L33="D-",0.75,0)+IF(L33="F",0,0))*J33
+
(IF(L34="A+",4,0)+IF(L34="A",4,0)+IF(L34="A-",3.75,0)+IF(L34="B+",3.25,0)+IF(L34="B",3,0)+IF(L34="B-",2.75,0)+IF(L34="C+",2.25,0)+IF(L34="C",2,0)+IF(L34="C-",1.75,0)+IF(L34="D+",1.25,0)+IF(L34="D",1,0)+IF(L34="D-",0.75,0)+IF(L34="F",0,0))*J34
+
(IF(L35="A+",4,0)+IF(L35="A",4,0)+IF(L35="A-",3.75,0)+IF(L35="B+",3.25,0)+IF(L35="B",3,0)+IF(L35="B-",2.75,0)+IF(L35="C+",2.25,0)+IF(L35="C",2,0)+IF(L35="C-",1.75,0)+IF(L35="D+",1.25,0)+IF(L35="D",1,0)+IF(L35="D-",0.75,0)+IF(L35="F",0,0))*J35)/J36)</f>
        <v>0</v>
      </c>
    </row>
    <row r="37" spans="1:12" x14ac:dyDescent="0.25">
      <c r="A37" s="11" t="s">
        <v>11</v>
      </c>
      <c r="B37" s="12"/>
      <c r="C37" s="12"/>
      <c r="D37" s="12"/>
      <c r="E37" s="11" t="s">
        <v>11</v>
      </c>
      <c r="F37" s="12"/>
      <c r="G37" s="12"/>
      <c r="H37" s="12"/>
      <c r="I37" s="11" t="s">
        <v>11</v>
      </c>
      <c r="J37" s="12"/>
      <c r="K37" s="12"/>
      <c r="L37" s="12"/>
    </row>
    <row r="38" spans="1:12" x14ac:dyDescent="0.25">
      <c r="A38" s="13" t="s">
        <v>3</v>
      </c>
      <c r="B38" s="12"/>
      <c r="C38" s="12"/>
      <c r="D38" s="12"/>
      <c r="E38" s="13" t="s">
        <v>7</v>
      </c>
      <c r="F38" s="12"/>
      <c r="G38" s="12"/>
      <c r="H38" s="12"/>
      <c r="I38" s="13" t="s">
        <v>33</v>
      </c>
      <c r="J38" s="12"/>
      <c r="K38" s="12"/>
      <c r="L38" s="12"/>
    </row>
    <row r="39" spans="1:12" x14ac:dyDescent="0.25">
      <c r="A39" s="14" t="s">
        <v>0</v>
      </c>
      <c r="B39" s="14" t="s">
        <v>1</v>
      </c>
      <c r="C39" s="14" t="s">
        <v>2</v>
      </c>
      <c r="D39" s="14" t="s">
        <v>34</v>
      </c>
      <c r="E39" s="14" t="s">
        <v>0</v>
      </c>
      <c r="F39" s="14" t="s">
        <v>1</v>
      </c>
      <c r="G39" s="14" t="s">
        <v>2</v>
      </c>
      <c r="H39" s="14" t="s">
        <v>34</v>
      </c>
      <c r="I39" s="14" t="s">
        <v>0</v>
      </c>
      <c r="J39" s="14" t="s">
        <v>1</v>
      </c>
      <c r="K39" s="14" t="s">
        <v>2</v>
      </c>
      <c r="L39" s="14" t="s">
        <v>34</v>
      </c>
    </row>
    <row r="48" spans="1:12" x14ac:dyDescent="0.25">
      <c r="A48" t="s">
        <v>12</v>
      </c>
      <c r="B48">
        <f>SUM(B40:B47)</f>
        <v>0</v>
      </c>
      <c r="C48" s="17" t="s">
        <v>50</v>
      </c>
      <c r="D48" s="18">
        <f>IF(COUNTA(D40:D47)=0,0,((IF(D40="A+",4,0)+IF(D40="A",4,0)+IF(D40="A-",3.75,0)+IF(D40="B+",3.25,0)+IF(D40="B",3,0)+IF(D40="B-",2.75,0)+IF(D40="C+",2.25,0)+IF(D40="C",2,0)+IF(D40="C-",1.75,0)+IF(D40="D+",1.25,0)+IF(D40="D",1,0)+IF(D40="D-",0.75,0)+IF(D40="F",0,0))*B40
+
(IF(D41="A+",4,0)+IF(D41="A",4,0)+IF(D41="A-",3.75,0)+IF(D41="B+",3.25,0)+IF(D41="B",3,0)+IF(D41="B-",2.75,0)+IF(D41="C+",2.25,0)+IF(D41="C",2,0)+IF(D41="C-",1.75,0)+IF(D41="D+",1.25,0)+IF(D41="D",1,0)+IF(D41="D-",0.75,0)+IF(D41="F",0,0))*B41
+
(IF(D42="A+",4,0)+IF(D42="A",4,0)+IF(D42="A-",3.75,0)+IF(D42="B+",3.25,0)+IF(D42="B",3,0)+IF(D42="B-",2.75,0)+IF(D42="C+",2.25,0)+IF(D42="C",2,0)+IF(D42="C-",1.75,0)+IF(D42="D+",1.25,0)+IF(D42="D",1,0)+IF(D42="D-",0.75,0)+IF(D42="F",0,0))*B42
+
(IF(D43="A+",4,0)+IF(D43="A",4,0)+IF(D43="A-",3.75,0)+IF(D43="B+",3.25,0)+IF(D43="B",3,0)+IF(D43="B-",2.75,0)+IF(D43="C+",2.25,0)+IF(D43="C",2,0)+IF(D43="C-",1.75,0)+IF(D43="D+",1.25,0)+IF(D43="D",1,0)+IF(D43="D-",0.75,0)+IF(D43="F",0,0))*B43
+
(IF(D44="A+",4,0)+IF(D44="A",4,0)+IF(D44="A-",3.75,0)+IF(D44="B+",3.25,0)+IF(D44="B",3,0)+IF(D44="B-",2.75,0)+IF(D44="C+",2.25,0)+IF(D44="C",2,0)+IF(D44="C-",1.75,0)+IF(D44="D+",1.25,0)+IF(D44="D",1,0)+IF(D44="D-",0.75,0)+IF(D44="F",0,0))*B44
+
(IF(D45="A+",4,0)+IF(D45="A",4,0)+IF(D45="A-",3.75,0)+IF(D45="B+",3.25,0)+IF(D45="B",3,0)+IF(D45="B-",2.75,0)+IF(D45="C+",2.25,0)+IF(D45="C",2,0)+IF(D45="C-",1.75,0)+IF(D45="D+",1.25,0)+IF(D45="D",1,0)+IF(D45="D-",0.75,0)+IF(D45="F",0,0))*B45
+
(IF(D46="A+",4,0)+IF(D46="A",4,0)+IF(D46="A-",3.75,0)+IF(D46="B+",3.25,0)+IF(D46="B",3,0)+IF(D46="B-",2.75,0)+IF(D46="C+",2.25,0)+IF(D46="C",2,0)+IF(D46="C-",1.75,0)+IF(D46="D+",1.25,0)+IF(D46="D",1,0)+IF(D46="D-",0.75,0)+IF(D46="F",0,0))*B46
+
(IF(D47="A+",4,0)+IF(D47="A",4,0)+IF(D47="A-",3.75,0)+IF(D47="B+",3.25,0)+IF(D47="B",3,0)+IF(D47="B-",2.75,0)+IF(D47="C+",2.25,0)+IF(D47="C",2,0)+IF(D47="C-",1.75,0)+IF(D47="D+",1.25,0)+IF(D47="D",1,0)+IF(D47="D-",0.75,0)+IF(D47="F",0,0))*B47)/B48)</f>
        <v>0</v>
      </c>
      <c r="E48" t="s">
        <v>12</v>
      </c>
      <c r="F48">
        <f>SUM(F40:F47)</f>
        <v>0</v>
      </c>
      <c r="G48" s="17" t="s">
        <v>50</v>
      </c>
      <c r="H48" s="18">
        <f>IF(COUNTA(H40:H47)=0,0,((IF(H40="A+",4,0)+IF(H40="A",4,0)+IF(H40="A-",3.75,0)+IF(H40="B+",3.25,0)+IF(H40="B",3,0)+IF(H40="B-",2.75,0)+IF(H40="C+",2.25,0)+IF(H40="C",2,0)+IF(H40="C-",1.75,0)+IF(H40="D+",1.25,0)+IF(H40="D",1,0)+IF(H40="D-",0.75,0)+IF(H40="F",0,0))*F40
+
(IF(H41="A+",4,0)+IF(H41="A",4,0)+IF(H41="A-",3.75,0)+IF(H41="B+",3.25,0)+IF(H41="B",3,0)+IF(H41="B-",2.75,0)+IF(H41="C+",2.25,0)+IF(H41="C",2,0)+IF(H41="C-",1.75,0)+IF(H41="D+",1.25,0)+IF(H41="D",1,0)+IF(H41="D-",0.75,0)+IF(H41="F",0,0))*F41
+
(IF(H42="A+",4,0)+IF(H42="A",4,0)+IF(H42="A-",3.75,0)+IF(H42="B+",3.25,0)+IF(H42="B",3,0)+IF(H42="B-",2.75,0)+IF(H42="C+",2.25,0)+IF(H42="C",2,0)+IF(H42="C-",1.75,0)+IF(H42="D+",1.25,0)+IF(H42="D",1,0)+IF(H42="D-",0.75,0)+IF(H42="F",0,0))*F42
+
(IF(H43="A+",4,0)+IF(H43="A",4,0)+IF(H43="A-",3.75,0)+IF(H43="B+",3.25,0)+IF(H43="B",3,0)+IF(H43="B-",2.75,0)+IF(H43="C+",2.25,0)+IF(H43="C",2,0)+IF(H43="C-",1.75,0)+IF(H43="D+",1.25,0)+IF(H43="D",1,0)+IF(H43="D-",0.75,0)+IF(H43="F",0,0))*F43
+
(IF(H44="A+",4,0)+IF(H44="A",4,0)+IF(H44="A-",3.75,0)+IF(H44="B+",3.25,0)+IF(H44="B",3,0)+IF(H44="B-",2.75,0)+IF(H44="C+",2.25,0)+IF(H44="C",2,0)+IF(H44="C-",1.75,0)+IF(H44="D+",1.25,0)+IF(H44="D",1,0)+IF(H44="D-",0.75,0)+IF(H44="F",0,0))*F44
+
(IF(H45="A+",4,0)+IF(H45="A",4,0)+IF(H45="A-",3.75,0)+IF(H45="B+",3.25,0)+IF(H45="B",3,0)+IF(H45="B-",2.75,0)+IF(H45="C+",2.25,0)+IF(H45="C",2,0)+IF(H45="C-",1.75,0)+IF(H45="D+",1.25,0)+IF(H45="D",1,0)+IF(H45="D-",0.75,0)+IF(H45="F",0,0))*F45
+
(IF(H46="A+",4,0)+IF(H46="A",4,0)+IF(H46="A-",3.75,0)+IF(H46="B+",3.25,0)+IF(H46="B",3,0)+IF(H46="B-",2.75,0)+IF(H46="C+",2.25,0)+IF(H46="C",2,0)+IF(H46="C-",1.75,0)+IF(H46="D+",1.25,0)+IF(H46="D",1,0)+IF(H46="D-",0.75,0)+IF(H46="F",0,0))*F46
+
(IF(H47="A+",4,0)+IF(H47="A",4,0)+IF(H47="A-",3.75,0)+IF(H47="B+",3.25,0)+IF(H47="B",3,0)+IF(H47="B-",2.75,0)+IF(H47="C+",2.25,0)+IF(H47="C",2,0)+IF(H47="C-",1.75,0)+IF(H47="D+",1.25,0)+IF(H47="D",1,0)+IF(H47="D-",0.75,0)+IF(H47="F",0,0))*F47)/F48)</f>
        <v>0</v>
      </c>
      <c r="I48" t="s">
        <v>12</v>
      </c>
      <c r="J48">
        <f>SUM(J40:J47)</f>
        <v>0</v>
      </c>
      <c r="K48" s="17" t="s">
        <v>50</v>
      </c>
      <c r="L48" s="18">
        <f>IF(COUNTA(L40:L47)=0,0,((IF(L40="A+",4,0)+IF(L40="A",4,0)+IF(L40="A-",3.75,0)+IF(L40="B+",3.25,0)+IF(L40="B",3,0)+IF(L40="B-",2.75,0)+IF(L40="C+",2.25,0)+IF(L40="C",2,0)+IF(L40="C-",1.75,0)+IF(L40="D+",1.25,0)+IF(L40="D",1,0)+IF(L40="D-",0.75,0)+IF(L40="F",0,0))*J40
+
(IF(L41="A+",4,0)+IF(L41="A",4,0)+IF(L41="A-",3.75,0)+IF(L41="B+",3.25,0)+IF(L41="B",3,0)+IF(L41="B-",2.75,0)+IF(L41="C+",2.25,0)+IF(L41="C",2,0)+IF(L41="C-",1.75,0)+IF(L41="D+",1.25,0)+IF(L41="D",1,0)+IF(L41="D-",0.75,0)+IF(L41="F",0,0))*J41
+
(IF(L42="A+",4,0)+IF(L42="A",4,0)+IF(L42="A-",3.75,0)+IF(L42="B+",3.25,0)+IF(L42="B",3,0)+IF(L42="B-",2.75,0)+IF(L42="C+",2.25,0)+IF(L42="C",2,0)+IF(L42="C-",1.75,0)+IF(L42="D+",1.25,0)+IF(L42="D",1,0)+IF(L42="D-",0.75,0)+IF(L42="F",0,0))*J42
+
(IF(L43="A+",4,0)+IF(L43="A",4,0)+IF(L43="A-",3.75,0)+IF(L43="B+",3.25,0)+IF(L43="B",3,0)+IF(L43="B-",2.75,0)+IF(L43="C+",2.25,0)+IF(L43="C",2,0)+IF(L43="C-",1.75,0)+IF(L43="D+",1.25,0)+IF(L43="D",1,0)+IF(L43="D-",0.75,0)+IF(L43="F",0,0))*J43
+
(IF(L44="A+",4,0)+IF(L44="A",4,0)+IF(L44="A-",3.75,0)+IF(L44="B+",3.25,0)+IF(L44="B",3,0)+IF(L44="B-",2.75,0)+IF(L44="C+",2.25,0)+IF(L44="C",2,0)+IF(L44="C-",1.75,0)+IF(L44="D+",1.25,0)+IF(L44="D",1,0)+IF(L44="D-",0.75,0)+IF(L44="F",0,0))*J44
+
(IF(L45="A+",4,0)+IF(L45="A",4,0)+IF(L45="A-",3.75,0)+IF(L45="B+",3.25,0)+IF(L45="B",3,0)+IF(L45="B-",2.75,0)+IF(L45="C+",2.25,0)+IF(L45="C",2,0)+IF(L45="C-",1.75,0)+IF(L45="D+",1.25,0)+IF(L45="D",1,0)+IF(L45="D-",0.75,0)+IF(L45="F",0,0))*J45
+
(IF(L46="A+",4,0)+IF(L46="A",4,0)+IF(L46="A-",3.75,0)+IF(L46="B+",3.25,0)+IF(L46="B",3,0)+IF(L46="B-",2.75,0)+IF(L46="C+",2.25,0)+IF(L46="C",2,0)+IF(L46="C-",1.75,0)+IF(L46="D+",1.25,0)+IF(L46="D",1,0)+IF(L46="D-",0.75,0)+IF(L46="F",0,0))*J46
+
(IF(L47="A+",4,0)+IF(L47="A",4,0)+IF(L47="A-",3.75,0)+IF(L47="B+",3.25,0)+IF(L47="B",3,0)+IF(L47="B-",2.75,0)+IF(L47="C+",2.25,0)+IF(L47="C",2,0)+IF(L47="C-",1.75,0)+IF(L47="D+",1.25,0)+IF(L47="D",1,0)+IF(L47="D-",0.75,0)+IF(L47="F",0,0))*J47)/J48)</f>
        <v>0</v>
      </c>
    </row>
  </sheetData>
  <conditionalFormatting sqref="N2:N18">
    <cfRule type="cellIs" dxfId="2" priority="1" operator="equal">
      <formula>"YES"</formula>
    </cfRule>
    <cfRule type="containsText" dxfId="1" priority="2" operator="containsText" text="NO">
      <formula>NOT(ISERROR(SEARCH("NO",N2)))</formula>
    </cfRule>
    <cfRule type="cellIs" dxfId="0" priority="3" operator="equal">
      <formula>"""NO"""</formula>
    </cfRule>
  </conditionalFormatting>
  <dataValidations count="1">
    <dataValidation type="list" allowBlank="1" showInputMessage="1" showErrorMessage="1" sqref="D4:D11 D40:D47 H40:H47 L40:L47 L28:L35 H28:H35 D28:D35 D16:D23 H16:H23 L16:L23 L4:L11 H4:H11">
      <formula1>$U$2:$U$28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Kan</dc:creator>
  <cp:lastModifiedBy>Joe Kan</cp:lastModifiedBy>
  <dcterms:created xsi:type="dcterms:W3CDTF">2017-08-12T00:37:33Z</dcterms:created>
  <dcterms:modified xsi:type="dcterms:W3CDTF">2017-12-23T04:52:55Z</dcterms:modified>
</cp:coreProperties>
</file>