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ndrew.Miller\vsc_sim_2.0\"/>
    </mc:Choice>
  </mc:AlternateContent>
  <xr:revisionPtr revIDLastSave="0" documentId="13_ncr:1_{B4C9512B-CB41-4E6B-9716-53E6E2E6F00B}" xr6:coauthVersionLast="47" xr6:coauthVersionMax="47" xr10:uidLastSave="{00000000-0000-0000-0000-000000000000}"/>
  <bookViews>
    <workbookView xWindow="3765" yWindow="3360" windowWidth="19185" windowHeight="10200" activeTab="3" xr2:uid="{911FA4EA-E326-4338-B103-C9D87712998D}"/>
  </bookViews>
  <sheets>
    <sheet name="Interaction Voumes" sheetId="8" r:id="rId1"/>
    <sheet name="Planning" sheetId="10" r:id="rId2"/>
    <sheet name="Headcount -&gt; Starts p.day Table" sheetId="11" r:id="rId3"/>
    <sheet name="HeadCount &amp; ASR" sheetId="5" r:id="rId4"/>
    <sheet name="Case Seasonality" sheetId="3" r:id="rId5"/>
    <sheet name="Case Growth" sheetId="2" r:id="rId6"/>
    <sheet name="Effective Hndl Tme (Day agents)" sheetId="6" r:id="rId7"/>
    <sheet name="Sales Growth" sheetId="4" r:id="rId8"/>
    <sheet name="Probability" sheetId="7" r:id="rId9"/>
    <sheet name="Simulation Data"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D3" i="5"/>
  <c r="E3" i="5"/>
  <c r="F3" i="5"/>
  <c r="G3" i="5"/>
  <c r="H3" i="5"/>
  <c r="I3" i="5"/>
  <c r="J3" i="5"/>
  <c r="K3" i="5"/>
  <c r="L3" i="5"/>
  <c r="M3" i="5"/>
  <c r="N3" i="5"/>
  <c r="O3" i="5"/>
  <c r="P3" i="5"/>
  <c r="Q3" i="5"/>
  <c r="R3" i="5"/>
  <c r="S3" i="5"/>
  <c r="T3" i="5"/>
  <c r="U3" i="5"/>
  <c r="V3" i="5"/>
  <c r="W3" i="5"/>
  <c r="X3" i="5"/>
  <c r="Y3" i="5"/>
  <c r="Z3" i="5"/>
  <c r="AA3" i="5"/>
  <c r="AB3" i="5"/>
  <c r="C4" i="5"/>
  <c r="D4" i="5"/>
  <c r="E4" i="5"/>
  <c r="F4" i="5"/>
  <c r="G4" i="5"/>
  <c r="H4" i="5"/>
  <c r="I4" i="5"/>
  <c r="J4" i="5"/>
  <c r="K4" i="5"/>
  <c r="L4" i="5"/>
  <c r="M4" i="5"/>
  <c r="N4" i="5"/>
  <c r="O4" i="5"/>
  <c r="P4" i="5"/>
  <c r="Q4" i="5"/>
  <c r="R4" i="5"/>
  <c r="S4" i="5"/>
  <c r="T4" i="5"/>
  <c r="U4" i="5"/>
  <c r="V4" i="5"/>
  <c r="W4" i="5"/>
  <c r="X4" i="5"/>
  <c r="Y4" i="5"/>
  <c r="Z4" i="5"/>
  <c r="AA4" i="5"/>
  <c r="AB4" i="5"/>
  <c r="B4" i="5"/>
  <c r="B3" i="5"/>
  <c r="C2" i="5"/>
  <c r="D2" i="5"/>
  <c r="E2" i="5"/>
  <c r="F2" i="5"/>
  <c r="G2" i="5"/>
  <c r="H2" i="5"/>
  <c r="I2" i="5"/>
  <c r="J2" i="5"/>
  <c r="K2" i="5"/>
  <c r="L2" i="5"/>
  <c r="M2" i="5"/>
  <c r="N2" i="5"/>
  <c r="O2" i="5"/>
  <c r="P2" i="5"/>
  <c r="Q2" i="5"/>
  <c r="R2" i="5"/>
  <c r="S2" i="5"/>
  <c r="T2" i="5"/>
  <c r="U2" i="5"/>
  <c r="V2" i="5"/>
  <c r="W2" i="5"/>
  <c r="X2" i="5"/>
  <c r="Y2" i="5"/>
  <c r="Z2" i="5"/>
  <c r="AA2" i="5"/>
  <c r="AB2" i="5"/>
  <c r="B2" i="5"/>
  <c r="AA1" i="5"/>
  <c r="AB1" i="5"/>
  <c r="W1" i="5"/>
  <c r="X1" i="5"/>
  <c r="Y1" i="5"/>
  <c r="Z1" i="5"/>
  <c r="S1" i="5"/>
  <c r="T1" i="5"/>
  <c r="U1" i="5"/>
  <c r="V1" i="5"/>
  <c r="P1" i="5"/>
  <c r="Q1" i="5"/>
  <c r="R1" i="5"/>
  <c r="N1" i="5"/>
  <c r="O1" i="5"/>
  <c r="N5" i="10"/>
  <c r="O5" i="10"/>
  <c r="P5" i="10"/>
  <c r="Q5" i="10"/>
  <c r="R5" i="10"/>
  <c r="S5" i="10"/>
  <c r="T5" i="10"/>
  <c r="U5" i="10"/>
  <c r="V5" i="10"/>
  <c r="W5" i="10"/>
  <c r="X5" i="10"/>
  <c r="Y5" i="10"/>
  <c r="Z5" i="10"/>
  <c r="AA5" i="10"/>
  <c r="AB5" i="10"/>
  <c r="N3" i="10"/>
  <c r="O3" i="10"/>
  <c r="P3" i="10"/>
  <c r="Q3" i="10"/>
  <c r="R3" i="10"/>
  <c r="S3" i="10"/>
  <c r="T3" i="10"/>
  <c r="U3" i="10"/>
  <c r="V3" i="10"/>
  <c r="W3" i="10"/>
  <c r="X3" i="10"/>
  <c r="Y3" i="10"/>
  <c r="Z3" i="10"/>
  <c r="AA3" i="10"/>
  <c r="AB3" i="10"/>
  <c r="AT71" i="8"/>
  <c r="AU71" i="8"/>
  <c r="AT70" i="8"/>
  <c r="AU70" i="8"/>
  <c r="AV70" i="8"/>
  <c r="AV71" i="8" s="1"/>
  <c r="AW70" i="8"/>
  <c r="AW71" i="8" s="1"/>
  <c r="AX70" i="8"/>
  <c r="AX71" i="8" s="1"/>
  <c r="AY70" i="8"/>
  <c r="AY71" i="8" s="1"/>
  <c r="AT69" i="8"/>
  <c r="AU69" i="8"/>
  <c r="AV69" i="8"/>
  <c r="AW69" i="8"/>
  <c r="AX69" i="8"/>
  <c r="AY69" i="8"/>
  <c r="AB57" i="8"/>
  <c r="AC57" i="8" s="1"/>
  <c r="AD57" i="8" s="1"/>
  <c r="AE57" i="8" s="1"/>
  <c r="AF57" i="8" s="1"/>
  <c r="AG57" i="8" s="1"/>
  <c r="AH57" i="8" s="1"/>
  <c r="AI57" i="8" s="1"/>
  <c r="AJ57" i="8" s="1"/>
  <c r="AK57" i="8" s="1"/>
  <c r="AL57" i="8" s="1"/>
  <c r="AM57" i="8" s="1"/>
  <c r="AN57" i="8" s="1"/>
  <c r="AO57" i="8" s="1"/>
  <c r="AP57" i="8" s="1"/>
  <c r="AQ57" i="8" s="1"/>
  <c r="AR57" i="8" s="1"/>
  <c r="AS57" i="8" s="1"/>
  <c r="AT57" i="8" s="1"/>
  <c r="AU57" i="8" s="1"/>
  <c r="AV57" i="8" s="1"/>
  <c r="AW57" i="8" s="1"/>
  <c r="AX57" i="8" s="1"/>
  <c r="AY57" i="8" s="1"/>
  <c r="AA57" i="8"/>
  <c r="I2" i="4"/>
  <c r="AB55" i="8"/>
  <c r="AC55" i="8" s="1"/>
  <c r="AD55" i="8" s="1"/>
  <c r="AE55" i="8" s="1"/>
  <c r="AF55" i="8" s="1"/>
  <c r="AG55" i="8" s="1"/>
  <c r="AH55" i="8" s="1"/>
  <c r="AI55" i="8" s="1"/>
  <c r="AJ55" i="8" s="1"/>
  <c r="AK55" i="8" s="1"/>
  <c r="AL55" i="8" s="1"/>
  <c r="AM55" i="8" s="1"/>
  <c r="AN55" i="8" s="1"/>
  <c r="AO55" i="8" s="1"/>
  <c r="AP55" i="8" s="1"/>
  <c r="AQ55" i="8" s="1"/>
  <c r="AR55" i="8" s="1"/>
  <c r="AS55" i="8" s="1"/>
  <c r="AT55" i="8" s="1"/>
  <c r="AU55" i="8" s="1"/>
  <c r="AV55" i="8" s="1"/>
  <c r="AW55" i="8" s="1"/>
  <c r="AX55" i="8" s="1"/>
  <c r="AY55" i="8" s="1"/>
  <c r="AA55" i="8"/>
  <c r="B51" i="8"/>
  <c r="AT54" i="8"/>
  <c r="AU54" i="8"/>
  <c r="AV54" i="8"/>
  <c r="AW54" i="8"/>
  <c r="AX54" i="8"/>
  <c r="AY54" i="8"/>
  <c r="B3" i="10" l="1"/>
  <c r="C3" i="10"/>
  <c r="B5" i="10"/>
  <c r="C5" i="10"/>
  <c r="M3" i="10"/>
  <c r="M5" i="10" s="1"/>
  <c r="L3" i="10"/>
  <c r="L5" i="10" s="1"/>
  <c r="K3" i="10"/>
  <c r="J3" i="10"/>
  <c r="I3" i="10"/>
  <c r="H3" i="10"/>
  <c r="H5" i="10" s="1"/>
  <c r="G3" i="10"/>
  <c r="G5" i="10" s="1"/>
  <c r="F3" i="10"/>
  <c r="F5" i="10" s="1"/>
  <c r="C69" i="8"/>
  <c r="D69" i="8"/>
  <c r="E69" i="8"/>
  <c r="F69" i="8"/>
  <c r="G69" i="8"/>
  <c r="H69" i="8"/>
  <c r="I69" i="8"/>
  <c r="I70" i="8" s="1"/>
  <c r="I71" i="8" s="1"/>
  <c r="J69" i="8"/>
  <c r="J70" i="8" s="1"/>
  <c r="J71" i="8" s="1"/>
  <c r="K69" i="8"/>
  <c r="K70" i="8" s="1"/>
  <c r="K71" i="8" s="1"/>
  <c r="L69" i="8"/>
  <c r="M69" i="8"/>
  <c r="M70" i="8" s="1"/>
  <c r="M71" i="8" s="1"/>
  <c r="N69" i="8"/>
  <c r="N70" i="8" s="1"/>
  <c r="N71" i="8" s="1"/>
  <c r="O69" i="8"/>
  <c r="O70" i="8" s="1"/>
  <c r="O71" i="8" s="1"/>
  <c r="P69" i="8"/>
  <c r="P70" i="8" s="1"/>
  <c r="P71" i="8" s="1"/>
  <c r="Q69" i="8"/>
  <c r="Q70" i="8" s="1"/>
  <c r="Q71" i="8" s="1"/>
  <c r="R69" i="8"/>
  <c r="R70" i="8" s="1"/>
  <c r="R71" i="8" s="1"/>
  <c r="S69" i="8"/>
  <c r="S70" i="8" s="1"/>
  <c r="S71" i="8" s="1"/>
  <c r="T69" i="8"/>
  <c r="T70" i="8" s="1"/>
  <c r="T71" i="8" s="1"/>
  <c r="U69" i="8"/>
  <c r="U70" i="8" s="1"/>
  <c r="U71" i="8" s="1"/>
  <c r="V69" i="8"/>
  <c r="V70" i="8" s="1"/>
  <c r="V71" i="8" s="1"/>
  <c r="W69" i="8"/>
  <c r="W70" i="8" s="1"/>
  <c r="W71" i="8" s="1"/>
  <c r="X69" i="8"/>
  <c r="Y69" i="8"/>
  <c r="Z69" i="8"/>
  <c r="Z70" i="8" s="1"/>
  <c r="Z71" i="8" s="1"/>
  <c r="C70" i="8"/>
  <c r="D70" i="8"/>
  <c r="E70" i="8"/>
  <c r="E71" i="8" s="1"/>
  <c r="F70" i="8"/>
  <c r="F71" i="8" s="1"/>
  <c r="G70" i="8"/>
  <c r="G71" i="8" s="1"/>
  <c r="H70" i="8"/>
  <c r="H71" i="8" s="1"/>
  <c r="L70" i="8"/>
  <c r="X70" i="8"/>
  <c r="X71" i="8" s="1"/>
  <c r="Y70" i="8"/>
  <c r="C71" i="8"/>
  <c r="D71" i="8"/>
  <c r="L71" i="8"/>
  <c r="Y71" i="8"/>
  <c r="B69" i="8"/>
  <c r="B70" i="8" s="1"/>
  <c r="B71" i="8" s="1"/>
  <c r="AB70" i="8"/>
  <c r="AC70" i="8"/>
  <c r="AD70" i="8"/>
  <c r="AE70" i="8"/>
  <c r="AF70" i="8"/>
  <c r="AG70" i="8"/>
  <c r="AH70" i="8"/>
  <c r="AI70" i="8"/>
  <c r="AJ70" i="8"/>
  <c r="AK70" i="8"/>
  <c r="AL70" i="8"/>
  <c r="AM70" i="8"/>
  <c r="AN70" i="8"/>
  <c r="AO70" i="8"/>
  <c r="AP70" i="8"/>
  <c r="AQ70" i="8"/>
  <c r="AR70" i="8"/>
  <c r="AS70" i="8"/>
  <c r="AA70" i="8"/>
  <c r="AB69" i="8"/>
  <c r="AC69" i="8"/>
  <c r="AD69" i="8"/>
  <c r="AE69" i="8"/>
  <c r="AE71" i="8" s="1"/>
  <c r="AF69" i="8"/>
  <c r="AF71" i="8" s="1"/>
  <c r="AG69" i="8"/>
  <c r="AG71" i="8" s="1"/>
  <c r="AH69" i="8"/>
  <c r="AI69" i="8"/>
  <c r="AJ69" i="8"/>
  <c r="AK69" i="8"/>
  <c r="AL69" i="8"/>
  <c r="AM69" i="8"/>
  <c r="AN69" i="8"/>
  <c r="AO69" i="8"/>
  <c r="AP69" i="8"/>
  <c r="AQ69" i="8"/>
  <c r="AQ71" i="8" s="1"/>
  <c r="AR69" i="8"/>
  <c r="AR71" i="8" s="1"/>
  <c r="AS69" i="8"/>
  <c r="AS71" i="8" s="1"/>
  <c r="AA69" i="8"/>
  <c r="G55" i="8"/>
  <c r="S55" i="8"/>
  <c r="F56" i="8"/>
  <c r="J56" i="8"/>
  <c r="P56" i="8"/>
  <c r="R56" i="8"/>
  <c r="V56" i="8"/>
  <c r="G57" i="8"/>
  <c r="S57" i="8"/>
  <c r="J58" i="8"/>
  <c r="L58" i="8"/>
  <c r="P58" i="8"/>
  <c r="V58" i="8"/>
  <c r="X58" i="8"/>
  <c r="G14" i="4"/>
  <c r="F14" i="4"/>
  <c r="D14" i="4"/>
  <c r="C14" i="4"/>
  <c r="G13" i="4"/>
  <c r="F13" i="4"/>
  <c r="D13" i="4"/>
  <c r="C13" i="4"/>
  <c r="G12" i="4"/>
  <c r="F12" i="4"/>
  <c r="D12" i="4"/>
  <c r="C12" i="4"/>
  <c r="G11" i="4"/>
  <c r="F11" i="4"/>
  <c r="D11" i="4"/>
  <c r="C11" i="4"/>
  <c r="G10" i="4"/>
  <c r="F10" i="4"/>
  <c r="D10" i="4"/>
  <c r="C10" i="4"/>
  <c r="G9" i="4"/>
  <c r="F9" i="4"/>
  <c r="D9" i="4"/>
  <c r="C9" i="4"/>
  <c r="G8" i="4"/>
  <c r="F8" i="4"/>
  <c r="D8" i="4"/>
  <c r="C8" i="4"/>
  <c r="G7" i="4"/>
  <c r="F7" i="4"/>
  <c r="D7" i="4"/>
  <c r="C7" i="4"/>
  <c r="G6" i="4"/>
  <c r="F6" i="4"/>
  <c r="D6" i="4"/>
  <c r="C6" i="4"/>
  <c r="G5" i="4"/>
  <c r="F5" i="4"/>
  <c r="D5" i="4"/>
  <c r="C5" i="4"/>
  <c r="G4" i="4"/>
  <c r="F4" i="4"/>
  <c r="D4" i="4"/>
  <c r="C4" i="4"/>
  <c r="G3" i="4"/>
  <c r="F3" i="4"/>
  <c r="D3" i="4"/>
  <c r="C3" i="4"/>
  <c r="AU55" i="6"/>
  <c r="D4" i="2"/>
  <c r="C4" i="2"/>
  <c r="D3" i="2"/>
  <c r="C3" i="2"/>
  <c r="H12" i="3"/>
  <c r="G12" i="3"/>
  <c r="D12" i="3"/>
  <c r="C12" i="3"/>
  <c r="H11" i="3"/>
  <c r="G11" i="3"/>
  <c r="D11" i="3"/>
  <c r="C11" i="3"/>
  <c r="H10" i="3"/>
  <c r="G10" i="3"/>
  <c r="F10" i="3"/>
  <c r="E10" i="3"/>
  <c r="D10" i="3"/>
  <c r="C10" i="3"/>
  <c r="H9" i="3"/>
  <c r="G9" i="3"/>
  <c r="D9" i="3"/>
  <c r="C9" i="3"/>
  <c r="H8" i="3"/>
  <c r="G8" i="3"/>
  <c r="D8" i="3"/>
  <c r="C8" i="3"/>
  <c r="H7" i="3"/>
  <c r="G7" i="3"/>
  <c r="D7" i="3"/>
  <c r="C7" i="3"/>
  <c r="E6" i="3"/>
  <c r="D6" i="3"/>
  <c r="C6" i="3"/>
  <c r="D5" i="3"/>
  <c r="C5" i="3"/>
  <c r="D4" i="3"/>
  <c r="C4" i="3"/>
  <c r="AY79" i="5"/>
  <c r="AX79" i="5"/>
  <c r="AW79" i="5"/>
  <c r="AV79" i="5"/>
  <c r="AU79" i="5"/>
  <c r="AT79" i="5"/>
  <c r="AS79" i="5"/>
  <c r="AR79" i="5"/>
  <c r="AQ79" i="5"/>
  <c r="AP79" i="5"/>
  <c r="AO79" i="5"/>
  <c r="AN79" i="5"/>
  <c r="AY78" i="5"/>
  <c r="AX78" i="5"/>
  <c r="AW78" i="5"/>
  <c r="AV78" i="5"/>
  <c r="AU78" i="5"/>
  <c r="AT78" i="5"/>
  <c r="AS78" i="5"/>
  <c r="AR78" i="5"/>
  <c r="AQ78" i="5"/>
  <c r="AP78" i="5"/>
  <c r="AO78" i="5"/>
  <c r="AN78" i="5"/>
  <c r="AY77" i="5"/>
  <c r="AX77" i="5"/>
  <c r="AW77" i="5"/>
  <c r="AV77" i="5"/>
  <c r="AU77" i="5"/>
  <c r="AT77" i="5"/>
  <c r="AS77" i="5"/>
  <c r="AR77" i="5"/>
  <c r="AQ77" i="5"/>
  <c r="AP77" i="5"/>
  <c r="AO77" i="5"/>
  <c r="AN77" i="5"/>
  <c r="AY74" i="5"/>
  <c r="AX74" i="5"/>
  <c r="AW74" i="5"/>
  <c r="AV74" i="5"/>
  <c r="AU74" i="5"/>
  <c r="AT74" i="5"/>
  <c r="AS74" i="5"/>
  <c r="AR74" i="5"/>
  <c r="AQ74" i="5"/>
  <c r="AP74" i="5"/>
  <c r="AO74" i="5"/>
  <c r="AN74" i="5"/>
  <c r="AY73" i="5"/>
  <c r="AX73" i="5"/>
  <c r="AW73" i="5"/>
  <c r="AV73" i="5"/>
  <c r="AU73" i="5"/>
  <c r="AT73" i="5"/>
  <c r="AS73" i="5"/>
  <c r="AR73" i="5"/>
  <c r="AQ73" i="5"/>
  <c r="AP73" i="5"/>
  <c r="AO73" i="5"/>
  <c r="AN73" i="5"/>
  <c r="AY72" i="5"/>
  <c r="AX72" i="5"/>
  <c r="AW72" i="5"/>
  <c r="AV72" i="5"/>
  <c r="AU72" i="5"/>
  <c r="AT72" i="5"/>
  <c r="AS72" i="5"/>
  <c r="AR72" i="5"/>
  <c r="AQ72" i="5"/>
  <c r="AP72" i="5"/>
  <c r="AO72" i="5"/>
  <c r="AN72" i="5"/>
  <c r="AY69" i="5"/>
  <c r="AX69" i="5"/>
  <c r="AW69" i="5"/>
  <c r="AV69" i="5"/>
  <c r="AU69" i="5"/>
  <c r="AT69" i="5"/>
  <c r="AS69" i="5"/>
  <c r="AR69" i="5"/>
  <c r="AQ69" i="5"/>
  <c r="AP69" i="5"/>
  <c r="AO69" i="5"/>
  <c r="AN69" i="5"/>
  <c r="AY68" i="5"/>
  <c r="AX68" i="5"/>
  <c r="AW68" i="5"/>
  <c r="AV68" i="5"/>
  <c r="AU68" i="5"/>
  <c r="AT68" i="5"/>
  <c r="AS68" i="5"/>
  <c r="AR68" i="5"/>
  <c r="AQ68" i="5"/>
  <c r="AP68" i="5"/>
  <c r="AO68" i="5"/>
  <c r="AN68" i="5"/>
  <c r="AY67" i="5"/>
  <c r="AX67" i="5"/>
  <c r="AW67" i="5"/>
  <c r="AV67" i="5"/>
  <c r="AU67" i="5"/>
  <c r="AT67" i="5"/>
  <c r="AS67" i="5"/>
  <c r="AR67" i="5"/>
  <c r="AQ67" i="5"/>
  <c r="AP67" i="5"/>
  <c r="AO67" i="5"/>
  <c r="AN67" i="5"/>
  <c r="AY64" i="5"/>
  <c r="AX64" i="5"/>
  <c r="AW64" i="5"/>
  <c r="AV64" i="5"/>
  <c r="AU64" i="5"/>
  <c r="AT64" i="5"/>
  <c r="AS64" i="5"/>
  <c r="AR64" i="5"/>
  <c r="AQ64" i="5"/>
  <c r="AP64" i="5"/>
  <c r="AO64" i="5"/>
  <c r="AN64" i="5"/>
  <c r="AY63" i="5"/>
  <c r="AX63" i="5"/>
  <c r="AW63" i="5"/>
  <c r="AV63" i="5"/>
  <c r="AU63" i="5"/>
  <c r="AT63" i="5"/>
  <c r="AS63" i="5"/>
  <c r="AR63" i="5"/>
  <c r="AQ63" i="5"/>
  <c r="AP63" i="5"/>
  <c r="AO63" i="5"/>
  <c r="AN63" i="5"/>
  <c r="AY62" i="5"/>
  <c r="AX62" i="5"/>
  <c r="AW62" i="5"/>
  <c r="AV62" i="5"/>
  <c r="AU62" i="5"/>
  <c r="AT62" i="5"/>
  <c r="AS62" i="5"/>
  <c r="AR62" i="5"/>
  <c r="AQ62" i="5"/>
  <c r="AP62" i="5"/>
  <c r="AO62" i="5"/>
  <c r="AN62" i="5"/>
  <c r="AY59" i="5"/>
  <c r="AX59" i="5"/>
  <c r="AW59" i="5"/>
  <c r="AV59" i="5"/>
  <c r="AU59" i="5"/>
  <c r="AT59" i="5"/>
  <c r="AS59" i="5"/>
  <c r="AR59" i="5"/>
  <c r="AQ59" i="5"/>
  <c r="AP59" i="5"/>
  <c r="AO59" i="5"/>
  <c r="AN59" i="5"/>
  <c r="AY58" i="5"/>
  <c r="AX58" i="5"/>
  <c r="AW58" i="5"/>
  <c r="AV58" i="5"/>
  <c r="AU58" i="5"/>
  <c r="AT58" i="5"/>
  <c r="AS58" i="5"/>
  <c r="AR58" i="5"/>
  <c r="AQ58" i="5"/>
  <c r="AP58" i="5"/>
  <c r="AO58" i="5"/>
  <c r="AN58" i="5"/>
  <c r="AY57" i="5"/>
  <c r="AX57" i="5"/>
  <c r="AW57" i="5"/>
  <c r="AV57" i="5"/>
  <c r="AU57" i="5"/>
  <c r="AT57" i="5"/>
  <c r="AS57" i="5"/>
  <c r="AR57" i="5"/>
  <c r="AQ57" i="5"/>
  <c r="AP57" i="5"/>
  <c r="AO57" i="5"/>
  <c r="AN57" i="5"/>
  <c r="AD47" i="5"/>
  <c r="AD46" i="5"/>
  <c r="AD45" i="5"/>
  <c r="AD44" i="5"/>
  <c r="AD43" i="5"/>
  <c r="AD42" i="5"/>
  <c r="AD41" i="5"/>
  <c r="AD40" i="5"/>
  <c r="AD39" i="5"/>
  <c r="AD38" i="5"/>
  <c r="AD37" i="5"/>
  <c r="AD33" i="5"/>
  <c r="AD32" i="5"/>
  <c r="AD31" i="5"/>
  <c r="AD30" i="5"/>
  <c r="AD29" i="5"/>
  <c r="AD28" i="5"/>
  <c r="AD27" i="5"/>
  <c r="AD26" i="5"/>
  <c r="AD25" i="5"/>
  <c r="AD24" i="5"/>
  <c r="AD23" i="5"/>
  <c r="AD19" i="5"/>
  <c r="AD18" i="5"/>
  <c r="AD17" i="5"/>
  <c r="AD16" i="5"/>
  <c r="AD15" i="5"/>
  <c r="AD14" i="5"/>
  <c r="AD13" i="5"/>
  <c r="AD12" i="5"/>
  <c r="AD11" i="5"/>
  <c r="AD10" i="5"/>
  <c r="AD9" i="5"/>
  <c r="B5" i="5"/>
  <c r="L1" i="5"/>
  <c r="F1" i="5"/>
  <c r="D1" i="5"/>
  <c r="K5" i="10"/>
  <c r="J5" i="10"/>
  <c r="I5" i="10"/>
  <c r="E3" i="10"/>
  <c r="E5" i="10" s="1"/>
  <c r="D3" i="10"/>
  <c r="D5" i="10" s="1"/>
  <c r="D58" i="8"/>
  <c r="B58" i="8"/>
  <c r="B57" i="8"/>
  <c r="E55" i="8"/>
  <c r="AS54" i="8"/>
  <c r="AR54" i="8"/>
  <c r="AQ54" i="8"/>
  <c r="AP54" i="8"/>
  <c r="AO54" i="8"/>
  <c r="AN54" i="8"/>
  <c r="AM54" i="8"/>
  <c r="AL54" i="8"/>
  <c r="AK54" i="8"/>
  <c r="AJ54" i="8"/>
  <c r="M1" i="5" s="1"/>
  <c r="AI54" i="8"/>
  <c r="AH54" i="8"/>
  <c r="K1" i="5" s="1"/>
  <c r="AG54" i="8"/>
  <c r="J1" i="5" s="1"/>
  <c r="AF54" i="8"/>
  <c r="I1" i="5" s="1"/>
  <c r="AE54" i="8"/>
  <c r="H1" i="5" s="1"/>
  <c r="AD54" i="8"/>
  <c r="G1" i="5" s="1"/>
  <c r="AC54" i="8"/>
  <c r="AB54" i="8"/>
  <c r="E1" i="5" s="1"/>
  <c r="AA54" i="8"/>
  <c r="Z54" i="8"/>
  <c r="C1" i="5" s="1"/>
  <c r="Y54" i="8"/>
  <c r="B1" i="5" s="1"/>
  <c r="X54" i="8"/>
  <c r="W54" i="8"/>
  <c r="V54" i="8"/>
  <c r="U54" i="8"/>
  <c r="T54" i="8"/>
  <c r="S54" i="8"/>
  <c r="R54" i="8"/>
  <c r="Q54" i="8"/>
  <c r="P54" i="8"/>
  <c r="O54" i="8"/>
  <c r="N54" i="8"/>
  <c r="M54" i="8"/>
  <c r="L54" i="8"/>
  <c r="K54" i="8"/>
  <c r="J54" i="8"/>
  <c r="I54" i="8"/>
  <c r="H54" i="8"/>
  <c r="G54" i="8"/>
  <c r="F54" i="8"/>
  <c r="E54" i="8"/>
  <c r="D54" i="8"/>
  <c r="C54" i="8"/>
  <c r="B54" i="8"/>
  <c r="Z36" i="8"/>
  <c r="Z57" i="8" s="1"/>
  <c r="Y36" i="8"/>
  <c r="Y57" i="8" s="1"/>
  <c r="X36" i="8"/>
  <c r="X56" i="8" s="1"/>
  <c r="W36" i="8"/>
  <c r="W56" i="8" s="1"/>
  <c r="V36" i="8"/>
  <c r="V55" i="8" s="1"/>
  <c r="U36" i="8"/>
  <c r="U55" i="8" s="1"/>
  <c r="T36" i="8"/>
  <c r="T55" i="8" s="1"/>
  <c r="S36" i="8"/>
  <c r="S37" i="8" s="1"/>
  <c r="R36" i="8"/>
  <c r="X47" i="8" s="1"/>
  <c r="Q36" i="8"/>
  <c r="Q58" i="8" s="1"/>
  <c r="P36" i="8"/>
  <c r="R40" i="8" s="1"/>
  <c r="O36" i="8"/>
  <c r="O57" i="8" s="1"/>
  <c r="N36" i="8"/>
  <c r="N57" i="8" s="1"/>
  <c r="M36" i="8"/>
  <c r="M57" i="8" s="1"/>
  <c r="L36" i="8"/>
  <c r="L56" i="8" s="1"/>
  <c r="K36" i="8"/>
  <c r="K56" i="8" s="1"/>
  <c r="J36" i="8"/>
  <c r="J55" i="8" s="1"/>
  <c r="I36" i="8"/>
  <c r="I55" i="8" s="1"/>
  <c r="H36" i="8"/>
  <c r="H55" i="8" s="1"/>
  <c r="G36" i="8"/>
  <c r="G37" i="8" s="1"/>
  <c r="F36" i="8"/>
  <c r="F58" i="8" s="1"/>
  <c r="E36" i="8"/>
  <c r="E56" i="8" s="1"/>
  <c r="D36" i="8"/>
  <c r="D56" i="8" s="1"/>
  <c r="C36" i="8"/>
  <c r="C56" i="8" s="1"/>
  <c r="B36" i="8"/>
  <c r="E47" i="8" s="1"/>
  <c r="AP71" i="8" l="1"/>
  <c r="AD71" i="8"/>
  <c r="AK71" i="8"/>
  <c r="AI71" i="8"/>
  <c r="AM71" i="8"/>
  <c r="AA71" i="8"/>
  <c r="AH71" i="8"/>
  <c r="U37" i="8"/>
  <c r="J37" i="8"/>
  <c r="V37" i="8"/>
  <c r="X40" i="8"/>
  <c r="B55" i="8"/>
  <c r="C57" i="8"/>
  <c r="O58" i="8"/>
  <c r="X57" i="8"/>
  <c r="L57" i="8"/>
  <c r="U56" i="8"/>
  <c r="I56" i="8"/>
  <c r="R55" i="8"/>
  <c r="F55" i="8"/>
  <c r="I37" i="8"/>
  <c r="K37" i="8"/>
  <c r="W37" i="8"/>
  <c r="C55" i="8"/>
  <c r="D57" i="8"/>
  <c r="Z58" i="8"/>
  <c r="AA58" i="8" s="1"/>
  <c r="AB58" i="8" s="1"/>
  <c r="AC58" i="8" s="1"/>
  <c r="AD58" i="8" s="1"/>
  <c r="N58" i="8"/>
  <c r="W57" i="8"/>
  <c r="K57" i="8"/>
  <c r="T56" i="8"/>
  <c r="H56" i="8"/>
  <c r="Q55" i="8"/>
  <c r="AO71" i="8"/>
  <c r="AC71" i="8"/>
  <c r="U40" i="8"/>
  <c r="U41" i="8" s="1"/>
  <c r="L37" i="8"/>
  <c r="X37" i="8"/>
  <c r="D55" i="8"/>
  <c r="E57" i="8"/>
  <c r="Y58" i="8"/>
  <c r="M58" i="8"/>
  <c r="V57" i="8"/>
  <c r="J57" i="8"/>
  <c r="S56" i="8"/>
  <c r="G56" i="8"/>
  <c r="P55" i="8"/>
  <c r="AN71" i="8"/>
  <c r="AB71" i="8"/>
  <c r="I57" i="8"/>
  <c r="O55" i="8"/>
  <c r="U57" i="8"/>
  <c r="N37" i="8"/>
  <c r="Z37" i="8"/>
  <c r="C58" i="8"/>
  <c r="W58" i="8"/>
  <c r="K58" i="8"/>
  <c r="T57" i="8"/>
  <c r="H57" i="8"/>
  <c r="Q56" i="8"/>
  <c r="Z55" i="8"/>
  <c r="N55" i="8"/>
  <c r="AL71" i="8"/>
  <c r="C40" i="8"/>
  <c r="M55" i="8"/>
  <c r="D37" i="8"/>
  <c r="P37" i="8"/>
  <c r="F40" i="8"/>
  <c r="B56" i="8"/>
  <c r="E58" i="8"/>
  <c r="U58" i="8"/>
  <c r="I58" i="8"/>
  <c r="R57" i="8"/>
  <c r="F57" i="8"/>
  <c r="O56" i="8"/>
  <c r="X55" i="8"/>
  <c r="L55" i="8"/>
  <c r="AJ71" i="8"/>
  <c r="C37" i="8"/>
  <c r="E37" i="8"/>
  <c r="Q37" i="8"/>
  <c r="I40" i="8"/>
  <c r="I41" i="8" s="1"/>
  <c r="T58" i="8"/>
  <c r="H58" i="8"/>
  <c r="Q57" i="8"/>
  <c r="Z56" i="8"/>
  <c r="AA56" i="8" s="1"/>
  <c r="N56" i="8"/>
  <c r="W55" i="8"/>
  <c r="K55" i="8"/>
  <c r="Y37" i="8"/>
  <c r="F37" i="8"/>
  <c r="R37" i="8"/>
  <c r="L40" i="8"/>
  <c r="L47" i="8"/>
  <c r="L48" i="8" s="1"/>
  <c r="S58" i="8"/>
  <c r="G58" i="8"/>
  <c r="P57" i="8"/>
  <c r="Y56" i="8"/>
  <c r="M56" i="8"/>
  <c r="O37" i="8"/>
  <c r="Y55" i="8"/>
  <c r="O40" i="8"/>
  <c r="O41" i="8" s="1"/>
  <c r="B46" i="8" s="1"/>
  <c r="Q47" i="8"/>
  <c r="X48" i="8" s="1"/>
  <c r="R58" i="8"/>
  <c r="H37" i="8"/>
  <c r="T37" i="8"/>
  <c r="M37" i="8"/>
  <c r="X41" i="8" l="1"/>
  <c r="B49" i="8"/>
  <c r="AE58" i="8" s="1"/>
  <c r="AF58" i="8" s="1"/>
  <c r="AG58" i="8" s="1"/>
  <c r="AH58" i="8" s="1"/>
  <c r="AI58" i="8" s="1"/>
  <c r="AJ58" i="8" s="1"/>
  <c r="AK58" i="8" s="1"/>
  <c r="AL58" i="8" s="1"/>
  <c r="AM58" i="8" s="1"/>
  <c r="AN58" i="8" s="1"/>
  <c r="AO58" i="8" s="1"/>
  <c r="AP58" i="8" s="1"/>
  <c r="AQ58" i="8" s="1"/>
  <c r="AR58" i="8" s="1"/>
  <c r="AS58" i="8" s="1"/>
  <c r="AT58" i="8" s="1"/>
  <c r="AU58" i="8" s="1"/>
  <c r="AV58" i="8" s="1"/>
  <c r="AW58" i="8" s="1"/>
  <c r="AX58" i="8" s="1"/>
  <c r="AY58" i="8" s="1"/>
  <c r="B44" i="8"/>
  <c r="L41" i="8"/>
  <c r="F41" i="8"/>
  <c r="Q48" i="8"/>
  <c r="B50" i="8" s="1"/>
  <c r="T38" i="8"/>
  <c r="H38" i="8"/>
  <c r="O38" i="8"/>
  <c r="S38" i="8"/>
  <c r="G38" i="8"/>
  <c r="M38" i="8"/>
  <c r="R38" i="8"/>
  <c r="F38" i="8"/>
  <c r="C38" i="8"/>
  <c r="Q38" i="8"/>
  <c r="E38" i="8"/>
  <c r="Y38" i="8"/>
  <c r="P38" i="8"/>
  <c r="D38" i="8"/>
  <c r="Z38" i="8"/>
  <c r="N38" i="8"/>
  <c r="X38" i="8"/>
  <c r="L38" i="8"/>
  <c r="W38" i="8"/>
  <c r="K38" i="8"/>
  <c r="U38" i="8"/>
  <c r="V38" i="8"/>
  <c r="J38" i="8"/>
  <c r="I38" i="8"/>
  <c r="R41" i="8"/>
  <c r="R42" i="8" s="1"/>
  <c r="L42" i="8" l="1"/>
  <c r="B45" i="8"/>
  <c r="I42" i="8"/>
  <c r="F42" i="8"/>
  <c r="X42" i="8" s="1"/>
  <c r="B43" i="8"/>
  <c r="AB56" i="8" s="1"/>
  <c r="AC56" i="8" s="1"/>
  <c r="AD56" i="8" s="1"/>
  <c r="AE56" i="8" s="1"/>
  <c r="AF56" i="8" s="1"/>
  <c r="AG56" i="8" s="1"/>
  <c r="AH56" i="8" s="1"/>
  <c r="AI56" i="8" s="1"/>
  <c r="AJ56" i="8" s="1"/>
  <c r="AK56" i="8" s="1"/>
  <c r="AL56" i="8" s="1"/>
  <c r="AM56" i="8" s="1"/>
  <c r="AN56" i="8" s="1"/>
  <c r="AO56" i="8" s="1"/>
  <c r="AP56" i="8" s="1"/>
  <c r="AQ56" i="8" s="1"/>
  <c r="AR56" i="8" s="1"/>
  <c r="AS56" i="8" s="1"/>
  <c r="AT56" i="8" s="1"/>
  <c r="AU56" i="8" s="1"/>
  <c r="AV56" i="8" s="1"/>
  <c r="AW56" i="8" s="1"/>
  <c r="AX56" i="8" s="1"/>
  <c r="AY56" i="8" s="1"/>
  <c r="O42" i="8"/>
  <c r="U42" i="8"/>
</calcChain>
</file>

<file path=xl/sharedStrings.xml><?xml version="1.0" encoding="utf-8"?>
<sst xmlns="http://schemas.openxmlformats.org/spreadsheetml/2006/main" count="250" uniqueCount="176">
  <si>
    <t>Year</t>
  </si>
  <si>
    <t>Cases</t>
  </si>
  <si>
    <t>Growth %</t>
  </si>
  <si>
    <t>AVG Growth</t>
  </si>
  <si>
    <t>Abstract:</t>
  </si>
  <si>
    <t>Current peak to trough increase in case volume in cold season quarters averages 19% (as of 9/2023). The factors that affect this are fuel system related. We know that winter blend fuel and colder temperatures accelerates fuel system issues. This is supported by fuel system case volume data.</t>
  </si>
  <si>
    <t>FQ</t>
  </si>
  <si>
    <t>Case Count</t>
  </si>
  <si>
    <t>% Change</t>
  </si>
  <si>
    <t>% Peak to Trough</t>
  </si>
  <si>
    <t>AVG % Peak to Trough</t>
  </si>
  <si>
    <t>Growth compared to prev year quarter</t>
  </si>
  <si>
    <t>Q2 2021</t>
  </si>
  <si>
    <t>Q3 2021</t>
  </si>
  <si>
    <t>Q4 2021</t>
  </si>
  <si>
    <t>Q1 2022</t>
  </si>
  <si>
    <t>Q2 2022</t>
  </si>
  <si>
    <t>Q3 2022</t>
  </si>
  <si>
    <t>Q4 2022</t>
  </si>
  <si>
    <t>Q1 2023</t>
  </si>
  <si>
    <t>Q2 2023</t>
  </si>
  <si>
    <t>Q3 2023</t>
  </si>
  <si>
    <t>AVG Class 6 and 7 Growth</t>
  </si>
  <si>
    <t>Class 6 and 7 Growth</t>
  </si>
  <si>
    <t>US and Canada Class 6 and 7 Units Sold</t>
  </si>
  <si>
    <t>AVG Class 8 Growth</t>
  </si>
  <si>
    <t>Class 8 Growth</t>
  </si>
  <si>
    <t>US and Canada Class 8 Units Sold</t>
  </si>
  <si>
    <t>year</t>
  </si>
  <si>
    <t>Copyright © 2000-2023 salesforce.com, inc. All rights reserved.</t>
  </si>
  <si>
    <t>Confidential Information - Do Not Distribute</t>
  </si>
  <si>
    <t>avg:</t>
  </si>
  <si>
    <t>Total</t>
  </si>
  <si>
    <t>9/15/2023 6:05 AM</t>
  </si>
  <si>
    <t>9/14/2023 10:25 AM</t>
  </si>
  <si>
    <t>9/13/2023 11:05 AM</t>
  </si>
  <si>
    <t>9/12/2023 11:04 AM</t>
  </si>
  <si>
    <t>9/11/2023 8:33 AM</t>
  </si>
  <si>
    <t>9/8/2023 7:24 AM</t>
  </si>
  <si>
    <t>9/7/2023 8:01 AM</t>
  </si>
  <si>
    <t>9/6/2023 9:29 AM</t>
  </si>
  <si>
    <t>9/5/2023 2:08 PM</t>
  </si>
  <si>
    <t>9/4/2023 4:22 AM</t>
  </si>
  <si>
    <t>9/1/2023 5:31 AM</t>
  </si>
  <si>
    <t>8/31/2023 5:43 AM</t>
  </si>
  <si>
    <t>8/30/2023 1:37 PM</t>
  </si>
  <si>
    <t>8/29/2023 6:22 AM</t>
  </si>
  <si>
    <t>8/28/2023 12:14 PM</t>
  </si>
  <si>
    <t>8/25/2023 11:19 AM</t>
  </si>
  <si>
    <t>8/24/2023 6:09 AM</t>
  </si>
  <si>
    <t>8/23/2023 7:02 AM</t>
  </si>
  <si>
    <t>8/22/2023 5:44 AM</t>
  </si>
  <si>
    <t>8/21/2023 5:33 AM</t>
  </si>
  <si>
    <t>8/18/2023 7:16 AM</t>
  </si>
  <si>
    <t>8/17/2023 9:41 AM</t>
  </si>
  <si>
    <t>8/16/2023 11:12 AM</t>
  </si>
  <si>
    <t>8/15/2023 6:08 AM</t>
  </si>
  <si>
    <t>8/14/2023 1:43 PM</t>
  </si>
  <si>
    <t>8/11/2023 5:39 AM</t>
  </si>
  <si>
    <t>8/10/2023 12:08 PM</t>
  </si>
  <si>
    <t>8/9/2023 12:03 PM</t>
  </si>
  <si>
    <t>8/8/2023 11:26 AM</t>
  </si>
  <si>
    <t>8/7/2023 2:19 PM</t>
  </si>
  <si>
    <t>8/4/2023 5:42 AM</t>
  </si>
  <si>
    <t>8/3/2023 1:02 PM</t>
  </si>
  <si>
    <t>8/2/2023 9:07 AM</t>
  </si>
  <si>
    <t>8/1/2023 5:52 AM</t>
  </si>
  <si>
    <t>7/31/2023 5:31 AM</t>
  </si>
  <si>
    <t>7/28/2023 5:16 AM</t>
  </si>
  <si>
    <t>7/27/2023 7:10 AM</t>
  </si>
  <si>
    <t>7/26/2023 12:04 PM</t>
  </si>
  <si>
    <t>7/25/2023 10:04 AM</t>
  </si>
  <si>
    <t>7/24/2023 9:02 AM</t>
  </si>
  <si>
    <t>7/21/2023 7:56 AM</t>
  </si>
  <si>
    <t>Record Count</t>
  </si>
  <si>
    <t>avg int per agent</t>
  </si>
  <si>
    <t>Accept Date  ↑</t>
  </si>
  <si>
    <t>Stephen Miller</t>
  </si>
  <si>
    <t>Stan Kennedy</t>
  </si>
  <si>
    <t>Sergi Snezhko</t>
  </si>
  <si>
    <t>Robert LaPlante</t>
  </si>
  <si>
    <t>Richard Jones</t>
  </si>
  <si>
    <t>Raymond McMurray</t>
  </si>
  <si>
    <t>Randall Roper</t>
  </si>
  <si>
    <t>Michael Wheeler</t>
  </si>
  <si>
    <t>Marquis Florence</t>
  </si>
  <si>
    <t>Kirk Sowders</t>
  </si>
  <si>
    <t>Kiel Trout</t>
  </si>
  <si>
    <t>John Heist</t>
  </si>
  <si>
    <t>Jeremy Webster</t>
  </si>
  <si>
    <t>James Miller</t>
  </si>
  <si>
    <t>Greg Lane</t>
  </si>
  <si>
    <t>David Mead</t>
  </si>
  <si>
    <t>Christopher Dill</t>
  </si>
  <si>
    <t>Casey Russo</t>
  </si>
  <si>
    <t>Brian Veit</t>
  </si>
  <si>
    <t>Bob Keller</t>
  </si>
  <si>
    <t>Bill Ralph</t>
  </si>
  <si>
    <t>Angel Fierro</t>
  </si>
  <si>
    <t>User: Full Name →</t>
  </si>
  <si>
    <t>User: Full Name equals Angel Fierro, Bill Ralph, Bob Keller, Brian Veit, Casey Russo, Christopher Dill, David Mead, Greg Lane, James Miller, Jeremy Webster, John Heist, Kiel Trout, Kirk Sowders, Lance EuBank, Marquis Florence, Michael Wheeler, Randall Roper, Raymond McMurray, Richard Jones, Robert LaPlante, Sergi Snezhko, Stan Kennedy, Stephen Miller</t>
  </si>
  <si>
    <t>Date Field: Accept Date equals Last 60 Days (7/21/2023 to 9/18/2023)</t>
  </si>
  <si>
    <t>Show: All agent work</t>
  </si>
  <si>
    <t>Filtered By</t>
  </si>
  <si>
    <t>As of 2023-09-18 08:49:16 Pacific Standard Time/PST • Generated by Andrew Miller</t>
  </si>
  <si>
    <t>EHT Interaction Vols (Day agents only)</t>
  </si>
  <si>
    <t>Null hypothesis:</t>
  </si>
  <si>
    <t>Ho</t>
  </si>
  <si>
    <t>Ha</t>
  </si>
  <si>
    <t>Simulated results will be within 5% of real world results when there are 20 or more specialists working in a day</t>
  </si>
  <si>
    <t>Month:</t>
  </si>
  <si>
    <t>Avg Interactions Per Day:</t>
  </si>
  <si>
    <t>Growth:</t>
  </si>
  <si>
    <t>Avg Monthly Growth</t>
  </si>
  <si>
    <t>Avg Interactions (Quarterly)</t>
  </si>
  <si>
    <t>Quarter:</t>
  </si>
  <si>
    <t>Q1 Avg Increase:</t>
  </si>
  <si>
    <t>Q2 Avg Increase:</t>
  </si>
  <si>
    <t>Q3 Avg Increase:</t>
  </si>
  <si>
    <t>Q4 Avg Increase:</t>
  </si>
  <si>
    <t>Warm vs Cold Season % Change:</t>
  </si>
  <si>
    <t>Warm vs Cold Season Daily Vol:</t>
  </si>
  <si>
    <t>Warm Season Avg Increase:</t>
  </si>
  <si>
    <t>Cold Season Avg Increase:</t>
  </si>
  <si>
    <t>% Change (Quarterly)</t>
  </si>
  <si>
    <t>Avg Growth (Quarterly)</t>
  </si>
  <si>
    <t>Forecasted Interactions (Overall avg growth based):</t>
  </si>
  <si>
    <t>Forecasted Interactions (avg quarterly change based):</t>
  </si>
  <si>
    <t>Forecast -&gt;</t>
  </si>
  <si>
    <t>Forecasted Interactions (Sales Growth Based):</t>
  </si>
  <si>
    <t>Cold Season -&gt;</t>
  </si>
  <si>
    <t>Forecasted Interactions (Cold Season Change based):</t>
  </si>
  <si>
    <t>Forecast (Best Fit):</t>
  </si>
  <si>
    <t>Forecast</t>
  </si>
  <si>
    <t>Month</t>
  </si>
  <si>
    <t>Forecast (High Case):</t>
  </si>
  <si>
    <t>Forecast (Low Case):</t>
  </si>
  <si>
    <t>Voume Forcast (High)</t>
  </si>
  <si>
    <t>Voume Forcast (Mid)</t>
  </si>
  <si>
    <t>Voume Forcast (Low)</t>
  </si>
  <si>
    <t>Average Output per Agent per day:</t>
  </si>
  <si>
    <t>Headcount Required (No Buffer)</t>
  </si>
  <si>
    <t>Actual Headcount Required</t>
  </si>
  <si>
    <t>ASR For Agent Count (High):</t>
  </si>
  <si>
    <t>ASR For Agent Count (Mid):</t>
  </si>
  <si>
    <t>ASR For Agent Count (Low):</t>
  </si>
  <si>
    <t>Head Count Required for 14 Minute ASR</t>
  </si>
  <si>
    <t>High Forecast</t>
  </si>
  <si>
    <t>Mid  Forecast</t>
  </si>
  <si>
    <t>Low Forecast</t>
  </si>
  <si>
    <t>Forecasted ASR with current headcount (mid):</t>
  </si>
  <si>
    <t>Forecasted ASR with current headcount (high):</t>
  </si>
  <si>
    <t>Forecasted ASR with current headcount (low):</t>
  </si>
  <si>
    <t>26 Headcount</t>
  </si>
  <si>
    <t>27 Headcount</t>
  </si>
  <si>
    <t>28 Headcount</t>
  </si>
  <si>
    <t>29 Headcount</t>
  </si>
  <si>
    <t>30 Headcount</t>
  </si>
  <si>
    <t>Roadmap to 14 Minutes</t>
  </si>
  <si>
    <t>Hired Headcount</t>
  </si>
  <si>
    <t>Buffer % for Callout Vacation and Training</t>
  </si>
  <si>
    <t>Forecasted ASR (high):</t>
  </si>
  <si>
    <t>Forecasted ASR (mid):</t>
  </si>
  <si>
    <t>Forecasted ASR (low):</t>
  </si>
  <si>
    <t>Starts per Day</t>
  </si>
  <si>
    <t>Corrected Starts Per Day</t>
  </si>
  <si>
    <t>Headcount</t>
  </si>
  <si>
    <t>Starts per day</t>
  </si>
  <si>
    <t>Assumes: No one taking a day off. Value is rounded to nearest int.</t>
  </si>
  <si>
    <t>Starts (No people out)</t>
  </si>
  <si>
    <t>% Buffer for Training, Vacation, Call Out</t>
  </si>
  <si>
    <t>Actual Starts Per Day</t>
  </si>
  <si>
    <t>This case data is from Snowflake: https://app.snowflake.com/fh82643/paccar/w5LzoPmsOW5d#query</t>
  </si>
  <si>
    <t>Values only</t>
  </si>
  <si>
    <t>Overall Avg Growth</t>
  </si>
  <si>
    <t>AVG Sales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</si>
</sst>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sz val="12"/>
      <color rgb="FF56585B"/>
      <name val="Calibri"/>
      <family val="2"/>
    </font>
    <font>
      <sz val="12"/>
      <color rgb="FF000000"/>
      <name val="Calibri"/>
      <family val="2"/>
    </font>
    <font>
      <b/>
      <sz val="12"/>
      <color rgb="FF56585B"/>
      <name val="Calibri"/>
      <family val="2"/>
    </font>
    <font>
      <sz val="18"/>
      <color rgb="FF56585B"/>
      <name val="Calibri"/>
      <family val="2"/>
    </font>
    <font>
      <b/>
      <sz val="11"/>
      <color rgb="FF3F3F3F"/>
      <name val="Calibri"/>
      <family val="2"/>
      <scheme val="minor"/>
    </font>
    <font>
      <b/>
      <sz val="11"/>
      <color rgb="FFFA7D00"/>
      <name val="Calibri"/>
      <family val="2"/>
      <scheme val="minor"/>
    </font>
  </fonts>
  <fills count="8">
    <fill>
      <patternFill patternType="none"/>
    </fill>
    <fill>
      <patternFill patternType="gray125"/>
    </fill>
    <fill>
      <patternFill patternType="solid">
        <fgColor rgb="FFFFFFFF"/>
      </patternFill>
    </fill>
    <fill>
      <patternFill patternType="solid">
        <fgColor rgb="FFEAF5FC"/>
      </patternFill>
    </fill>
    <fill>
      <patternFill patternType="solid">
        <fgColor rgb="FFF9F9F7"/>
      </patternFill>
    </fill>
    <fill>
      <patternFill patternType="solid">
        <fgColor rgb="FFE9E8E5"/>
      </patternFill>
    </fill>
    <fill>
      <patternFill patternType="solid">
        <fgColor rgb="FFF2F2F2"/>
      </patternFill>
    </fill>
    <fill>
      <patternFill patternType="solid">
        <fgColor theme="4" tint="0.79998168889431442"/>
        <bgColor indexed="65"/>
      </patternFill>
    </fill>
  </fills>
  <borders count="16">
    <border>
      <left/>
      <right/>
      <top/>
      <bottom/>
      <diagonal/>
    </border>
    <border>
      <left/>
      <right style="thin">
        <color rgb="FF8E9297"/>
      </right>
      <top/>
      <bottom style="thin">
        <color rgb="FF8E9297"/>
      </bottom>
      <diagonal/>
    </border>
    <border>
      <left/>
      <right/>
      <top/>
      <bottom style="thin">
        <color rgb="FF8E9297"/>
      </bottom>
      <diagonal/>
    </border>
    <border>
      <left/>
      <right style="thin">
        <color rgb="FF8E9297"/>
      </right>
      <top/>
      <bottom/>
      <diagonal/>
    </border>
    <border>
      <left style="thin">
        <color rgb="FFD5D3D1"/>
      </left>
      <right style="thin">
        <color rgb="FFD5D3D1"/>
      </right>
      <top style="thin">
        <color rgb="FFD5D3D1"/>
      </top>
      <bottom style="thin">
        <color rgb="FFD5D3D1"/>
      </bottom>
      <diagonal/>
    </border>
    <border>
      <left style="thin">
        <color rgb="FFD5D3D1"/>
      </left>
      <right/>
      <top style="thin">
        <color rgb="FFD5D3D1"/>
      </top>
      <bottom style="thin">
        <color rgb="FFD5D3D1"/>
      </bottom>
      <diagonal/>
    </border>
    <border>
      <left style="thin">
        <color rgb="FFD5D3D1"/>
      </left>
      <right style="thin">
        <color rgb="FFD5D3D1"/>
      </right>
      <top style="thin">
        <color rgb="FFD5D3D1"/>
      </top>
      <bottom/>
      <diagonal/>
    </border>
    <border>
      <left/>
      <right style="thin">
        <color rgb="FF8E9297"/>
      </right>
      <top/>
      <bottom style="thin">
        <color rgb="FFD5D3D1"/>
      </bottom>
      <diagonal/>
    </border>
    <border>
      <left/>
      <right/>
      <top/>
      <bottom style="thin">
        <color rgb="FFD5D3D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style="thin">
        <color rgb="FF3F3F3F"/>
      </left>
      <right style="thin">
        <color indexed="64"/>
      </right>
      <top style="thin">
        <color indexed="64"/>
      </top>
      <bottom style="thin">
        <color rgb="FF3F3F3F"/>
      </bottom>
      <diagonal/>
    </border>
    <border>
      <left style="thin">
        <color indexed="64"/>
      </left>
      <right/>
      <top/>
      <bottom style="thin">
        <color indexed="64"/>
      </bottom>
      <diagonal/>
    </border>
    <border>
      <left/>
      <right style="thin">
        <color indexed="64"/>
      </right>
      <top/>
      <bottom style="thin">
        <color indexed="64"/>
      </bottom>
      <diagonal/>
    </border>
    <border>
      <left style="thin">
        <color rgb="FF3F3F3F"/>
      </left>
      <right style="thin">
        <color rgb="FF3F3F3F"/>
      </right>
      <top/>
      <bottom/>
      <diagonal/>
    </border>
  </borders>
  <cellStyleXfs count="6">
    <xf numFmtId="0" fontId="0" fillId="0" borderId="0"/>
    <xf numFmtId="9" fontId="1" fillId="0" borderId="0" applyFont="0" applyFill="0" applyBorder="0" applyAlignment="0" applyProtection="0"/>
    <xf numFmtId="0" fontId="3" fillId="0" borderId="0"/>
    <xf numFmtId="0" fontId="8" fillId="6" borderId="10" applyNumberFormat="0" applyAlignment="0" applyProtection="0"/>
    <xf numFmtId="0" fontId="9" fillId="6" borderId="9" applyNumberFormat="0" applyAlignment="0" applyProtection="0"/>
    <xf numFmtId="0" fontId="1" fillId="7" borderId="0" applyNumberFormat="0" applyBorder="0" applyAlignment="0" applyProtection="0"/>
  </cellStyleXfs>
  <cellXfs count="56">
    <xf numFmtId="0" fontId="0" fillId="0" borderId="0" xfId="0"/>
    <xf numFmtId="9" fontId="0" fillId="0" borderId="0" xfId="1" applyFont="1"/>
    <xf numFmtId="9" fontId="0" fillId="0" borderId="0" xfId="0" applyNumberFormat="1"/>
    <xf numFmtId="0" fontId="2" fillId="0" borderId="0" xfId="0" applyFont="1"/>
    <xf numFmtId="0" fontId="3" fillId="0" borderId="0" xfId="2"/>
    <xf numFmtId="0" fontId="4" fillId="2" borderId="1" xfId="2" applyFont="1" applyFill="1" applyBorder="1"/>
    <xf numFmtId="0" fontId="4" fillId="2" borderId="2" xfId="2" applyFont="1" applyFill="1" applyBorder="1"/>
    <xf numFmtId="0" fontId="4" fillId="2" borderId="3" xfId="2" applyFont="1" applyFill="1" applyBorder="1"/>
    <xf numFmtId="0" fontId="4" fillId="2" borderId="0" xfId="2" applyFont="1" applyFill="1"/>
    <xf numFmtId="0" fontId="3" fillId="2" borderId="3" xfId="2" applyFill="1" applyBorder="1"/>
    <xf numFmtId="0" fontId="5" fillId="3" borderId="4" xfId="2" applyFont="1" applyFill="1" applyBorder="1" applyAlignment="1">
      <alignment horizontal="right"/>
    </xf>
    <xf numFmtId="0" fontId="6" fillId="3" borderId="5" xfId="2" applyFont="1" applyFill="1" applyBorder="1"/>
    <xf numFmtId="0" fontId="3" fillId="2" borderId="0" xfId="2" applyFill="1"/>
    <xf numFmtId="0" fontId="5" fillId="2" borderId="4" xfId="2" applyFont="1" applyFill="1" applyBorder="1" applyAlignment="1">
      <alignment horizontal="right"/>
    </xf>
    <xf numFmtId="0" fontId="5" fillId="2" borderId="4" xfId="2" applyFont="1" applyFill="1" applyBorder="1" applyAlignment="1">
      <alignment horizontal="center"/>
    </xf>
    <xf numFmtId="0" fontId="5" fillId="4" borderId="6" xfId="2" applyFont="1" applyFill="1" applyBorder="1" applyAlignment="1">
      <alignment horizontal="left"/>
    </xf>
    <xf numFmtId="0" fontId="5" fillId="3" borderId="4" xfId="2" applyFont="1" applyFill="1" applyBorder="1"/>
    <xf numFmtId="0" fontId="5" fillId="2" borderId="4" xfId="2" applyFont="1" applyFill="1" applyBorder="1"/>
    <xf numFmtId="0" fontId="6" fillId="5" borderId="4" xfId="2" applyFont="1" applyFill="1" applyBorder="1"/>
    <xf numFmtId="0" fontId="6" fillId="5" borderId="4" xfId="2" applyFont="1" applyFill="1" applyBorder="1" applyAlignment="1">
      <alignment horizontal="right"/>
    </xf>
    <xf numFmtId="0" fontId="5" fillId="2" borderId="0" xfId="2" applyFont="1" applyFill="1"/>
    <xf numFmtId="0" fontId="6" fillId="2" borderId="0" xfId="2" applyFont="1" applyFill="1"/>
    <xf numFmtId="0" fontId="3" fillId="4" borderId="7" xfId="2" applyFill="1" applyBorder="1"/>
    <xf numFmtId="0" fontId="3" fillId="4" borderId="8" xfId="2" applyFill="1" applyBorder="1"/>
    <xf numFmtId="0" fontId="3" fillId="4" borderId="3" xfId="2" applyFill="1" applyBorder="1"/>
    <xf numFmtId="0" fontId="4" fillId="4" borderId="0" xfId="2" applyFont="1" applyFill="1"/>
    <xf numFmtId="0" fontId="3" fillId="4" borderId="0" xfId="2" applyFill="1"/>
    <xf numFmtId="0" fontId="7" fillId="4" borderId="0" xfId="2" applyFont="1" applyFill="1"/>
    <xf numFmtId="17" fontId="0" fillId="0" borderId="0" xfId="0" applyNumberFormat="1"/>
    <xf numFmtId="3" fontId="0" fillId="0" borderId="0" xfId="0" applyNumberFormat="1"/>
    <xf numFmtId="1" fontId="0" fillId="0" borderId="0" xfId="0" applyNumberFormat="1"/>
    <xf numFmtId="17" fontId="2" fillId="0" borderId="0" xfId="0" applyNumberFormat="1" applyFont="1"/>
    <xf numFmtId="1" fontId="2" fillId="0" borderId="0" xfId="0" applyNumberFormat="1" applyFont="1"/>
    <xf numFmtId="9" fontId="2" fillId="0" borderId="0" xfId="0" applyNumberFormat="1" applyFont="1"/>
    <xf numFmtId="0" fontId="0" fillId="0" borderId="0" xfId="1" applyNumberFormat="1" applyFont="1"/>
    <xf numFmtId="0" fontId="2" fillId="0" borderId="0" xfId="1" applyNumberFormat="1" applyFont="1"/>
    <xf numFmtId="1" fontId="2" fillId="0" borderId="0" xfId="1" applyNumberFormat="1" applyFont="1"/>
    <xf numFmtId="17" fontId="1" fillId="7" borderId="0" xfId="5" applyNumberFormat="1"/>
    <xf numFmtId="0" fontId="1" fillId="7" borderId="0" xfId="5"/>
    <xf numFmtId="3" fontId="1" fillId="7" borderId="0" xfId="5" applyNumberFormat="1"/>
    <xf numFmtId="0" fontId="8" fillId="6" borderId="10" xfId="3"/>
    <xf numFmtId="0" fontId="0" fillId="0" borderId="11" xfId="0" applyBorder="1"/>
    <xf numFmtId="0" fontId="8" fillId="6" borderId="12" xfId="3" applyBorder="1"/>
    <xf numFmtId="0" fontId="0" fillId="0" borderId="13" xfId="0" applyBorder="1"/>
    <xf numFmtId="0" fontId="1" fillId="7" borderId="14" xfId="5" applyBorder="1"/>
    <xf numFmtId="0" fontId="2" fillId="0" borderId="0" xfId="0" applyFont="1" applyFill="1" applyBorder="1"/>
    <xf numFmtId="0" fontId="0" fillId="0" borderId="0" xfId="0" applyFont="1"/>
    <xf numFmtId="0" fontId="0" fillId="0" borderId="0" xfId="0" applyFill="1" applyBorder="1"/>
    <xf numFmtId="0" fontId="8" fillId="6" borderId="15" xfId="3" applyBorder="1"/>
    <xf numFmtId="2" fontId="9" fillId="6" borderId="9" xfId="4" applyNumberFormat="1"/>
    <xf numFmtId="2" fontId="8" fillId="6" borderId="10" xfId="3" applyNumberFormat="1"/>
    <xf numFmtId="2" fontId="8" fillId="6" borderId="15" xfId="3" applyNumberFormat="1" applyBorder="1"/>
    <xf numFmtId="2" fontId="0" fillId="0" borderId="0" xfId="0" applyNumberFormat="1"/>
    <xf numFmtId="0" fontId="0" fillId="0" borderId="0" xfId="0" applyAlignment="1">
      <alignment horizontal="center" vertical="top" wrapText="1"/>
    </xf>
    <xf numFmtId="0" fontId="5" fillId="4" borderId="4" xfId="2" applyFont="1" applyFill="1" applyBorder="1" applyAlignment="1">
      <alignment horizontal="left"/>
    </xf>
    <xf numFmtId="0" fontId="6" fillId="3" borderId="4" xfId="2" applyFont="1" applyFill="1" applyBorder="1"/>
  </cellXfs>
  <cellStyles count="6">
    <cellStyle name="20% - Accent1" xfId="5" builtinId="30"/>
    <cellStyle name="Calculation" xfId="4" builtinId="22"/>
    <cellStyle name="Normal" xfId="0" builtinId="0"/>
    <cellStyle name="Normal 2" xfId="2" xr:uid="{F3062951-CB39-4A96-B924-9A2899D6C314}"/>
    <cellStyle name="Output" xfId="3" builtinId="21"/>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VSC Volume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'Interaction Voumes'!$A$69</c:f>
              <c:strCache>
                <c:ptCount val="1"/>
                <c:pt idx="0">
                  <c:v>Forecast (High Case):</c:v>
                </c:pt>
              </c:strCache>
            </c:strRef>
          </c:tx>
          <c:spPr>
            <a:ln w="28575" cap="rnd">
              <a:solidFill>
                <a:schemeClr val="accent5"/>
              </a:solidFill>
              <a:round/>
            </a:ln>
            <a:effectLst/>
          </c:spPr>
          <c:marker>
            <c:symbol val="none"/>
          </c:marker>
          <c:cat>
            <c:numRef>
              <c:f>'Interaction Voumes'!$B$64:$AY$64</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pt idx="35">
                  <c:v>45566</c:v>
                </c:pt>
                <c:pt idx="36">
                  <c:v>45597</c:v>
                </c:pt>
                <c:pt idx="37">
                  <c:v>45627</c:v>
                </c:pt>
                <c:pt idx="38">
                  <c:v>45658</c:v>
                </c:pt>
                <c:pt idx="39">
                  <c:v>45689</c:v>
                </c:pt>
                <c:pt idx="40">
                  <c:v>45717</c:v>
                </c:pt>
                <c:pt idx="41">
                  <c:v>45748</c:v>
                </c:pt>
                <c:pt idx="42">
                  <c:v>45778</c:v>
                </c:pt>
                <c:pt idx="43">
                  <c:v>45809</c:v>
                </c:pt>
                <c:pt idx="44">
                  <c:v>45839</c:v>
                </c:pt>
                <c:pt idx="45">
                  <c:v>45870</c:v>
                </c:pt>
                <c:pt idx="46">
                  <c:v>45901</c:v>
                </c:pt>
                <c:pt idx="47">
                  <c:v>45931</c:v>
                </c:pt>
                <c:pt idx="48">
                  <c:v>45962</c:v>
                </c:pt>
                <c:pt idx="49">
                  <c:v>45992</c:v>
                </c:pt>
              </c:numCache>
            </c:numRef>
          </c:cat>
          <c:val>
            <c:numRef>
              <c:f>'Interaction Voumes'!$B$69:$AY$69</c:f>
              <c:numCache>
                <c:formatCode>General</c:formatCode>
                <c:ptCount val="50"/>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c:v>1001.5487899105356</c:v>
                </c:pt>
                <c:pt idx="26">
                  <c:v>1180.7170966830111</c:v>
                </c:pt>
                <c:pt idx="27">
                  <c:v>1180.7170966830111</c:v>
                </c:pt>
                <c:pt idx="28">
                  <c:v>1180.7170966830111</c:v>
                </c:pt>
                <c:pt idx="29">
                  <c:v>1176.2299469866155</c:v>
                </c:pt>
                <c:pt idx="30">
                  <c:v>1176.2299469866155</c:v>
                </c:pt>
                <c:pt idx="31">
                  <c:v>1176.2299469866155</c:v>
                </c:pt>
                <c:pt idx="32">
                  <c:v>1208.3913426271085</c:v>
                </c:pt>
                <c:pt idx="33">
                  <c:v>1208.3913426271085</c:v>
                </c:pt>
                <c:pt idx="34">
                  <c:v>1208.3913426271085</c:v>
                </c:pt>
                <c:pt idx="35">
                  <c:v>1181.4112121825103</c:v>
                </c:pt>
                <c:pt idx="36">
                  <c:v>1201.0856713510623</c:v>
                </c:pt>
                <c:pt idx="37">
                  <c:v>1221.0877762534481</c:v>
                </c:pt>
                <c:pt idx="38">
                  <c:v>1385.2683626406683</c:v>
                </c:pt>
                <c:pt idx="39">
                  <c:v>1385.2683626406683</c:v>
                </c:pt>
                <c:pt idx="40">
                  <c:v>1385.2683626406683</c:v>
                </c:pt>
                <c:pt idx="41">
                  <c:v>1380.0038445522016</c:v>
                </c:pt>
                <c:pt idx="42">
                  <c:v>1380.0038445522016</c:v>
                </c:pt>
                <c:pt idx="43">
                  <c:v>1380.0038445522016</c:v>
                </c:pt>
                <c:pt idx="44">
                  <c:v>1417.7369848652411</c:v>
                </c:pt>
                <c:pt idx="45">
                  <c:v>1417.7369848652411</c:v>
                </c:pt>
                <c:pt idx="46">
                  <c:v>1417.7369848652411</c:v>
                </c:pt>
                <c:pt idx="47">
                  <c:v>1440.3759501858058</c:v>
                </c:pt>
                <c:pt idx="48">
                  <c:v>1464.3630408169695</c:v>
                </c:pt>
                <c:pt idx="49">
                  <c:v>1488.7495969605041</c:v>
                </c:pt>
              </c:numCache>
            </c:numRef>
          </c:val>
          <c:smooth val="0"/>
          <c:extLst>
            <c:ext xmlns:c16="http://schemas.microsoft.com/office/drawing/2014/chart" uri="{C3380CC4-5D6E-409C-BE32-E72D297353CC}">
              <c16:uniqueId val="{00000004-6814-4E17-B050-AE8A1C3DC69B}"/>
            </c:ext>
          </c:extLst>
        </c:ser>
        <c:ser>
          <c:idx val="5"/>
          <c:order val="5"/>
          <c:tx>
            <c:strRef>
              <c:f>'Interaction Voumes'!$A$70</c:f>
              <c:strCache>
                <c:ptCount val="1"/>
                <c:pt idx="0">
                  <c:v>Forecast (Low Case):</c:v>
                </c:pt>
              </c:strCache>
            </c:strRef>
          </c:tx>
          <c:spPr>
            <a:ln w="28575" cap="rnd">
              <a:solidFill>
                <a:schemeClr val="accent6"/>
              </a:solidFill>
              <a:round/>
            </a:ln>
            <a:effectLst/>
          </c:spPr>
          <c:marker>
            <c:symbol val="none"/>
          </c:marker>
          <c:cat>
            <c:numRef>
              <c:f>'Interaction Voumes'!$B$64:$AY$64</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pt idx="35">
                  <c:v>45566</c:v>
                </c:pt>
                <c:pt idx="36">
                  <c:v>45597</c:v>
                </c:pt>
                <c:pt idx="37">
                  <c:v>45627</c:v>
                </c:pt>
                <c:pt idx="38">
                  <c:v>45658</c:v>
                </c:pt>
                <c:pt idx="39">
                  <c:v>45689</c:v>
                </c:pt>
                <c:pt idx="40">
                  <c:v>45717</c:v>
                </c:pt>
                <c:pt idx="41">
                  <c:v>45748</c:v>
                </c:pt>
                <c:pt idx="42">
                  <c:v>45778</c:v>
                </c:pt>
                <c:pt idx="43">
                  <c:v>45809</c:v>
                </c:pt>
                <c:pt idx="44">
                  <c:v>45839</c:v>
                </c:pt>
                <c:pt idx="45">
                  <c:v>45870</c:v>
                </c:pt>
                <c:pt idx="46">
                  <c:v>45901</c:v>
                </c:pt>
                <c:pt idx="47">
                  <c:v>45931</c:v>
                </c:pt>
                <c:pt idx="48">
                  <c:v>45962</c:v>
                </c:pt>
                <c:pt idx="49">
                  <c:v>45992</c:v>
                </c:pt>
              </c:numCache>
            </c:numRef>
          </c:cat>
          <c:val>
            <c:numRef>
              <c:f>'Interaction Voumes'!$B$70:$AY$70</c:f>
              <c:numCache>
                <c:formatCode>General</c:formatCode>
                <c:ptCount val="50"/>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c:v>985.14285714285711</c:v>
                </c:pt>
                <c:pt idx="26">
                  <c:v>985.14285714285711</c:v>
                </c:pt>
                <c:pt idx="27">
                  <c:v>985.14285714285711</c:v>
                </c:pt>
                <c:pt idx="28">
                  <c:v>985.14285714285711</c:v>
                </c:pt>
                <c:pt idx="29">
                  <c:v>1016.6643806324508</c:v>
                </c:pt>
                <c:pt idx="30">
                  <c:v>1023.0886981883111</c:v>
                </c:pt>
                <c:pt idx="31">
                  <c:v>1029.5536111037068</c:v>
                </c:pt>
                <c:pt idx="32">
                  <c:v>1036.059375901327</c:v>
                </c:pt>
                <c:pt idx="33">
                  <c:v>1042.6062507248316</c:v>
                </c:pt>
                <c:pt idx="34">
                  <c:v>1049.1944953490945</c:v>
                </c:pt>
                <c:pt idx="35">
                  <c:v>1055.8243711905104</c:v>
                </c:pt>
                <c:pt idx="36">
                  <c:v>1062.4961413173685</c:v>
                </c:pt>
                <c:pt idx="37">
                  <c:v>1069.2100704602906</c:v>
                </c:pt>
                <c:pt idx="38">
                  <c:v>1075.9664250227349</c:v>
                </c:pt>
                <c:pt idx="39">
                  <c:v>1082.7654730915674</c:v>
                </c:pt>
                <c:pt idx="40">
                  <c:v>1089.6074844476989</c:v>
                </c:pt>
                <c:pt idx="41">
                  <c:v>1096.4927305767897</c:v>
                </c:pt>
                <c:pt idx="42">
                  <c:v>1103.4214846800223</c:v>
                </c:pt>
                <c:pt idx="43">
                  <c:v>1110.3940216849419</c:v>
                </c:pt>
                <c:pt idx="44">
                  <c:v>1117.4106182563642</c:v>
                </c:pt>
                <c:pt idx="45">
                  <c:v>1124.4715528073548</c:v>
                </c:pt>
                <c:pt idx="46">
                  <c:v>1131.577105510275</c:v>
                </c:pt>
                <c:pt idx="47">
                  <c:v>1138.7275583079002</c:v>
                </c:pt>
                <c:pt idx="48">
                  <c:v>1145.9231949246059</c:v>
                </c:pt>
                <c:pt idx="49">
                  <c:v>1153.1643008776266</c:v>
                </c:pt>
              </c:numCache>
            </c:numRef>
          </c:val>
          <c:smooth val="0"/>
          <c:extLst>
            <c:ext xmlns:c16="http://schemas.microsoft.com/office/drawing/2014/chart" uri="{C3380CC4-5D6E-409C-BE32-E72D297353CC}">
              <c16:uniqueId val="{00000005-6814-4E17-B050-AE8A1C3DC69B}"/>
            </c:ext>
          </c:extLst>
        </c:ser>
        <c:ser>
          <c:idx val="6"/>
          <c:order val="6"/>
          <c:tx>
            <c:strRef>
              <c:f>'Interaction Voumes'!$A$71</c:f>
              <c:strCache>
                <c:ptCount val="1"/>
                <c:pt idx="0">
                  <c:v>Forecast (Best Fit):</c:v>
                </c:pt>
              </c:strCache>
            </c:strRef>
          </c:tx>
          <c:spPr>
            <a:ln w="28575" cap="rnd">
              <a:solidFill>
                <a:schemeClr val="accent1">
                  <a:lumMod val="60000"/>
                </a:schemeClr>
              </a:solidFill>
              <a:round/>
            </a:ln>
            <a:effectLst/>
          </c:spPr>
          <c:marker>
            <c:symbol val="none"/>
          </c:marker>
          <c:cat>
            <c:numRef>
              <c:f>'Interaction Voumes'!$B$64:$AY$64</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pt idx="35">
                  <c:v>45566</c:v>
                </c:pt>
                <c:pt idx="36">
                  <c:v>45597</c:v>
                </c:pt>
                <c:pt idx="37">
                  <c:v>45627</c:v>
                </c:pt>
                <c:pt idx="38">
                  <c:v>45658</c:v>
                </c:pt>
                <c:pt idx="39">
                  <c:v>45689</c:v>
                </c:pt>
                <c:pt idx="40">
                  <c:v>45717</c:v>
                </c:pt>
                <c:pt idx="41">
                  <c:v>45748</c:v>
                </c:pt>
                <c:pt idx="42">
                  <c:v>45778</c:v>
                </c:pt>
                <c:pt idx="43">
                  <c:v>45809</c:v>
                </c:pt>
                <c:pt idx="44">
                  <c:v>45839</c:v>
                </c:pt>
                <c:pt idx="45">
                  <c:v>45870</c:v>
                </c:pt>
                <c:pt idx="46">
                  <c:v>45901</c:v>
                </c:pt>
                <c:pt idx="47">
                  <c:v>45931</c:v>
                </c:pt>
                <c:pt idx="48">
                  <c:v>45962</c:v>
                </c:pt>
                <c:pt idx="49">
                  <c:v>45992</c:v>
                </c:pt>
              </c:numCache>
            </c:numRef>
          </c:cat>
          <c:val>
            <c:numRef>
              <c:f>'Interaction Voumes'!$B$71:$AY$71</c:f>
              <c:numCache>
                <c:formatCode>General</c:formatCode>
                <c:ptCount val="50"/>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c:v>993.34582352669634</c:v>
                </c:pt>
                <c:pt idx="26">
                  <c:v>1082.9299769129341</c:v>
                </c:pt>
                <c:pt idx="27">
                  <c:v>1082.9299769129341</c:v>
                </c:pt>
                <c:pt idx="28">
                  <c:v>1082.9299769129341</c:v>
                </c:pt>
                <c:pt idx="29">
                  <c:v>1096.4471638095331</c:v>
                </c:pt>
                <c:pt idx="30">
                  <c:v>1099.6593225874633</c:v>
                </c:pt>
                <c:pt idx="31">
                  <c:v>1102.891779045161</c:v>
                </c:pt>
                <c:pt idx="32">
                  <c:v>1122.2253592642178</c:v>
                </c:pt>
                <c:pt idx="33">
                  <c:v>1125.49879667597</c:v>
                </c:pt>
                <c:pt idx="34">
                  <c:v>1128.7929189881015</c:v>
                </c:pt>
                <c:pt idx="35">
                  <c:v>1118.6177916865104</c:v>
                </c:pt>
                <c:pt idx="36">
                  <c:v>1131.7909063342154</c:v>
                </c:pt>
                <c:pt idx="37">
                  <c:v>1145.1489233568693</c:v>
                </c:pt>
                <c:pt idx="38">
                  <c:v>1230.6173938317015</c:v>
                </c:pt>
                <c:pt idx="39">
                  <c:v>1234.0169178661179</c:v>
                </c:pt>
                <c:pt idx="40">
                  <c:v>1237.4379235441836</c:v>
                </c:pt>
                <c:pt idx="41">
                  <c:v>1238.2482875644955</c:v>
                </c:pt>
                <c:pt idx="42">
                  <c:v>1241.7126646161119</c:v>
                </c:pt>
                <c:pt idx="43">
                  <c:v>1245.1989331185719</c:v>
                </c:pt>
                <c:pt idx="44">
                  <c:v>1267.5738015608026</c:v>
                </c:pt>
                <c:pt idx="45">
                  <c:v>1271.1042688362979</c:v>
                </c:pt>
                <c:pt idx="46">
                  <c:v>1274.6570451877581</c:v>
                </c:pt>
                <c:pt idx="47">
                  <c:v>1289.5517542468529</c:v>
                </c:pt>
                <c:pt idx="48">
                  <c:v>1305.1431178707876</c:v>
                </c:pt>
                <c:pt idx="49">
                  <c:v>1320.9569489190653</c:v>
                </c:pt>
              </c:numCache>
            </c:numRef>
          </c:val>
          <c:smooth val="0"/>
          <c:extLst>
            <c:ext xmlns:c16="http://schemas.microsoft.com/office/drawing/2014/chart" uri="{C3380CC4-5D6E-409C-BE32-E72D297353CC}">
              <c16:uniqueId val="{00000006-6814-4E17-B050-AE8A1C3DC69B}"/>
            </c:ext>
          </c:extLst>
        </c:ser>
        <c:dLbls>
          <c:showLegendKey val="0"/>
          <c:showVal val="0"/>
          <c:showCatName val="0"/>
          <c:showSerName val="0"/>
          <c:showPercent val="0"/>
          <c:showBubbleSize val="0"/>
        </c:dLbls>
        <c:smooth val="0"/>
        <c:axId val="788247680"/>
        <c:axId val="788248760"/>
        <c:extLst>
          <c:ext xmlns:c15="http://schemas.microsoft.com/office/drawing/2012/chart" uri="{02D57815-91ED-43cb-92C2-25804820EDAC}">
            <c15:filteredLineSeries>
              <c15:ser>
                <c:idx val="0"/>
                <c:order val="0"/>
                <c:tx>
                  <c:strRef>
                    <c:extLst>
                      <c:ext uri="{02D57815-91ED-43cb-92C2-25804820EDAC}">
                        <c15:formulaRef>
                          <c15:sqref>'Interaction Voumes'!$A$65</c15:sqref>
                        </c15:formulaRef>
                      </c:ext>
                    </c:extLst>
                    <c:strCache>
                      <c:ptCount val="1"/>
                      <c:pt idx="0">
                        <c:v>Forecasted Interactions (Overall avg growth based):</c:v>
                      </c:pt>
                    </c:strCache>
                  </c:strRef>
                </c:tx>
                <c:spPr>
                  <a:ln w="28575" cap="rnd">
                    <a:solidFill>
                      <a:schemeClr val="accent1"/>
                    </a:solidFill>
                    <a:round/>
                  </a:ln>
                  <a:effectLst/>
                </c:spPr>
                <c:marker>
                  <c:symbol val="none"/>
                </c:marker>
                <c:cat>
                  <c:numRef>
                    <c:extLst>
                      <c:ext uri="{02D57815-91ED-43cb-92C2-25804820EDAC}">
                        <c15:formulaRef>
                          <c15:sqref>'Interaction Voumes'!$B$64:$AY$64</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pt idx="35">
                        <c:v>45566</c:v>
                      </c:pt>
                      <c:pt idx="36">
                        <c:v>45597</c:v>
                      </c:pt>
                      <c:pt idx="37">
                        <c:v>45627</c:v>
                      </c:pt>
                      <c:pt idx="38">
                        <c:v>45658</c:v>
                      </c:pt>
                      <c:pt idx="39">
                        <c:v>45689</c:v>
                      </c:pt>
                      <c:pt idx="40">
                        <c:v>45717</c:v>
                      </c:pt>
                      <c:pt idx="41">
                        <c:v>45748</c:v>
                      </c:pt>
                      <c:pt idx="42">
                        <c:v>45778</c:v>
                      </c:pt>
                      <c:pt idx="43">
                        <c:v>45809</c:v>
                      </c:pt>
                      <c:pt idx="44">
                        <c:v>45839</c:v>
                      </c:pt>
                      <c:pt idx="45">
                        <c:v>45870</c:v>
                      </c:pt>
                      <c:pt idx="46">
                        <c:v>45901</c:v>
                      </c:pt>
                      <c:pt idx="47">
                        <c:v>45931</c:v>
                      </c:pt>
                      <c:pt idx="48">
                        <c:v>45962</c:v>
                      </c:pt>
                      <c:pt idx="49">
                        <c:v>45992</c:v>
                      </c:pt>
                    </c:numCache>
                  </c:numRef>
                </c:cat>
                <c:val>
                  <c:numRef>
                    <c:extLst>
                      <c:ext uri="{02D57815-91ED-43cb-92C2-25804820EDAC}">
                        <c15:formulaRef>
                          <c15:sqref>'Interaction Voumes'!$B$65:$AY$65</c15:sqref>
                        </c15:formulaRef>
                      </c:ext>
                    </c:extLst>
                    <c:numCache>
                      <c:formatCode>General</c:formatCode>
                      <c:ptCount val="50"/>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c:v>1001.5487899105356</c:v>
                      </c:pt>
                      <c:pt idx="26">
                        <c:v>1018.2279364847458</c:v>
                      </c:pt>
                      <c:pt idx="27">
                        <c:v>1035.1848467917332</c:v>
                      </c:pt>
                      <c:pt idx="28">
                        <c:v>1052.4241465292757</c:v>
                      </c:pt>
                      <c:pt idx="29">
                        <c:v>1069.9505384285339</c:v>
                      </c:pt>
                      <c:pt idx="30">
                        <c:v>1087.7688035369154</c:v>
                      </c:pt>
                      <c:pt idx="31">
                        <c:v>1105.8838025223029</c:v>
                      </c:pt>
                      <c:pt idx="32">
                        <c:v>1124.3004769990021</c:v>
                      </c:pt>
                      <c:pt idx="33">
                        <c:v>1143.0238508757714</c:v>
                      </c:pt>
                      <c:pt idx="34">
                        <c:v>1162.0590317263</c:v>
                      </c:pt>
                      <c:pt idx="35">
                        <c:v>1181.4112121825103</c:v>
                      </c:pt>
                      <c:pt idx="36">
                        <c:v>1201.0856713510623</c:v>
                      </c:pt>
                      <c:pt idx="37">
                        <c:v>1221.0877762534481</c:v>
                      </c:pt>
                      <c:pt idx="38">
                        <c:v>1241.4229832900687</c:v>
                      </c:pt>
                      <c:pt idx="39">
                        <c:v>1262.0968397286931</c:v>
                      </c:pt>
                      <c:pt idx="40">
                        <c:v>1283.1149852177039</c:v>
                      </c:pt>
                      <c:pt idx="41">
                        <c:v>1304.4831533245449</c:v>
                      </c:pt>
                      <c:pt idx="42">
                        <c:v>1326.2071730997886</c:v>
                      </c:pt>
                      <c:pt idx="43">
                        <c:v>1348.2929706672503</c:v>
                      </c:pt>
                      <c:pt idx="44">
                        <c:v>1370.746570840583</c:v>
                      </c:pt>
                      <c:pt idx="45">
                        <c:v>1393.5740987667944</c:v>
                      </c:pt>
                      <c:pt idx="46">
                        <c:v>1416.7817815971341</c:v>
                      </c:pt>
                      <c:pt idx="47">
                        <c:v>1440.3759501858058</c:v>
                      </c:pt>
                      <c:pt idx="48">
                        <c:v>1464.3630408169695</c:v>
                      </c:pt>
                      <c:pt idx="49">
                        <c:v>1488.7495969605041</c:v>
                      </c:pt>
                    </c:numCache>
                  </c:numRef>
                </c:val>
                <c:smooth val="0"/>
                <c:extLst>
                  <c:ext xmlns:c16="http://schemas.microsoft.com/office/drawing/2014/chart" uri="{C3380CC4-5D6E-409C-BE32-E72D297353CC}">
                    <c16:uniqueId val="{00000000-6814-4E17-B050-AE8A1C3DC69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'Interaction Voumes'!$A$66</c15:sqref>
                        </c15:formulaRef>
                      </c:ext>
                    </c:extLst>
                    <c:strCache>
                      <c:ptCount val="1"/>
                      <c:pt idx="0">
                        <c:v>Forecasted Interactions (avg quarterly change based):</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'Interaction Voumes'!$B$64:$AY$64</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pt idx="35">
                        <c:v>45566</c:v>
                      </c:pt>
                      <c:pt idx="36">
                        <c:v>45597</c:v>
                      </c:pt>
                      <c:pt idx="37">
                        <c:v>45627</c:v>
                      </c:pt>
                      <c:pt idx="38">
                        <c:v>45658</c:v>
                      </c:pt>
                      <c:pt idx="39">
                        <c:v>45689</c:v>
                      </c:pt>
                      <c:pt idx="40">
                        <c:v>45717</c:v>
                      </c:pt>
                      <c:pt idx="41">
                        <c:v>45748</c:v>
                      </c:pt>
                      <c:pt idx="42">
                        <c:v>45778</c:v>
                      </c:pt>
                      <c:pt idx="43">
                        <c:v>45809</c:v>
                      </c:pt>
                      <c:pt idx="44">
                        <c:v>45839</c:v>
                      </c:pt>
                      <c:pt idx="45">
                        <c:v>45870</c:v>
                      </c:pt>
                      <c:pt idx="46">
                        <c:v>45901</c:v>
                      </c:pt>
                      <c:pt idx="47">
                        <c:v>45931</c:v>
                      </c:pt>
                      <c:pt idx="48">
                        <c:v>45962</c:v>
                      </c:pt>
                      <c:pt idx="49">
                        <c:v>45992</c:v>
                      </c:pt>
                    </c:numCache>
                  </c:numRef>
                </c:cat>
                <c:val>
                  <c:numRef>
                    <c:extLst xmlns:c15="http://schemas.microsoft.com/office/drawing/2012/chart">
                      <c:ext xmlns:c15="http://schemas.microsoft.com/office/drawing/2012/chart" uri="{02D57815-91ED-43cb-92C2-25804820EDAC}">
                        <c15:formulaRef>
                          <c15:sqref>'Interaction Voumes'!$B$66:$AY$66</c15:sqref>
                        </c15:formulaRef>
                      </c:ext>
                    </c:extLst>
                    <c:numCache>
                      <c:formatCode>General</c:formatCode>
                      <c:ptCount val="50"/>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formatCode="0.00">
                        <c:v>985.14285714285711</c:v>
                      </c:pt>
                      <c:pt idx="25" formatCode="0.00">
                        <c:v>985.14285714285711</c:v>
                      </c:pt>
                      <c:pt idx="26">
                        <c:v>1180.7170966830111</c:v>
                      </c:pt>
                      <c:pt idx="27">
                        <c:v>1180.7170966830111</c:v>
                      </c:pt>
                      <c:pt idx="28">
                        <c:v>1180.7170966830111</c:v>
                      </c:pt>
                      <c:pt idx="29">
                        <c:v>1176.2299469866155</c:v>
                      </c:pt>
                      <c:pt idx="30">
                        <c:v>1176.2299469866155</c:v>
                      </c:pt>
                      <c:pt idx="31">
                        <c:v>1176.2299469866155</c:v>
                      </c:pt>
                      <c:pt idx="32">
                        <c:v>1208.3913426271085</c:v>
                      </c:pt>
                      <c:pt idx="33">
                        <c:v>1208.3913426271085</c:v>
                      </c:pt>
                      <c:pt idx="34">
                        <c:v>1208.3913426271085</c:v>
                      </c:pt>
                      <c:pt idx="35">
                        <c:v>1155.8122064254442</c:v>
                      </c:pt>
                      <c:pt idx="36">
                        <c:v>1155.8122064254442</c:v>
                      </c:pt>
                      <c:pt idx="37">
                        <c:v>1155.8122064254442</c:v>
                      </c:pt>
                      <c:pt idx="38">
                        <c:v>1385.2683626406683</c:v>
                      </c:pt>
                      <c:pt idx="39">
                        <c:v>1385.2683626406683</c:v>
                      </c:pt>
                      <c:pt idx="40">
                        <c:v>1385.2683626406683</c:v>
                      </c:pt>
                      <c:pt idx="41">
                        <c:v>1380.0038445522016</c:v>
                      </c:pt>
                      <c:pt idx="42">
                        <c:v>1380.0038445522016</c:v>
                      </c:pt>
                      <c:pt idx="43">
                        <c:v>1380.0038445522016</c:v>
                      </c:pt>
                      <c:pt idx="44">
                        <c:v>1417.7369848652411</c:v>
                      </c:pt>
                      <c:pt idx="45">
                        <c:v>1417.7369848652411</c:v>
                      </c:pt>
                      <c:pt idx="46">
                        <c:v>1417.7369848652411</c:v>
                      </c:pt>
                      <c:pt idx="47">
                        <c:v>1356.0488682793468</c:v>
                      </c:pt>
                      <c:pt idx="48">
                        <c:v>1356.0488682793468</c:v>
                      </c:pt>
                      <c:pt idx="49">
                        <c:v>1356.0488682793468</c:v>
                      </c:pt>
                    </c:numCache>
                  </c:numRef>
                </c:val>
                <c:smooth val="0"/>
                <c:extLst xmlns:c15="http://schemas.microsoft.com/office/drawing/2012/chart">
                  <c:ext xmlns:c16="http://schemas.microsoft.com/office/drawing/2014/chart" uri="{C3380CC4-5D6E-409C-BE32-E72D297353CC}">
                    <c16:uniqueId val="{00000001-6814-4E17-B050-AE8A1C3DC69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'Interaction Voumes'!$A$67</c15:sqref>
                        </c15:formulaRef>
                      </c:ext>
                    </c:extLst>
                    <c:strCache>
                      <c:ptCount val="1"/>
                      <c:pt idx="0">
                        <c:v>Forecasted Interactions (Sales Growth Based):</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'Interaction Voumes'!$B$64:$AY$64</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pt idx="35">
                        <c:v>45566</c:v>
                      </c:pt>
                      <c:pt idx="36">
                        <c:v>45597</c:v>
                      </c:pt>
                      <c:pt idx="37">
                        <c:v>45627</c:v>
                      </c:pt>
                      <c:pt idx="38">
                        <c:v>45658</c:v>
                      </c:pt>
                      <c:pt idx="39">
                        <c:v>45689</c:v>
                      </c:pt>
                      <c:pt idx="40">
                        <c:v>45717</c:v>
                      </c:pt>
                      <c:pt idx="41">
                        <c:v>45748</c:v>
                      </c:pt>
                      <c:pt idx="42">
                        <c:v>45778</c:v>
                      </c:pt>
                      <c:pt idx="43">
                        <c:v>45809</c:v>
                      </c:pt>
                      <c:pt idx="44">
                        <c:v>45839</c:v>
                      </c:pt>
                      <c:pt idx="45">
                        <c:v>45870</c:v>
                      </c:pt>
                      <c:pt idx="46">
                        <c:v>45901</c:v>
                      </c:pt>
                      <c:pt idx="47">
                        <c:v>45931</c:v>
                      </c:pt>
                      <c:pt idx="48">
                        <c:v>45962</c:v>
                      </c:pt>
                      <c:pt idx="49">
                        <c:v>45992</c:v>
                      </c:pt>
                    </c:numCache>
                  </c:numRef>
                </c:cat>
                <c:val>
                  <c:numRef>
                    <c:extLst xmlns:c15="http://schemas.microsoft.com/office/drawing/2012/chart">
                      <c:ext xmlns:c15="http://schemas.microsoft.com/office/drawing/2012/chart" uri="{02D57815-91ED-43cb-92C2-25804820EDAC}">
                        <c15:formulaRef>
                          <c15:sqref>'Interaction Voumes'!$B$67:$AY$67</c15:sqref>
                        </c15:formulaRef>
                      </c:ext>
                    </c:extLst>
                    <c:numCache>
                      <c:formatCode>General</c:formatCode>
                      <c:ptCount val="50"/>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c:v>991.36798971633834</c:v>
                      </c:pt>
                      <c:pt idx="26">
                        <c:v>997.63245899644687</c:v>
                      </c:pt>
                      <c:pt idx="27">
                        <c:v>1003.9365135524253</c:v>
                      </c:pt>
                      <c:pt idx="28">
                        <c:v>1010.2804035242287</c:v>
                      </c:pt>
                      <c:pt idx="29">
                        <c:v>1016.6643806324508</c:v>
                      </c:pt>
                      <c:pt idx="30">
                        <c:v>1023.0886981883111</c:v>
                      </c:pt>
                      <c:pt idx="31">
                        <c:v>1029.5536111037068</c:v>
                      </c:pt>
                      <c:pt idx="32">
                        <c:v>1036.059375901327</c:v>
                      </c:pt>
                      <c:pt idx="33">
                        <c:v>1042.6062507248316</c:v>
                      </c:pt>
                      <c:pt idx="34">
                        <c:v>1049.1944953490945</c:v>
                      </c:pt>
                      <c:pt idx="35">
                        <c:v>1055.8243711905104</c:v>
                      </c:pt>
                      <c:pt idx="36">
                        <c:v>1062.4961413173685</c:v>
                      </c:pt>
                      <c:pt idx="37">
                        <c:v>1069.2100704602906</c:v>
                      </c:pt>
                      <c:pt idx="38">
                        <c:v>1075.9664250227349</c:v>
                      </c:pt>
                      <c:pt idx="39">
                        <c:v>1082.7654730915674</c:v>
                      </c:pt>
                      <c:pt idx="40">
                        <c:v>1089.6074844476989</c:v>
                      </c:pt>
                      <c:pt idx="41">
                        <c:v>1096.4927305767897</c:v>
                      </c:pt>
                      <c:pt idx="42">
                        <c:v>1103.4214846800223</c:v>
                      </c:pt>
                      <c:pt idx="43">
                        <c:v>1110.3940216849419</c:v>
                      </c:pt>
                      <c:pt idx="44">
                        <c:v>1117.4106182563642</c:v>
                      </c:pt>
                      <c:pt idx="45">
                        <c:v>1124.4715528073548</c:v>
                      </c:pt>
                      <c:pt idx="46">
                        <c:v>1131.577105510275</c:v>
                      </c:pt>
                      <c:pt idx="47">
                        <c:v>1138.7275583079002</c:v>
                      </c:pt>
                      <c:pt idx="48">
                        <c:v>1145.9231949246059</c:v>
                      </c:pt>
                      <c:pt idx="49">
                        <c:v>1153.1643008776266</c:v>
                      </c:pt>
                    </c:numCache>
                  </c:numRef>
                </c:val>
                <c:smooth val="0"/>
                <c:extLst xmlns:c15="http://schemas.microsoft.com/office/drawing/2012/chart">
                  <c:ext xmlns:c16="http://schemas.microsoft.com/office/drawing/2014/chart" uri="{C3380CC4-5D6E-409C-BE32-E72D297353CC}">
                    <c16:uniqueId val="{00000002-6814-4E17-B050-AE8A1C3DC69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'Interaction Voumes'!$A$68</c15:sqref>
                        </c15:formulaRef>
                      </c:ext>
                    </c:extLst>
                    <c:strCache>
                      <c:ptCount val="1"/>
                      <c:pt idx="0">
                        <c:v>Forecasted Interactions (Cold Season Change based):</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'Interaction Voumes'!$B$64:$AY$64</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pt idx="35">
                        <c:v>45566</c:v>
                      </c:pt>
                      <c:pt idx="36">
                        <c:v>45597</c:v>
                      </c:pt>
                      <c:pt idx="37">
                        <c:v>45627</c:v>
                      </c:pt>
                      <c:pt idx="38">
                        <c:v>45658</c:v>
                      </c:pt>
                      <c:pt idx="39">
                        <c:v>45689</c:v>
                      </c:pt>
                      <c:pt idx="40">
                        <c:v>45717</c:v>
                      </c:pt>
                      <c:pt idx="41">
                        <c:v>45748</c:v>
                      </c:pt>
                      <c:pt idx="42">
                        <c:v>45778</c:v>
                      </c:pt>
                      <c:pt idx="43">
                        <c:v>45809</c:v>
                      </c:pt>
                      <c:pt idx="44">
                        <c:v>45839</c:v>
                      </c:pt>
                      <c:pt idx="45">
                        <c:v>45870</c:v>
                      </c:pt>
                      <c:pt idx="46">
                        <c:v>45901</c:v>
                      </c:pt>
                      <c:pt idx="47">
                        <c:v>45931</c:v>
                      </c:pt>
                      <c:pt idx="48">
                        <c:v>45962</c:v>
                      </c:pt>
                      <c:pt idx="49">
                        <c:v>45992</c:v>
                      </c:pt>
                    </c:numCache>
                  </c:numRef>
                </c:cat>
                <c:val>
                  <c:numRef>
                    <c:extLst xmlns:c15="http://schemas.microsoft.com/office/drawing/2012/chart">
                      <c:ext xmlns:c15="http://schemas.microsoft.com/office/drawing/2012/chart" uri="{02D57815-91ED-43cb-92C2-25804820EDAC}">
                        <c15:formulaRef>
                          <c15:sqref>'Interaction Voumes'!$B$68:$AY$68</c15:sqref>
                        </c15:formulaRef>
                      </c:ext>
                    </c:extLst>
                    <c:numCache>
                      <c:formatCode>General</c:formatCode>
                      <c:ptCount val="50"/>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c:v>985.14285714285711</c:v>
                      </c:pt>
                      <c:pt idx="26">
                        <c:v>985.14285714285711</c:v>
                      </c:pt>
                      <c:pt idx="27">
                        <c:v>985.14285714285711</c:v>
                      </c:pt>
                      <c:pt idx="28">
                        <c:v>985.14285714285711</c:v>
                      </c:pt>
                      <c:pt idx="29">
                        <c:v>1113.6910176282925</c:v>
                      </c:pt>
                      <c:pt idx="30">
                        <c:v>1113.6910176282925</c:v>
                      </c:pt>
                      <c:pt idx="31">
                        <c:v>1113.6910176282925</c:v>
                      </c:pt>
                      <c:pt idx="32">
                        <c:v>1113.6910176282925</c:v>
                      </c:pt>
                      <c:pt idx="33">
                        <c:v>1113.6910176282925</c:v>
                      </c:pt>
                      <c:pt idx="34">
                        <c:v>1113.6910176282925</c:v>
                      </c:pt>
                      <c:pt idx="35">
                        <c:v>1165.4543107010566</c:v>
                      </c:pt>
                      <c:pt idx="36">
                        <c:v>1165.4543107010566</c:v>
                      </c:pt>
                      <c:pt idx="37">
                        <c:v>1165.4543107010566</c:v>
                      </c:pt>
                      <c:pt idx="38">
                        <c:v>1165.4543107010566</c:v>
                      </c:pt>
                      <c:pt idx="39">
                        <c:v>1165.4543107010566</c:v>
                      </c:pt>
                      <c:pt idx="40">
                        <c:v>1317.5307397023753</c:v>
                      </c:pt>
                      <c:pt idx="41">
                        <c:v>1317.5307397023753</c:v>
                      </c:pt>
                      <c:pt idx="42">
                        <c:v>1317.5307397023753</c:v>
                      </c:pt>
                      <c:pt idx="43">
                        <c:v>1317.5307397023753</c:v>
                      </c:pt>
                      <c:pt idx="44">
                        <c:v>1317.5307397023753</c:v>
                      </c:pt>
                      <c:pt idx="45">
                        <c:v>1317.5307397023753</c:v>
                      </c:pt>
                      <c:pt idx="46">
                        <c:v>1317.5307397023753</c:v>
                      </c:pt>
                      <c:pt idx="47">
                        <c:v>1378.7683080512943</c:v>
                      </c:pt>
                      <c:pt idx="48">
                        <c:v>1378.7683080512943</c:v>
                      </c:pt>
                      <c:pt idx="49">
                        <c:v>1378.7683080512943</c:v>
                      </c:pt>
                    </c:numCache>
                  </c:numRef>
                </c:val>
                <c:smooth val="0"/>
                <c:extLst xmlns:c15="http://schemas.microsoft.com/office/drawing/2012/chart">
                  <c:ext xmlns:c16="http://schemas.microsoft.com/office/drawing/2014/chart" uri="{C3380CC4-5D6E-409C-BE32-E72D297353CC}">
                    <c16:uniqueId val="{00000003-6814-4E17-B050-AE8A1C3DC69B}"/>
                  </c:ext>
                </c:extLst>
              </c15:ser>
            </c15:filteredLineSeries>
          </c:ext>
        </c:extLst>
      </c:lineChart>
      <c:dateAx>
        <c:axId val="7882476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248760"/>
        <c:crosses val="autoZero"/>
        <c:auto val="1"/>
        <c:lblOffset val="100"/>
        <c:baseTimeUnit val="months"/>
      </c:dateAx>
      <c:valAx>
        <c:axId val="788248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24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Planned</a:t>
            </a:r>
            <a:r>
              <a:rPr lang="en-US" baseline="0"/>
              <a:t>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Planning!$A$6</c:f>
              <c:strCache>
                <c:ptCount val="1"/>
                <c:pt idx="0">
                  <c:v>Forecasted ASR (high):</c:v>
                </c:pt>
              </c:strCache>
            </c:strRef>
          </c:tx>
          <c:spPr>
            <a:ln w="28575" cap="rnd">
              <a:solidFill>
                <a:srgbClr val="FF0000">
                  <a:alpha val="34118"/>
                </a:srgbClr>
              </a:solidFill>
              <a:round/>
            </a:ln>
            <a:effectLst/>
          </c:spPr>
          <c:marker>
            <c:symbol val="none"/>
          </c:marker>
          <c:cat>
            <c:numRef>
              <c:f>Planning!$B$1:$M$1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Planning!$B$6:$M$6</c:f>
              <c:numCache>
                <c:formatCode>General</c:formatCode>
                <c:ptCount val="12"/>
                <c:pt idx="0">
                  <c:v>103.12</c:v>
                </c:pt>
                <c:pt idx="1">
                  <c:v>104.09</c:v>
                </c:pt>
                <c:pt idx="2">
                  <c:v>105.78</c:v>
                </c:pt>
                <c:pt idx="3">
                  <c:v>69.569999999999993</c:v>
                </c:pt>
                <c:pt idx="4">
                  <c:v>34.340000000000003</c:v>
                </c:pt>
                <c:pt idx="5">
                  <c:v>28.45</c:v>
                </c:pt>
                <c:pt idx="6">
                  <c:v>22.02</c:v>
                </c:pt>
                <c:pt idx="7">
                  <c:v>22.25</c:v>
                </c:pt>
                <c:pt idx="8">
                  <c:v>18.29</c:v>
                </c:pt>
                <c:pt idx="9">
                  <c:v>22.27</c:v>
                </c:pt>
                <c:pt idx="10">
                  <c:v>24.59</c:v>
                </c:pt>
                <c:pt idx="11">
                  <c:v>32.619999999999997</c:v>
                </c:pt>
              </c:numCache>
            </c:numRef>
          </c:val>
          <c:smooth val="0"/>
          <c:extLst>
            <c:ext xmlns:c16="http://schemas.microsoft.com/office/drawing/2014/chart" uri="{C3380CC4-5D6E-409C-BE32-E72D297353CC}">
              <c16:uniqueId val="{00000004-5F2D-49F4-A6C5-BBD068765E99}"/>
            </c:ext>
          </c:extLst>
        </c:ser>
        <c:ser>
          <c:idx val="5"/>
          <c:order val="5"/>
          <c:tx>
            <c:strRef>
              <c:f>Planning!$A$7</c:f>
              <c:strCache>
                <c:ptCount val="1"/>
                <c:pt idx="0">
                  <c:v>Forecasted ASR (mid):</c:v>
                </c:pt>
              </c:strCache>
            </c:strRef>
          </c:tx>
          <c:spPr>
            <a:ln w="28575" cap="rnd">
              <a:solidFill>
                <a:schemeClr val="accent1">
                  <a:lumMod val="75000"/>
                </a:schemeClr>
              </a:solidFill>
              <a:round/>
            </a:ln>
            <a:effectLst/>
          </c:spPr>
          <c:marker>
            <c:symbol val="none"/>
          </c:marker>
          <c:cat>
            <c:numRef>
              <c:f>Planning!$B$1:$M$1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Planning!$B$7:$M$7</c:f>
              <c:numCache>
                <c:formatCode>General</c:formatCode>
                <c:ptCount val="12"/>
                <c:pt idx="0">
                  <c:v>92.77</c:v>
                </c:pt>
                <c:pt idx="1">
                  <c:v>93.56</c:v>
                </c:pt>
                <c:pt idx="2">
                  <c:v>91.43</c:v>
                </c:pt>
                <c:pt idx="3">
                  <c:v>37.770000000000003</c:v>
                </c:pt>
                <c:pt idx="4">
                  <c:v>18.96</c:v>
                </c:pt>
                <c:pt idx="5">
                  <c:v>19.239999999999998</c:v>
                </c:pt>
                <c:pt idx="6">
                  <c:v>15.89</c:v>
                </c:pt>
                <c:pt idx="7">
                  <c:v>16.82</c:v>
                </c:pt>
                <c:pt idx="8">
                  <c:v>13.66</c:v>
                </c:pt>
                <c:pt idx="9">
                  <c:v>15.15</c:v>
                </c:pt>
                <c:pt idx="10">
                  <c:v>15.61</c:v>
                </c:pt>
                <c:pt idx="11">
                  <c:v>16.28</c:v>
                </c:pt>
              </c:numCache>
            </c:numRef>
          </c:val>
          <c:smooth val="0"/>
          <c:extLst>
            <c:ext xmlns:c16="http://schemas.microsoft.com/office/drawing/2014/chart" uri="{C3380CC4-5D6E-409C-BE32-E72D297353CC}">
              <c16:uniqueId val="{00000005-5F2D-49F4-A6C5-BBD068765E99}"/>
            </c:ext>
          </c:extLst>
        </c:ser>
        <c:ser>
          <c:idx val="6"/>
          <c:order val="6"/>
          <c:tx>
            <c:strRef>
              <c:f>Planning!$A$8</c:f>
              <c:strCache>
                <c:ptCount val="1"/>
                <c:pt idx="0">
                  <c:v>Forecasted ASR (low):</c:v>
                </c:pt>
              </c:strCache>
            </c:strRef>
          </c:tx>
          <c:spPr>
            <a:ln w="28575" cap="rnd">
              <a:solidFill>
                <a:schemeClr val="accent1">
                  <a:lumMod val="20000"/>
                  <a:lumOff val="80000"/>
                </a:schemeClr>
              </a:solidFill>
              <a:round/>
            </a:ln>
            <a:effectLst/>
          </c:spPr>
          <c:marker>
            <c:symbol val="none"/>
          </c:marker>
          <c:cat>
            <c:numRef>
              <c:f>Planning!$B$1:$M$1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Planning!$B$8:$M$8</c:f>
              <c:numCache>
                <c:formatCode>General</c:formatCode>
                <c:ptCount val="12"/>
                <c:pt idx="0">
                  <c:v>76.83</c:v>
                </c:pt>
                <c:pt idx="1">
                  <c:v>77.13</c:v>
                </c:pt>
                <c:pt idx="2">
                  <c:v>56.99</c:v>
                </c:pt>
                <c:pt idx="3">
                  <c:v>24.99</c:v>
                </c:pt>
                <c:pt idx="4">
                  <c:v>14.59</c:v>
                </c:pt>
                <c:pt idx="5">
                  <c:v>14.87</c:v>
                </c:pt>
                <c:pt idx="6">
                  <c:v>10.86</c:v>
                </c:pt>
                <c:pt idx="7">
                  <c:v>11.28</c:v>
                </c:pt>
                <c:pt idx="8">
                  <c:v>10.54</c:v>
                </c:pt>
                <c:pt idx="9">
                  <c:v>10.67</c:v>
                </c:pt>
                <c:pt idx="10">
                  <c:v>10.61</c:v>
                </c:pt>
                <c:pt idx="11">
                  <c:v>11.28</c:v>
                </c:pt>
              </c:numCache>
            </c:numRef>
          </c:val>
          <c:smooth val="0"/>
          <c:extLst>
            <c:ext xmlns:c16="http://schemas.microsoft.com/office/drawing/2014/chart" uri="{C3380CC4-5D6E-409C-BE32-E72D297353CC}">
              <c16:uniqueId val="{00000006-5F2D-49F4-A6C5-BBD068765E99}"/>
            </c:ext>
          </c:extLst>
        </c:ser>
        <c:dLbls>
          <c:showLegendKey val="0"/>
          <c:showVal val="0"/>
          <c:showCatName val="0"/>
          <c:showSerName val="0"/>
          <c:showPercent val="0"/>
          <c:showBubbleSize val="0"/>
        </c:dLbls>
        <c:marker val="1"/>
        <c:smooth val="0"/>
        <c:axId val="1127507496"/>
        <c:axId val="1127510016"/>
      </c:lineChart>
      <c:lineChart>
        <c:grouping val="standard"/>
        <c:varyColors val="0"/>
        <c:ser>
          <c:idx val="0"/>
          <c:order val="0"/>
          <c:tx>
            <c:strRef>
              <c:f>Planning!$A$2</c:f>
              <c:strCache>
                <c:ptCount val="1"/>
                <c:pt idx="0">
                  <c:v>Hired Headcount</c:v>
                </c:pt>
              </c:strCache>
            </c:strRef>
          </c:tx>
          <c:spPr>
            <a:ln w="28575" cap="rnd">
              <a:solidFill>
                <a:schemeClr val="accent1"/>
              </a:solidFill>
              <a:round/>
            </a:ln>
            <a:effectLst/>
          </c:spPr>
          <c:marker>
            <c:symbol val="none"/>
          </c:marker>
          <c:cat>
            <c:numRef>
              <c:f>Planning!$B$1:$M$1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Planning!$B$2:$M$2</c:f>
              <c:numCache>
                <c:formatCode>General</c:formatCode>
                <c:ptCount val="12"/>
                <c:pt idx="0">
                  <c:v>27</c:v>
                </c:pt>
                <c:pt idx="1">
                  <c:v>28</c:v>
                </c:pt>
                <c:pt idx="2">
                  <c:v>29</c:v>
                </c:pt>
                <c:pt idx="3">
                  <c:v>30</c:v>
                </c:pt>
                <c:pt idx="4">
                  <c:v>31</c:v>
                </c:pt>
                <c:pt idx="5">
                  <c:v>32</c:v>
                </c:pt>
                <c:pt idx="6">
                  <c:v>33</c:v>
                </c:pt>
                <c:pt idx="7">
                  <c:v>33</c:v>
                </c:pt>
                <c:pt idx="8">
                  <c:v>34</c:v>
                </c:pt>
                <c:pt idx="9">
                  <c:v>34</c:v>
                </c:pt>
                <c:pt idx="10">
                  <c:v>34</c:v>
                </c:pt>
                <c:pt idx="11">
                  <c:v>34</c:v>
                </c:pt>
              </c:numCache>
            </c:numRef>
          </c:val>
          <c:smooth val="0"/>
          <c:extLst>
            <c:ext xmlns:c16="http://schemas.microsoft.com/office/drawing/2014/chart" uri="{C3380CC4-5D6E-409C-BE32-E72D297353CC}">
              <c16:uniqueId val="{00000000-5F2D-49F4-A6C5-BBD068765E99}"/>
            </c:ext>
          </c:extLst>
        </c:ser>
        <c:dLbls>
          <c:showLegendKey val="0"/>
          <c:showVal val="0"/>
          <c:showCatName val="0"/>
          <c:showSerName val="0"/>
          <c:showPercent val="0"/>
          <c:showBubbleSize val="0"/>
        </c:dLbls>
        <c:marker val="1"/>
        <c:smooth val="0"/>
        <c:axId val="1039522368"/>
        <c:axId val="1039520928"/>
        <c:extLst>
          <c:ext xmlns:c15="http://schemas.microsoft.com/office/drawing/2012/chart" uri="{02D57815-91ED-43cb-92C2-25804820EDAC}">
            <c15:filteredLineSeries>
              <c15:ser>
                <c:idx val="1"/>
                <c:order val="1"/>
                <c:tx>
                  <c:strRef>
                    <c:extLst>
                      <c:ext uri="{02D57815-91ED-43cb-92C2-25804820EDAC}">
                        <c15:formulaRef>
                          <c15:sqref>Planning!$A$3</c15:sqref>
                        </c15:formulaRef>
                      </c:ext>
                    </c:extLst>
                    <c:strCache>
                      <c:ptCount val="1"/>
                      <c:pt idx="0">
                        <c:v>Starts (No people out)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c:ext uri="{02D57815-91ED-43cb-92C2-25804820EDAC}">
                        <c15:formulaRef>
                          <c15:sqref>Planning!$B$3:$M$3</c15:sqref>
                        </c15:formulaRef>
                      </c:ext>
                    </c:extLst>
                    <c:numCache>
                      <c:formatCode>General</c:formatCode>
                      <c:ptCount val="12"/>
                      <c:pt idx="0">
                        <c:v>25</c:v>
                      </c:pt>
                      <c:pt idx="1">
                        <c:v>26</c:v>
                      </c:pt>
                      <c:pt idx="2">
                        <c:v>27</c:v>
                      </c:pt>
                      <c:pt idx="3">
                        <c:v>28</c:v>
                      </c:pt>
                      <c:pt idx="4">
                        <c:v>29</c:v>
                      </c:pt>
                      <c:pt idx="5">
                        <c:v>30</c:v>
                      </c:pt>
                      <c:pt idx="6">
                        <c:v>31</c:v>
                      </c:pt>
                      <c:pt idx="7">
                        <c:v>31</c:v>
                      </c:pt>
                      <c:pt idx="8">
                        <c:v>32</c:v>
                      </c:pt>
                      <c:pt idx="9">
                        <c:v>32</c:v>
                      </c:pt>
                      <c:pt idx="10">
                        <c:v>32</c:v>
                      </c:pt>
                      <c:pt idx="11">
                        <c:v>32</c:v>
                      </c:pt>
                    </c:numCache>
                  </c:numRef>
                </c:val>
                <c:smooth val="0"/>
                <c:extLst>
                  <c:ext xmlns:c16="http://schemas.microsoft.com/office/drawing/2014/chart" uri="{C3380CC4-5D6E-409C-BE32-E72D297353CC}">
                    <c16:uniqueId val="{00000001-5F2D-49F4-A6C5-BBD068765E9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Planning!$A$4</c15:sqref>
                        </c15:formulaRef>
                      </c:ext>
                    </c:extLst>
                    <c:strCache>
                      <c:ptCount val="1"/>
                      <c:pt idx="0">
                        <c:v>% Buffer for Training, Vacation, Call Out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xmlns:c15="http://schemas.microsoft.com/office/drawing/2012/chart">
                      <c:ext xmlns:c15="http://schemas.microsoft.com/office/drawing/2012/chart" uri="{02D57815-91ED-43cb-92C2-25804820EDAC}">
                        <c15:formulaRef>
                          <c15:sqref>Planning!$B$4:$M$4</c15:sqref>
                        </c15:formulaRef>
                      </c:ext>
                    </c:extLst>
                    <c:numCache>
                      <c:formatCode>General</c:formatCode>
                      <c:ptCount val="12"/>
                      <c:pt idx="0">
                        <c:v>0.1</c:v>
                      </c:pt>
                      <c:pt idx="1">
                        <c:v>0.1</c:v>
                      </c:pt>
                      <c:pt idx="2">
                        <c:v>0.1</c:v>
                      </c:pt>
                      <c:pt idx="3">
                        <c:v>0.1</c:v>
                      </c:pt>
                      <c:pt idx="4">
                        <c:v>0.1</c:v>
                      </c:pt>
                      <c:pt idx="5">
                        <c:v>0.2</c:v>
                      </c:pt>
                      <c:pt idx="6">
                        <c:v>0.2</c:v>
                      </c:pt>
                      <c:pt idx="7">
                        <c:v>0.2</c:v>
                      </c:pt>
                      <c:pt idx="8">
                        <c:v>0.2</c:v>
                      </c:pt>
                      <c:pt idx="9">
                        <c:v>0.2</c:v>
                      </c:pt>
                      <c:pt idx="10">
                        <c:v>0.2</c:v>
                      </c:pt>
                      <c:pt idx="11">
                        <c:v>0.2</c:v>
                      </c:pt>
                    </c:numCache>
                  </c:numRef>
                </c:val>
                <c:smooth val="0"/>
                <c:extLst xmlns:c15="http://schemas.microsoft.com/office/drawing/2012/chart">
                  <c:ext xmlns:c16="http://schemas.microsoft.com/office/drawing/2014/chart" uri="{C3380CC4-5D6E-409C-BE32-E72D297353CC}">
                    <c16:uniqueId val="{00000002-5F2D-49F4-A6C5-BBD068765E9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Planning!$A$5</c15:sqref>
                        </c15:formulaRef>
                      </c:ext>
                    </c:extLst>
                    <c:strCache>
                      <c:ptCount val="1"/>
                      <c:pt idx="0">
                        <c:v>Actual Starts Per Day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xmlns:c15="http://schemas.microsoft.com/office/drawing/2012/chart">
                      <c:ext xmlns:c15="http://schemas.microsoft.com/office/drawing/2012/chart" uri="{02D57815-91ED-43cb-92C2-25804820EDAC}">
                        <c15:formulaRef>
                          <c15:sqref>Planning!$B$5:$M$5</c15:sqref>
                        </c15:formulaRef>
                      </c:ext>
                    </c:extLst>
                    <c:numCache>
                      <c:formatCode>General</c:formatCode>
                      <c:ptCount val="12"/>
                      <c:pt idx="0">
                        <c:v>23</c:v>
                      </c:pt>
                      <c:pt idx="1">
                        <c:v>23</c:v>
                      </c:pt>
                      <c:pt idx="2">
                        <c:v>24</c:v>
                      </c:pt>
                      <c:pt idx="3">
                        <c:v>25</c:v>
                      </c:pt>
                      <c:pt idx="4">
                        <c:v>26</c:v>
                      </c:pt>
                      <c:pt idx="5">
                        <c:v>24</c:v>
                      </c:pt>
                      <c:pt idx="6">
                        <c:v>25</c:v>
                      </c:pt>
                      <c:pt idx="7">
                        <c:v>25</c:v>
                      </c:pt>
                      <c:pt idx="8">
                        <c:v>26</c:v>
                      </c:pt>
                      <c:pt idx="9">
                        <c:v>26</c:v>
                      </c:pt>
                      <c:pt idx="10">
                        <c:v>26</c:v>
                      </c:pt>
                      <c:pt idx="11">
                        <c:v>26</c:v>
                      </c:pt>
                    </c:numCache>
                  </c:numRef>
                </c:val>
                <c:smooth val="0"/>
                <c:extLst xmlns:c15="http://schemas.microsoft.com/office/drawing/2012/chart">
                  <c:ext xmlns:c16="http://schemas.microsoft.com/office/drawing/2014/chart" uri="{C3380CC4-5D6E-409C-BE32-E72D297353CC}">
                    <c16:uniqueId val="{00000003-5F2D-49F4-A6C5-BBD068765E9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Planning!$A$9</c15:sqref>
                        </c15:formulaRef>
                      </c:ext>
                    </c:extLst>
                    <c:strCache>
                      <c:ptCount val="1"/>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xmlns:c15="http://schemas.microsoft.com/office/drawing/2012/chart">
                      <c:ext xmlns:c15="http://schemas.microsoft.com/office/drawing/2012/chart" uri="{02D57815-91ED-43cb-92C2-25804820EDAC}">
                        <c15:formulaRef>
                          <c15:sqref>Planning!$B$9:$M$9</c15:sqref>
                        </c15:formulaRef>
                      </c:ext>
                    </c:extLst>
                    <c:numCache>
                      <c:formatCode>General</c:formatCode>
                      <c:ptCount val="12"/>
                      <c:pt idx="0">
                        <c:v>959.40909090909088</c:v>
                      </c:pt>
                      <c:pt idx="1">
                        <c:v>985.14285714285711</c:v>
                      </c:pt>
                      <c:pt idx="2">
                        <c:v>1001.5487899105356</c:v>
                      </c:pt>
                      <c:pt idx="3">
                        <c:v>1180.7170966830111</c:v>
                      </c:pt>
                      <c:pt idx="4">
                        <c:v>1180.7170966830111</c:v>
                      </c:pt>
                      <c:pt idx="5">
                        <c:v>1180.7170966830111</c:v>
                      </c:pt>
                      <c:pt idx="6">
                        <c:v>1176.2299469866155</c:v>
                      </c:pt>
                      <c:pt idx="7">
                        <c:v>1176.2299469866155</c:v>
                      </c:pt>
                      <c:pt idx="8">
                        <c:v>1176.2299469866155</c:v>
                      </c:pt>
                      <c:pt idx="9">
                        <c:v>1208.3913426271085</c:v>
                      </c:pt>
                      <c:pt idx="10">
                        <c:v>1208.3913426271085</c:v>
                      </c:pt>
                      <c:pt idx="11">
                        <c:v>1208.3913426271085</c:v>
                      </c:pt>
                    </c:numCache>
                  </c:numRef>
                </c:val>
                <c:smooth val="0"/>
                <c:extLst xmlns:c15="http://schemas.microsoft.com/office/drawing/2012/chart">
                  <c:ext xmlns:c16="http://schemas.microsoft.com/office/drawing/2014/chart" uri="{C3380CC4-5D6E-409C-BE32-E72D297353CC}">
                    <c16:uniqueId val="{00000007-5F2D-49F4-A6C5-BBD068765E99}"/>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Planning!$A$10</c15:sqref>
                        </c15:formulaRef>
                      </c:ext>
                    </c:extLst>
                    <c:strCache>
                      <c:ptCount val="1"/>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xmlns:c15="http://schemas.microsoft.com/office/drawing/2012/chart">
                      <c:ext xmlns:c15="http://schemas.microsoft.com/office/drawing/2012/chart" uri="{02D57815-91ED-43cb-92C2-25804820EDAC}">
                        <c15:formulaRef>
                          <c15:sqref>Planning!$B$10:$M$10</c15:sqref>
                        </c15:formulaRef>
                      </c:ext>
                    </c:extLst>
                    <c:numCache>
                      <c:formatCode>General</c:formatCode>
                      <c:ptCount val="12"/>
                      <c:pt idx="0">
                        <c:v>959.40909090909088</c:v>
                      </c:pt>
                      <c:pt idx="1">
                        <c:v>985.14285714285711</c:v>
                      </c:pt>
                      <c:pt idx="2">
                        <c:v>985.14285714285711</c:v>
                      </c:pt>
                      <c:pt idx="3">
                        <c:v>985.14285714285711</c:v>
                      </c:pt>
                      <c:pt idx="4">
                        <c:v>985.14285714285711</c:v>
                      </c:pt>
                      <c:pt idx="5">
                        <c:v>985.14285714285711</c:v>
                      </c:pt>
                      <c:pt idx="6">
                        <c:v>1016.6643806324508</c:v>
                      </c:pt>
                      <c:pt idx="7">
                        <c:v>1023.0886981883111</c:v>
                      </c:pt>
                      <c:pt idx="8">
                        <c:v>1029.5536111037068</c:v>
                      </c:pt>
                      <c:pt idx="9">
                        <c:v>1036.059375901327</c:v>
                      </c:pt>
                      <c:pt idx="10">
                        <c:v>1042.6062507248316</c:v>
                      </c:pt>
                      <c:pt idx="11">
                        <c:v>1049.1944953490945</c:v>
                      </c:pt>
                    </c:numCache>
                  </c:numRef>
                </c:val>
                <c:smooth val="0"/>
                <c:extLst xmlns:c15="http://schemas.microsoft.com/office/drawing/2012/chart">
                  <c:ext xmlns:c16="http://schemas.microsoft.com/office/drawing/2014/chart" uri="{C3380CC4-5D6E-409C-BE32-E72D297353CC}">
                    <c16:uniqueId val="{00000008-5F2D-49F4-A6C5-BBD068765E9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Planning!$A$11</c15:sqref>
                        </c15:formulaRef>
                      </c:ext>
                    </c:extLst>
                    <c:strCache>
                      <c:ptCount val="1"/>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xmlns:c15="http://schemas.microsoft.com/office/drawing/2012/chart">
                      <c:ext xmlns:c15="http://schemas.microsoft.com/office/drawing/2012/char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xmlns:c15="http://schemas.microsoft.com/office/drawing/2012/chart">
                      <c:ext xmlns:c15="http://schemas.microsoft.com/office/drawing/2012/chart" uri="{02D57815-91ED-43cb-92C2-25804820EDAC}">
                        <c15:formulaRef>
                          <c15:sqref>Planning!$B$11:$M$11</c15:sqref>
                        </c15:formulaRef>
                      </c:ext>
                    </c:extLst>
                    <c:numCache>
                      <c:formatCode>General</c:formatCode>
                      <c:ptCount val="12"/>
                      <c:pt idx="0">
                        <c:v>959.40909090909088</c:v>
                      </c:pt>
                      <c:pt idx="1">
                        <c:v>985.14285714285711</c:v>
                      </c:pt>
                      <c:pt idx="2">
                        <c:v>993.34582352669634</c:v>
                      </c:pt>
                      <c:pt idx="3">
                        <c:v>1082.9299769129341</c:v>
                      </c:pt>
                      <c:pt idx="4">
                        <c:v>1082.9299769129341</c:v>
                      </c:pt>
                      <c:pt idx="5">
                        <c:v>1082.9299769129341</c:v>
                      </c:pt>
                      <c:pt idx="6">
                        <c:v>1096.4471638095331</c:v>
                      </c:pt>
                      <c:pt idx="7">
                        <c:v>1099.6593225874633</c:v>
                      </c:pt>
                      <c:pt idx="8">
                        <c:v>1102.891779045161</c:v>
                      </c:pt>
                      <c:pt idx="9">
                        <c:v>1122.2253592642178</c:v>
                      </c:pt>
                      <c:pt idx="10">
                        <c:v>1125.49879667597</c:v>
                      </c:pt>
                      <c:pt idx="11">
                        <c:v>1128.7929189881015</c:v>
                      </c:pt>
                    </c:numCache>
                  </c:numRef>
                </c:val>
                <c:smooth val="0"/>
                <c:extLst xmlns:c15="http://schemas.microsoft.com/office/drawing/2012/chart">
                  <c:ext xmlns:c16="http://schemas.microsoft.com/office/drawing/2014/chart" uri="{C3380CC4-5D6E-409C-BE32-E72D297353CC}">
                    <c16:uniqueId val="{00000009-5F2D-49F4-A6C5-BBD068765E99}"/>
                  </c:ext>
                </c:extLst>
              </c15:ser>
            </c15:filteredLineSeries>
          </c:ext>
        </c:extLst>
      </c:lineChart>
      <c:dateAx>
        <c:axId val="112750749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10016"/>
        <c:crosses val="autoZero"/>
        <c:auto val="1"/>
        <c:lblOffset val="100"/>
        <c:baseTimeUnit val="months"/>
      </c:dateAx>
      <c:valAx>
        <c:axId val="112751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ASR</a:t>
                </a:r>
                <a:r>
                  <a:rPr lang="en-US" baseline="0"/>
                  <a:t> (Minutes)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07496"/>
        <c:crosses val="autoZero"/>
        <c:crossBetween val="between"/>
      </c:valAx>
      <c:valAx>
        <c:axId val="10395209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Employees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22368"/>
        <c:crosses val="max"/>
        <c:crossBetween val="between"/>
      </c:valAx>
      <c:dateAx>
        <c:axId val="1039522368"/>
        <c:scaling>
          <c:orientation val="minMax"/>
        </c:scaling>
        <c:delete val="1"/>
        <c:axPos val="b"/>
        <c:numFmt formatCode="mmm\-yy" sourceLinked="1"/>
        <c:majorTickMark val="out"/>
        <c:minorTickMark val="none"/>
        <c:tickLblPos val="nextTo"/>
        <c:crossAx val="1039520928"/>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ASR If</a:t>
            </a:r>
            <a:r>
              <a:rPr lang="en-US" baseline="0"/>
              <a:t> VSC Remains at 26 Headcount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463722229770044E-2"/>
          <c:y val="0.24628802660323626"/>
          <c:w val="0.94153575720464477"/>
          <c:h val="0.64002457725218687"/>
        </c:manualLayout>
      </c:layout>
      <c:lineChart>
        <c:grouping val="standard"/>
        <c:varyColors val="0"/>
        <c:ser>
          <c:idx val="5"/>
          <c:order val="5"/>
          <c:tx>
            <c:v>ASR Forecast (High)</c:v>
          </c:tx>
          <c:spPr>
            <a:ln w="28575" cap="rnd">
              <a:solidFill>
                <a:srgbClr val="FF0000">
                  <a:alpha val="32941"/>
                </a:srgb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2-AC0A-48D2-A238-9A5CCA03FD50}"/>
                </c:ext>
              </c:extLst>
            </c:dLbl>
            <c:dLbl>
              <c:idx val="2"/>
              <c:delete val="1"/>
              <c:extLst>
                <c:ext xmlns:c15="http://schemas.microsoft.com/office/drawing/2012/chart" uri="{CE6537A1-D6FC-4f65-9D91-7224C49458BB}"/>
                <c:ext xmlns:c16="http://schemas.microsoft.com/office/drawing/2014/chart" uri="{C3380CC4-5D6E-409C-BE32-E72D297353CC}">
                  <c16:uniqueId val="{00000004-AC0A-48D2-A238-9A5CCA03FD50}"/>
                </c:ext>
              </c:extLst>
            </c:dLbl>
            <c:dLbl>
              <c:idx val="4"/>
              <c:delete val="1"/>
              <c:extLst>
                <c:ext xmlns:c15="http://schemas.microsoft.com/office/drawing/2012/chart" uri="{CE6537A1-D6FC-4f65-9D91-7224C49458BB}"/>
                <c:ext xmlns:c16="http://schemas.microsoft.com/office/drawing/2014/chart" uri="{C3380CC4-5D6E-409C-BE32-E72D297353CC}">
                  <c16:uniqueId val="{00000005-AC0A-48D2-A238-9A5CCA03FD50}"/>
                </c:ext>
              </c:extLst>
            </c:dLbl>
            <c:dLbl>
              <c:idx val="6"/>
              <c:delete val="1"/>
              <c:extLst>
                <c:ext xmlns:c15="http://schemas.microsoft.com/office/drawing/2012/chart" uri="{CE6537A1-D6FC-4f65-9D91-7224C49458BB}"/>
                <c:ext xmlns:c16="http://schemas.microsoft.com/office/drawing/2014/chart" uri="{C3380CC4-5D6E-409C-BE32-E72D297353CC}">
                  <c16:uniqueId val="{0000000D-AC0A-48D2-A238-9A5CCA03FD50}"/>
                </c:ext>
              </c:extLst>
            </c:dLbl>
            <c:dLbl>
              <c:idx val="7"/>
              <c:layout>
                <c:manualLayout>
                  <c:x val="-2.5481409722509368E-2"/>
                  <c:y val="-2.2974745519088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C0A-48D2-A238-9A5CCA03FD50}"/>
                </c:ext>
              </c:extLst>
            </c:dLbl>
            <c:dLbl>
              <c:idx val="9"/>
              <c:delete val="1"/>
              <c:extLst>
                <c:ext xmlns:c15="http://schemas.microsoft.com/office/drawing/2012/chart" uri="{CE6537A1-D6FC-4f65-9D91-7224C49458BB}"/>
                <c:ext xmlns:c16="http://schemas.microsoft.com/office/drawing/2014/chart" uri="{C3380CC4-5D6E-409C-BE32-E72D297353CC}">
                  <c16:uniqueId val="{00000014-AC0A-48D2-A238-9A5CCA03FD50}"/>
                </c:ext>
              </c:extLst>
            </c:dLbl>
            <c:dLbl>
              <c:idx val="10"/>
              <c:delete val="1"/>
              <c:extLst>
                <c:ext xmlns:c15="http://schemas.microsoft.com/office/drawing/2012/chart" uri="{CE6537A1-D6FC-4f65-9D91-7224C49458BB}"/>
                <c:ext xmlns:c16="http://schemas.microsoft.com/office/drawing/2014/chart" uri="{C3380CC4-5D6E-409C-BE32-E72D297353CC}">
                  <c16:uniqueId val="{00000017-AC0A-48D2-A238-9A5CCA03FD50}"/>
                </c:ext>
              </c:extLst>
            </c:dLbl>
            <c:dLbl>
              <c:idx val="12"/>
              <c:delete val="1"/>
              <c:extLst>
                <c:ext xmlns:c15="http://schemas.microsoft.com/office/drawing/2012/chart" uri="{CE6537A1-D6FC-4f65-9D91-7224C49458BB}"/>
                <c:ext xmlns:c16="http://schemas.microsoft.com/office/drawing/2014/chart" uri="{C3380CC4-5D6E-409C-BE32-E72D297353CC}">
                  <c16:uniqueId val="{00000018-AC0A-48D2-A238-9A5CCA03FD50}"/>
                </c:ext>
              </c:extLst>
            </c:dLbl>
            <c:dLbl>
              <c:idx val="13"/>
              <c:delete val="1"/>
              <c:extLst>
                <c:ext xmlns:c15="http://schemas.microsoft.com/office/drawing/2012/chart" uri="{CE6537A1-D6FC-4f65-9D91-7224C49458BB}"/>
                <c:ext xmlns:c16="http://schemas.microsoft.com/office/drawing/2014/chart" uri="{C3380CC4-5D6E-409C-BE32-E72D297353CC}">
                  <c16:uniqueId val="{00000019-AC0A-48D2-A238-9A5CCA03FD50}"/>
                </c:ext>
              </c:extLst>
            </c:dLbl>
            <c:dLbl>
              <c:idx val="15"/>
              <c:delete val="1"/>
              <c:extLst>
                <c:ext xmlns:c15="http://schemas.microsoft.com/office/drawing/2012/chart" uri="{CE6537A1-D6FC-4f65-9D91-7224C49458BB}"/>
                <c:ext xmlns:c16="http://schemas.microsoft.com/office/drawing/2014/chart" uri="{C3380CC4-5D6E-409C-BE32-E72D297353CC}">
                  <c16:uniqueId val="{0000001E-AC0A-48D2-A238-9A5CCA03FD50}"/>
                </c:ext>
              </c:extLst>
            </c:dLbl>
            <c:dLbl>
              <c:idx val="16"/>
              <c:delete val="1"/>
              <c:extLst>
                <c:ext xmlns:c15="http://schemas.microsoft.com/office/drawing/2012/chart" uri="{CE6537A1-D6FC-4f65-9D91-7224C49458BB}"/>
                <c:ext xmlns:c16="http://schemas.microsoft.com/office/drawing/2014/chart" uri="{C3380CC4-5D6E-409C-BE32-E72D297353CC}">
                  <c16:uniqueId val="{00000028-AC0A-48D2-A238-9A5CCA03FD50}"/>
                </c:ext>
              </c:extLst>
            </c:dLbl>
            <c:dLbl>
              <c:idx val="18"/>
              <c:delete val="1"/>
              <c:extLst>
                <c:ext xmlns:c15="http://schemas.microsoft.com/office/drawing/2012/chart" uri="{CE6537A1-D6FC-4f65-9D91-7224C49458BB}"/>
                <c:ext xmlns:c16="http://schemas.microsoft.com/office/drawing/2014/chart" uri="{C3380CC4-5D6E-409C-BE32-E72D297353CC}">
                  <c16:uniqueId val="{0000002A-AC0A-48D2-A238-9A5CCA03FD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'HeadCount &amp; ASR'!$AF$51:$AY$51</c:f>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f>'HeadCount &amp; ASR'!$AF$57:$AY$57</c:f>
              <c:numCache>
                <c:formatCode>General</c:formatCode>
                <c:ptCount val="20"/>
                <c:pt idx="0">
                  <c:v>119.2</c:v>
                </c:pt>
                <c:pt idx="1">
                  <c:v>85.9</c:v>
                </c:pt>
                <c:pt idx="2">
                  <c:v>54.7</c:v>
                </c:pt>
                <c:pt idx="3">
                  <c:v>70.900000000000006</c:v>
                </c:pt>
                <c:pt idx="4">
                  <c:v>35.799999999999997</c:v>
                </c:pt>
                <c:pt idx="5">
                  <c:v>25</c:v>
                </c:pt>
                <c:pt idx="6">
                  <c:v>32</c:v>
                </c:pt>
                <c:pt idx="7">
                  <c:v>49.4</c:v>
                </c:pt>
                <c:pt idx="8">
                  <c:v>99.31</c:v>
                </c:pt>
                <c:pt idx="9">
                  <c:v>99.74</c:v>
                </c:pt>
                <c:pt idx="10">
                  <c:v>105.18</c:v>
                </c:pt>
                <c:pt idx="11">
                  <c:v>125.68</c:v>
                </c:pt>
                <c:pt idx="12">
                  <c:v>125.79</c:v>
                </c:pt>
                <c:pt idx="13">
                  <c:v>125.82</c:v>
                </c:pt>
                <c:pt idx="14">
                  <c:v>135.02000000000001</c:v>
                </c:pt>
                <c:pt idx="15">
                  <c:v>134.04</c:v>
                </c:pt>
                <c:pt idx="16">
                  <c:v>133.63</c:v>
                </c:pt>
                <c:pt idx="17">
                  <c:v>139.94999999999999</c:v>
                </c:pt>
                <c:pt idx="18">
                  <c:v>143.38</c:v>
                </c:pt>
                <c:pt idx="19">
                  <c:v>148.36000000000001</c:v>
                </c:pt>
              </c:numCache>
            </c:numRef>
          </c:val>
          <c:smooth val="0"/>
          <c:extLst>
            <c:ext xmlns:c16="http://schemas.microsoft.com/office/drawing/2014/chart" uri="{C3380CC4-5D6E-409C-BE32-E72D297353CC}">
              <c16:uniqueId val="{00000005-B565-4DAF-8F17-3BA6EE4B496E}"/>
            </c:ext>
          </c:extLst>
        </c:ser>
        <c:ser>
          <c:idx val="6"/>
          <c:order val="6"/>
          <c:tx>
            <c:v>ASR Forecast (Mid)</c:v>
          </c:tx>
          <c:spPr>
            <a:ln w="28575" cap="rnd">
              <a:solidFill>
                <a:schemeClr val="accent1">
                  <a:lumMod val="60000"/>
                </a:scheme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9-AC0A-48D2-A238-9A5CCA03FD50}"/>
                </c:ext>
              </c:extLst>
            </c:dLbl>
            <c:dLbl>
              <c:idx val="2"/>
              <c:delete val="1"/>
              <c:extLst>
                <c:ext xmlns:c15="http://schemas.microsoft.com/office/drawing/2012/chart" uri="{CE6537A1-D6FC-4f65-9D91-7224C49458BB}"/>
                <c:ext xmlns:c16="http://schemas.microsoft.com/office/drawing/2014/chart" uri="{C3380CC4-5D6E-409C-BE32-E72D297353CC}">
                  <c16:uniqueId val="{0000000A-AC0A-48D2-A238-9A5CCA03FD50}"/>
                </c:ext>
              </c:extLst>
            </c:dLbl>
            <c:dLbl>
              <c:idx val="4"/>
              <c:delete val="1"/>
              <c:extLst>
                <c:ext xmlns:c15="http://schemas.microsoft.com/office/drawing/2012/chart" uri="{CE6537A1-D6FC-4f65-9D91-7224C49458BB}"/>
                <c:ext xmlns:c16="http://schemas.microsoft.com/office/drawing/2014/chart" uri="{C3380CC4-5D6E-409C-BE32-E72D297353CC}">
                  <c16:uniqueId val="{0000000B-AC0A-48D2-A238-9A5CCA03FD50}"/>
                </c:ext>
              </c:extLst>
            </c:dLbl>
            <c:dLbl>
              <c:idx val="6"/>
              <c:delete val="1"/>
              <c:extLst>
                <c:ext xmlns:c15="http://schemas.microsoft.com/office/drawing/2012/chart" uri="{CE6537A1-D6FC-4f65-9D91-7224C49458BB}"/>
                <c:ext xmlns:c16="http://schemas.microsoft.com/office/drawing/2014/chart" uri="{C3380CC4-5D6E-409C-BE32-E72D297353CC}">
                  <c16:uniqueId val="{0000000C-AC0A-48D2-A238-9A5CCA03FD50}"/>
                </c:ext>
              </c:extLst>
            </c:dLbl>
            <c:dLbl>
              <c:idx val="7"/>
              <c:delete val="1"/>
              <c:extLst>
                <c:ext xmlns:c15="http://schemas.microsoft.com/office/drawing/2012/chart" uri="{CE6537A1-D6FC-4f65-9D91-7224C49458BB}"/>
                <c:ext xmlns:c16="http://schemas.microsoft.com/office/drawing/2014/chart" uri="{C3380CC4-5D6E-409C-BE32-E72D297353CC}">
                  <c16:uniqueId val="{0000000E-AC0A-48D2-A238-9A5CCA03FD50}"/>
                </c:ext>
              </c:extLst>
            </c:dLbl>
            <c:dLbl>
              <c:idx val="8"/>
              <c:layout>
                <c:manualLayout>
                  <c:x val="-7.7569786147324233E-3"/>
                  <c:y val="-2.29747455190884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C0A-48D2-A238-9A5CCA03FD50}"/>
                </c:ext>
              </c:extLst>
            </c:dLbl>
            <c:dLbl>
              <c:idx val="9"/>
              <c:delete val="1"/>
              <c:extLst>
                <c:ext xmlns:c15="http://schemas.microsoft.com/office/drawing/2012/chart" uri="{CE6537A1-D6FC-4f65-9D91-7224C49458BB}"/>
                <c:ext xmlns:c16="http://schemas.microsoft.com/office/drawing/2014/chart" uri="{C3380CC4-5D6E-409C-BE32-E72D297353CC}">
                  <c16:uniqueId val="{00000015-AC0A-48D2-A238-9A5CCA03FD50}"/>
                </c:ext>
              </c:extLst>
            </c:dLbl>
            <c:dLbl>
              <c:idx val="10"/>
              <c:delete val="1"/>
              <c:extLst>
                <c:ext xmlns:c15="http://schemas.microsoft.com/office/drawing/2012/chart" uri="{CE6537A1-D6FC-4f65-9D91-7224C49458BB}"/>
                <c:ext xmlns:c16="http://schemas.microsoft.com/office/drawing/2014/chart" uri="{C3380CC4-5D6E-409C-BE32-E72D297353CC}">
                  <c16:uniqueId val="{00000016-AC0A-48D2-A238-9A5CCA03FD50}"/>
                </c:ext>
              </c:extLst>
            </c:dLbl>
            <c:dLbl>
              <c:idx val="12"/>
              <c:delete val="1"/>
              <c:extLst>
                <c:ext xmlns:c15="http://schemas.microsoft.com/office/drawing/2012/chart" uri="{CE6537A1-D6FC-4f65-9D91-7224C49458BB}"/>
                <c:ext xmlns:c16="http://schemas.microsoft.com/office/drawing/2014/chart" uri="{C3380CC4-5D6E-409C-BE32-E72D297353CC}">
                  <c16:uniqueId val="{0000001A-AC0A-48D2-A238-9A5CCA03FD50}"/>
                </c:ext>
              </c:extLst>
            </c:dLbl>
            <c:dLbl>
              <c:idx val="13"/>
              <c:delete val="1"/>
              <c:extLst>
                <c:ext xmlns:c15="http://schemas.microsoft.com/office/drawing/2012/chart" uri="{CE6537A1-D6FC-4f65-9D91-7224C49458BB}"/>
                <c:ext xmlns:c16="http://schemas.microsoft.com/office/drawing/2014/chart" uri="{C3380CC4-5D6E-409C-BE32-E72D297353CC}">
                  <c16:uniqueId val="{00000026-AC0A-48D2-A238-9A5CCA03FD50}"/>
                </c:ext>
              </c:extLst>
            </c:dLbl>
            <c:dLbl>
              <c:idx val="15"/>
              <c:delete val="1"/>
              <c:extLst>
                <c:ext xmlns:c15="http://schemas.microsoft.com/office/drawing/2012/chart" uri="{CE6537A1-D6FC-4f65-9D91-7224C49458BB}"/>
                <c:ext xmlns:c16="http://schemas.microsoft.com/office/drawing/2014/chart" uri="{C3380CC4-5D6E-409C-BE32-E72D297353CC}">
                  <c16:uniqueId val="{0000001F-AC0A-48D2-A238-9A5CCA03FD50}"/>
                </c:ext>
              </c:extLst>
            </c:dLbl>
            <c:dLbl>
              <c:idx val="16"/>
              <c:delete val="1"/>
              <c:extLst>
                <c:ext xmlns:c15="http://schemas.microsoft.com/office/drawing/2012/chart" uri="{CE6537A1-D6FC-4f65-9D91-7224C49458BB}"/>
                <c:ext xmlns:c16="http://schemas.microsoft.com/office/drawing/2014/chart" uri="{C3380CC4-5D6E-409C-BE32-E72D297353CC}">
                  <c16:uniqueId val="{00000020-AC0A-48D2-A238-9A5CCA03FD50}"/>
                </c:ext>
              </c:extLst>
            </c:dLbl>
            <c:dLbl>
              <c:idx val="17"/>
              <c:layout>
                <c:manualLayout>
                  <c:x val="-1.8107046446651034E-2"/>
                  <c:y val="-1.56184247452729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C0A-48D2-A238-9A5CCA03FD50}"/>
                </c:ext>
              </c:extLst>
            </c:dLbl>
            <c:dLbl>
              <c:idx val="18"/>
              <c:delete val="1"/>
              <c:extLst>
                <c:ext xmlns:c15="http://schemas.microsoft.com/office/drawing/2012/chart" uri="{CE6537A1-D6FC-4f65-9D91-7224C49458BB}"/>
                <c:ext xmlns:c16="http://schemas.microsoft.com/office/drawing/2014/chart" uri="{C3380CC4-5D6E-409C-BE32-E72D297353CC}">
                  <c16:uniqueId val="{00000025-AC0A-48D2-A238-9A5CCA03FD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'HeadCount &amp; ASR'!$AF$51:$AY$51</c:f>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f>'HeadCount &amp; ASR'!$AF$58:$AY$58</c:f>
              <c:numCache>
                <c:formatCode>General</c:formatCode>
                <c:ptCount val="20"/>
                <c:pt idx="0">
                  <c:v>119.2</c:v>
                </c:pt>
                <c:pt idx="1">
                  <c:v>85.9</c:v>
                </c:pt>
                <c:pt idx="2">
                  <c:v>54.7</c:v>
                </c:pt>
                <c:pt idx="3">
                  <c:v>70.900000000000006</c:v>
                </c:pt>
                <c:pt idx="4">
                  <c:v>35.799999999999997</c:v>
                </c:pt>
                <c:pt idx="5">
                  <c:v>25</c:v>
                </c:pt>
                <c:pt idx="6">
                  <c:v>32</c:v>
                </c:pt>
                <c:pt idx="7">
                  <c:v>49.4</c:v>
                </c:pt>
                <c:pt idx="8">
                  <c:v>84.97</c:v>
                </c:pt>
                <c:pt idx="9">
                  <c:v>85.73</c:v>
                </c:pt>
                <c:pt idx="10">
                  <c:v>88.57</c:v>
                </c:pt>
                <c:pt idx="11">
                  <c:v>108.24</c:v>
                </c:pt>
                <c:pt idx="12">
                  <c:v>108.7</c:v>
                </c:pt>
                <c:pt idx="13">
                  <c:v>112.49</c:v>
                </c:pt>
                <c:pt idx="14">
                  <c:v>122.81</c:v>
                </c:pt>
                <c:pt idx="15">
                  <c:v>125.12</c:v>
                </c:pt>
                <c:pt idx="16">
                  <c:v>125.72</c:v>
                </c:pt>
                <c:pt idx="17">
                  <c:v>131.43</c:v>
                </c:pt>
                <c:pt idx="18">
                  <c:v>130.69999999999999</c:v>
                </c:pt>
                <c:pt idx="19">
                  <c:v>132.32</c:v>
                </c:pt>
              </c:numCache>
            </c:numRef>
          </c:val>
          <c:smooth val="0"/>
          <c:extLst>
            <c:ext xmlns:c16="http://schemas.microsoft.com/office/drawing/2014/chart" uri="{C3380CC4-5D6E-409C-BE32-E72D297353CC}">
              <c16:uniqueId val="{00000006-B565-4DAF-8F17-3BA6EE4B496E}"/>
            </c:ext>
          </c:extLst>
        </c:ser>
        <c:ser>
          <c:idx val="7"/>
          <c:order val="7"/>
          <c:tx>
            <c:v>ASR Forecast (Low)</c:v>
          </c:tx>
          <c:spPr>
            <a:ln w="28575" cap="rnd">
              <a:solidFill>
                <a:schemeClr val="accent1">
                  <a:lumMod val="40000"/>
                  <a:lumOff val="60000"/>
                </a:scheme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1-AC0A-48D2-A238-9A5CCA03FD50}"/>
                </c:ext>
              </c:extLst>
            </c:dLbl>
            <c:dLbl>
              <c:idx val="2"/>
              <c:layout>
                <c:manualLayout>
                  <c:x val="-1.7479409222384338E-2"/>
                  <c:y val="2.11631791238041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0A-48D2-A238-9A5CCA03FD50}"/>
                </c:ext>
              </c:extLst>
            </c:dLbl>
            <c:dLbl>
              <c:idx val="4"/>
              <c:delete val="1"/>
              <c:extLst>
                <c:ext xmlns:c15="http://schemas.microsoft.com/office/drawing/2012/chart" uri="{CE6537A1-D6FC-4f65-9D91-7224C49458BB}"/>
                <c:ext xmlns:c16="http://schemas.microsoft.com/office/drawing/2014/chart" uri="{C3380CC4-5D6E-409C-BE32-E72D297353CC}">
                  <c16:uniqueId val="{00000000-AC0A-48D2-A238-9A5CCA03FD50}"/>
                </c:ext>
              </c:extLst>
            </c:dLbl>
            <c:dLbl>
              <c:idx val="6"/>
              <c:delete val="1"/>
              <c:extLst>
                <c:ext xmlns:c15="http://schemas.microsoft.com/office/drawing/2012/chart" uri="{CE6537A1-D6FC-4f65-9D91-7224C49458BB}"/>
                <c:ext xmlns:c16="http://schemas.microsoft.com/office/drawing/2014/chart" uri="{C3380CC4-5D6E-409C-BE32-E72D297353CC}">
                  <c16:uniqueId val="{00000007-AC0A-48D2-A238-9A5CCA03FD50}"/>
                </c:ext>
              </c:extLst>
            </c:dLbl>
            <c:dLbl>
              <c:idx val="7"/>
              <c:delete val="1"/>
              <c:extLst>
                <c:ext xmlns:c15="http://schemas.microsoft.com/office/drawing/2012/chart" uri="{CE6537A1-D6FC-4f65-9D91-7224C49458BB}"/>
                <c:ext xmlns:c16="http://schemas.microsoft.com/office/drawing/2014/chart" uri="{C3380CC4-5D6E-409C-BE32-E72D297353CC}">
                  <c16:uniqueId val="{00000008-AC0A-48D2-A238-9A5CCA03FD50}"/>
                </c:ext>
              </c:extLst>
            </c:dLbl>
            <c:dLbl>
              <c:idx val="8"/>
              <c:layout>
                <c:manualLayout>
                  <c:x val="2.0250023135705186E-2"/>
                  <c:y val="-2.2974745519088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C0A-48D2-A238-9A5CCA03FD50}"/>
                </c:ext>
              </c:extLst>
            </c:dLbl>
            <c:dLbl>
              <c:idx val="9"/>
              <c:delete val="1"/>
              <c:extLst>
                <c:ext xmlns:c15="http://schemas.microsoft.com/office/drawing/2012/chart" uri="{CE6537A1-D6FC-4f65-9D91-7224C49458BB}"/>
                <c:ext xmlns:c16="http://schemas.microsoft.com/office/drawing/2014/chart" uri="{C3380CC4-5D6E-409C-BE32-E72D297353CC}">
                  <c16:uniqueId val="{00000010-AC0A-48D2-A238-9A5CCA03FD50}"/>
                </c:ext>
              </c:extLst>
            </c:dLbl>
            <c:dLbl>
              <c:idx val="10"/>
              <c:delete val="1"/>
              <c:extLst>
                <c:ext xmlns:c15="http://schemas.microsoft.com/office/drawing/2012/chart" uri="{CE6537A1-D6FC-4f65-9D91-7224C49458BB}"/>
                <c:ext xmlns:c16="http://schemas.microsoft.com/office/drawing/2014/chart" uri="{C3380CC4-5D6E-409C-BE32-E72D297353CC}">
                  <c16:uniqueId val="{00000011-AC0A-48D2-A238-9A5CCA03FD50}"/>
                </c:ext>
              </c:extLst>
            </c:dLbl>
            <c:dLbl>
              <c:idx val="12"/>
              <c:delete val="1"/>
              <c:extLst>
                <c:ext xmlns:c15="http://schemas.microsoft.com/office/drawing/2012/chart" uri="{CE6537A1-D6FC-4f65-9D91-7224C49458BB}"/>
                <c:ext xmlns:c16="http://schemas.microsoft.com/office/drawing/2014/chart" uri="{C3380CC4-5D6E-409C-BE32-E72D297353CC}">
                  <c16:uniqueId val="{0000001B-AC0A-48D2-A238-9A5CCA03FD50}"/>
                </c:ext>
              </c:extLst>
            </c:dLbl>
            <c:dLbl>
              <c:idx val="13"/>
              <c:delete val="1"/>
              <c:extLst>
                <c:ext xmlns:c15="http://schemas.microsoft.com/office/drawing/2012/chart" uri="{CE6537A1-D6FC-4f65-9D91-7224C49458BB}"/>
                <c:ext xmlns:c16="http://schemas.microsoft.com/office/drawing/2014/chart" uri="{C3380CC4-5D6E-409C-BE32-E72D297353CC}">
                  <c16:uniqueId val="{00000027-AC0A-48D2-A238-9A5CCA03FD50}"/>
                </c:ext>
              </c:extLst>
            </c:dLbl>
            <c:dLbl>
              <c:idx val="15"/>
              <c:delete val="1"/>
              <c:extLst>
                <c:ext xmlns:c15="http://schemas.microsoft.com/office/drawing/2012/chart" uri="{CE6537A1-D6FC-4f65-9D91-7224C49458BB}"/>
                <c:ext xmlns:c16="http://schemas.microsoft.com/office/drawing/2014/chart" uri="{C3380CC4-5D6E-409C-BE32-E72D297353CC}">
                  <c16:uniqueId val="{00000021-AC0A-48D2-A238-9A5CCA03FD50}"/>
                </c:ext>
              </c:extLst>
            </c:dLbl>
            <c:dLbl>
              <c:idx val="16"/>
              <c:delete val="1"/>
              <c:extLst>
                <c:ext xmlns:c15="http://schemas.microsoft.com/office/drawing/2012/chart" uri="{CE6537A1-D6FC-4f65-9D91-7224C49458BB}"/>
                <c:ext xmlns:c16="http://schemas.microsoft.com/office/drawing/2014/chart" uri="{C3380CC4-5D6E-409C-BE32-E72D297353CC}">
                  <c16:uniqueId val="{00000029-AC0A-48D2-A238-9A5CCA03FD50}"/>
                </c:ext>
              </c:extLst>
            </c:dLbl>
            <c:dLbl>
              <c:idx val="18"/>
              <c:delete val="1"/>
              <c:extLst>
                <c:ext xmlns:c15="http://schemas.microsoft.com/office/drawing/2012/chart" uri="{CE6537A1-D6FC-4f65-9D91-7224C49458BB}"/>
                <c:ext xmlns:c16="http://schemas.microsoft.com/office/drawing/2014/chart" uri="{C3380CC4-5D6E-409C-BE32-E72D297353CC}">
                  <c16:uniqueId val="{00000023-AC0A-48D2-A238-9A5CCA03FD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'HeadCount &amp; ASR'!$AF$51:$AY$51</c:f>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f>'HeadCount &amp; ASR'!$AF$59:$AY$59</c:f>
              <c:numCache>
                <c:formatCode>General</c:formatCode>
                <c:ptCount val="20"/>
                <c:pt idx="0">
                  <c:v>119.2</c:v>
                </c:pt>
                <c:pt idx="1">
                  <c:v>85.9</c:v>
                </c:pt>
                <c:pt idx="2">
                  <c:v>54.7</c:v>
                </c:pt>
                <c:pt idx="3">
                  <c:v>70.900000000000006</c:v>
                </c:pt>
                <c:pt idx="4">
                  <c:v>35.799999999999997</c:v>
                </c:pt>
                <c:pt idx="5">
                  <c:v>25</c:v>
                </c:pt>
                <c:pt idx="6">
                  <c:v>32</c:v>
                </c:pt>
                <c:pt idx="7">
                  <c:v>49.4</c:v>
                </c:pt>
                <c:pt idx="8">
                  <c:v>56.53</c:v>
                </c:pt>
                <c:pt idx="9">
                  <c:v>56.56</c:v>
                </c:pt>
                <c:pt idx="10">
                  <c:v>56.57</c:v>
                </c:pt>
                <c:pt idx="11">
                  <c:v>92.44</c:v>
                </c:pt>
                <c:pt idx="12">
                  <c:v>97.49</c:v>
                </c:pt>
                <c:pt idx="13">
                  <c:v>99.88</c:v>
                </c:pt>
                <c:pt idx="14">
                  <c:v>99.64</c:v>
                </c:pt>
                <c:pt idx="15">
                  <c:v>105.24</c:v>
                </c:pt>
                <c:pt idx="16">
                  <c:v>107.52</c:v>
                </c:pt>
                <c:pt idx="17">
                  <c:v>109</c:v>
                </c:pt>
                <c:pt idx="18">
                  <c:v>109.04</c:v>
                </c:pt>
                <c:pt idx="19">
                  <c:v>113.48</c:v>
                </c:pt>
              </c:numCache>
            </c:numRef>
          </c:val>
          <c:smooth val="0"/>
          <c:extLst>
            <c:ext xmlns:c16="http://schemas.microsoft.com/office/drawing/2014/chart" uri="{C3380CC4-5D6E-409C-BE32-E72D297353CC}">
              <c16:uniqueId val="{00000007-B565-4DAF-8F17-3BA6EE4B496E}"/>
            </c:ext>
          </c:extLst>
        </c:ser>
        <c:dLbls>
          <c:dLblPos val="t"/>
          <c:showLegendKey val="0"/>
          <c:showVal val="1"/>
          <c:showCatName val="0"/>
          <c:showSerName val="0"/>
          <c:showPercent val="0"/>
          <c:showBubbleSize val="0"/>
        </c:dLbls>
        <c:smooth val="0"/>
        <c:axId val="1013274632"/>
        <c:axId val="1013274992"/>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'HeadCount &amp; ASR'!$AF$51:$AY$51</c15:sqref>
                        </c15:formulaRef>
                      </c:ext>
                    </c:extLst>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extLst>
                      <c:ext uri="{02D57815-91ED-43cb-92C2-25804820EDAC}">
                        <c15:formulaRef>
                          <c15:sqref>'HeadCount &amp; ASR'!$AF$52:$AY$52</c15:sqref>
                        </c15:formulaRef>
                      </c:ext>
                    </c:extLst>
                    <c:numCache>
                      <c:formatCode>General</c:formatCode>
                      <c:ptCount val="20"/>
                      <c:pt idx="8">
                        <c:v>31</c:v>
                      </c:pt>
                      <c:pt idx="9">
                        <c:v>32</c:v>
                      </c:pt>
                      <c:pt idx="10">
                        <c:v>32</c:v>
                      </c:pt>
                      <c:pt idx="11">
                        <c:v>33</c:v>
                      </c:pt>
                      <c:pt idx="12">
                        <c:v>33</c:v>
                      </c:pt>
                      <c:pt idx="13">
                        <c:v>33</c:v>
                      </c:pt>
                      <c:pt idx="14">
                        <c:v>35</c:v>
                      </c:pt>
                      <c:pt idx="15">
                        <c:v>35</c:v>
                      </c:pt>
                      <c:pt idx="16">
                        <c:v>35</c:v>
                      </c:pt>
                      <c:pt idx="17">
                        <c:v>35</c:v>
                      </c:pt>
                      <c:pt idx="18">
                        <c:v>35</c:v>
                      </c:pt>
                      <c:pt idx="19">
                        <c:v>36</c:v>
                      </c:pt>
                    </c:numCache>
                  </c:numRef>
                </c:val>
                <c:smooth val="0"/>
                <c:extLst>
                  <c:ext xmlns:c16="http://schemas.microsoft.com/office/drawing/2014/chart" uri="{C3380CC4-5D6E-409C-BE32-E72D297353CC}">
                    <c16:uniqueId val="{00000000-B565-4DAF-8F17-3BA6EE4B496E}"/>
                  </c:ext>
                </c:extLst>
              </c15:ser>
            </c15:filteredLineSeries>
            <c15:filteredLineSeries>
              <c15:ser>
                <c:idx val="1"/>
                <c:order val="1"/>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'HeadCount &amp; ASR'!$AF$51:$AY$51</c15:sqref>
                        </c15:formulaRef>
                      </c:ext>
                    </c:extLst>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extLst xmlns:c15="http://schemas.microsoft.com/office/drawing/2012/chart">
                      <c:ext xmlns:c15="http://schemas.microsoft.com/office/drawing/2012/chart" uri="{02D57815-91ED-43cb-92C2-25804820EDAC}">
                        <c15:formulaRef>
                          <c15:sqref>'HeadCount &amp; ASR'!$AF$53:$AY$53</c15:sqref>
                        </c15:formulaRef>
                      </c:ext>
                    </c:extLst>
                    <c:numCache>
                      <c:formatCode>General</c:formatCode>
                      <c:ptCount val="20"/>
                      <c:pt idx="8">
                        <c:v>30</c:v>
                      </c:pt>
                      <c:pt idx="9">
                        <c:v>30</c:v>
                      </c:pt>
                      <c:pt idx="10">
                        <c:v>30</c:v>
                      </c:pt>
                      <c:pt idx="11">
                        <c:v>32</c:v>
                      </c:pt>
                      <c:pt idx="12">
                        <c:v>32</c:v>
                      </c:pt>
                      <c:pt idx="13">
                        <c:v>32</c:v>
                      </c:pt>
                      <c:pt idx="14">
                        <c:v>33</c:v>
                      </c:pt>
                      <c:pt idx="15">
                        <c:v>33</c:v>
                      </c:pt>
                      <c:pt idx="16">
                        <c:v>33</c:v>
                      </c:pt>
                      <c:pt idx="17">
                        <c:v>34</c:v>
                      </c:pt>
                      <c:pt idx="18">
                        <c:v>34</c:v>
                      </c:pt>
                      <c:pt idx="19">
                        <c:v>34</c:v>
                      </c:pt>
                    </c:numCache>
                  </c:numRef>
                </c:val>
                <c:smooth val="0"/>
                <c:extLst xmlns:c15="http://schemas.microsoft.com/office/drawing/2012/chart">
                  <c:ext xmlns:c16="http://schemas.microsoft.com/office/drawing/2014/chart" uri="{C3380CC4-5D6E-409C-BE32-E72D297353CC}">
                    <c16:uniqueId val="{00000001-B565-4DAF-8F17-3BA6EE4B496E}"/>
                  </c:ext>
                </c:extLst>
              </c15:ser>
            </c15:filteredLineSeries>
            <c15:filteredLineSeries>
              <c15:ser>
                <c:idx val="2"/>
                <c:order val="2"/>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'HeadCount &amp; ASR'!$AF$51:$AY$51</c15:sqref>
                        </c15:formulaRef>
                      </c:ext>
                    </c:extLst>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extLst xmlns:c15="http://schemas.microsoft.com/office/drawing/2012/chart">
                      <c:ext xmlns:c15="http://schemas.microsoft.com/office/drawing/2012/chart" uri="{02D57815-91ED-43cb-92C2-25804820EDAC}">
                        <c15:formulaRef>
                          <c15:sqref>'HeadCount &amp; ASR'!$AF$54:$AY$54</c15:sqref>
                        </c15:formulaRef>
                      </c:ext>
                    </c:extLst>
                    <c:numCache>
                      <c:formatCode>General</c:formatCode>
                      <c:ptCount val="20"/>
                      <c:pt idx="8">
                        <c:v>30</c:v>
                      </c:pt>
                      <c:pt idx="9">
                        <c:v>30</c:v>
                      </c:pt>
                      <c:pt idx="10">
                        <c:v>30</c:v>
                      </c:pt>
                      <c:pt idx="11">
                        <c:v>30</c:v>
                      </c:pt>
                      <c:pt idx="12">
                        <c:v>30</c:v>
                      </c:pt>
                      <c:pt idx="13">
                        <c:v>31</c:v>
                      </c:pt>
                      <c:pt idx="14">
                        <c:v>31</c:v>
                      </c:pt>
                      <c:pt idx="15">
                        <c:v>31</c:v>
                      </c:pt>
                      <c:pt idx="16">
                        <c:v>31</c:v>
                      </c:pt>
                      <c:pt idx="17">
                        <c:v>31</c:v>
                      </c:pt>
                      <c:pt idx="18">
                        <c:v>31</c:v>
                      </c:pt>
                      <c:pt idx="19">
                        <c:v>31</c:v>
                      </c:pt>
                    </c:numCache>
                  </c:numRef>
                </c:val>
                <c:smooth val="0"/>
                <c:extLst xmlns:c15="http://schemas.microsoft.com/office/drawing/2012/chart">
                  <c:ext xmlns:c16="http://schemas.microsoft.com/office/drawing/2014/chart" uri="{C3380CC4-5D6E-409C-BE32-E72D297353CC}">
                    <c16:uniqueId val="{00000002-B565-4DAF-8F17-3BA6EE4B496E}"/>
                  </c:ext>
                </c:extLst>
              </c15:ser>
            </c15:filteredLineSeries>
            <c15:filteredLineSeries>
              <c15:ser>
                <c:idx val="3"/>
                <c:order val="3"/>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'HeadCount &amp; ASR'!$AF$51:$AY$51</c15:sqref>
                        </c15:formulaRef>
                      </c:ext>
                    </c:extLst>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extLst xmlns:c15="http://schemas.microsoft.com/office/drawing/2012/chart">
                      <c:ext xmlns:c15="http://schemas.microsoft.com/office/drawing/2012/chart" uri="{02D57815-91ED-43cb-92C2-25804820EDAC}">
                        <c15:formulaRef>
                          <c15:sqref>'HeadCount &amp; ASR'!$AF$55:$AY$55</c15:sqref>
                        </c15:formulaRef>
                      </c:ext>
                    </c:extLst>
                    <c:numCache>
                      <c:formatCode>General</c:formatCode>
                      <c:ptCount val="20"/>
                    </c:numCache>
                  </c:numRef>
                </c:val>
                <c:smooth val="0"/>
                <c:extLst xmlns:c15="http://schemas.microsoft.com/office/drawing/2012/chart">
                  <c:ext xmlns:c16="http://schemas.microsoft.com/office/drawing/2014/chart" uri="{C3380CC4-5D6E-409C-BE32-E72D297353CC}">
                    <c16:uniqueId val="{00000003-B565-4DAF-8F17-3BA6EE4B496E}"/>
                  </c:ext>
                </c:extLst>
              </c15:ser>
            </c15:filteredLineSeries>
            <c15:filteredLineSeries>
              <c15:ser>
                <c:idx val="4"/>
                <c:order val="4"/>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'HeadCount &amp; ASR'!$AF$51:$AY$51</c15:sqref>
                        </c15:formulaRef>
                      </c:ext>
                    </c:extLst>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extLst xmlns:c15="http://schemas.microsoft.com/office/drawing/2012/chart">
                      <c:ext xmlns:c15="http://schemas.microsoft.com/office/drawing/2012/chart" uri="{02D57815-91ED-43cb-92C2-25804820EDAC}">
                        <c15:formulaRef>
                          <c15:sqref>'HeadCount &amp; ASR'!$AF$56:$AY$56</c15:sqref>
                        </c15:formulaRef>
                      </c:ext>
                    </c:extLst>
                    <c:numCache>
                      <c:formatCode>General</c:formatCode>
                      <c:ptCount val="20"/>
                    </c:numCache>
                  </c:numRef>
                </c:val>
                <c:smooth val="0"/>
                <c:extLst xmlns:c15="http://schemas.microsoft.com/office/drawing/2012/chart">
                  <c:ext xmlns:c16="http://schemas.microsoft.com/office/drawing/2014/chart" uri="{C3380CC4-5D6E-409C-BE32-E72D297353CC}">
                    <c16:uniqueId val="{00000004-B565-4DAF-8F17-3BA6EE4B496E}"/>
                  </c:ext>
                </c:extLst>
              </c15:ser>
            </c15:filteredLineSeries>
          </c:ext>
        </c:extLst>
      </c:lineChart>
      <c:dateAx>
        <c:axId val="1013274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992"/>
        <c:crosses val="autoZero"/>
        <c:auto val="1"/>
        <c:lblOffset val="100"/>
        <c:baseTimeUnit val="months"/>
      </c:dateAx>
      <c:valAx>
        <c:axId val="101327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ASR</a:t>
                </a:r>
                <a:r>
                  <a:rPr lang="en-US" baseline="0"/>
                  <a:t> (Minutes)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ASR at</a:t>
            </a:r>
            <a:r>
              <a:rPr lang="en-US" baseline="0"/>
              <a:t> 27 Headcount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64242795355226E-2"/>
          <c:y val="0.2389317695544608"/>
          <c:w val="0.94153575720464477"/>
          <c:h val="0.64002457725218687"/>
        </c:manualLayout>
      </c:layout>
      <c:lineChart>
        <c:grouping val="standard"/>
        <c:varyColors val="0"/>
        <c:ser>
          <c:idx val="10"/>
          <c:order val="10"/>
          <c:tx>
            <c:strRef>
              <c:f>'HeadCount &amp; ASR'!$A$62</c:f>
              <c:strCache>
                <c:ptCount val="1"/>
                <c:pt idx="0">
                  <c:v>Forecasted ASR with current headcount (high):</c:v>
                </c:pt>
              </c:strCache>
            </c:strRef>
          </c:tx>
          <c:spPr>
            <a:ln w="28575" cap="rnd">
              <a:solidFill>
                <a:schemeClr val="accent5">
                  <a:lumMod val="6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f>'HeadCount &amp; ASR'!$B$62:$AY$62</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76.209999999999994</c:v>
                </c:pt>
                <c:pt idx="39">
                  <c:v>76.06</c:v>
                </c:pt>
                <c:pt idx="40">
                  <c:v>82.41</c:v>
                </c:pt>
                <c:pt idx="41">
                  <c:v>104.93</c:v>
                </c:pt>
                <c:pt idx="42">
                  <c:v>104.5</c:v>
                </c:pt>
                <c:pt idx="43">
                  <c:v>104.5</c:v>
                </c:pt>
                <c:pt idx="44">
                  <c:v>113.35</c:v>
                </c:pt>
                <c:pt idx="45">
                  <c:v>113.98</c:v>
                </c:pt>
                <c:pt idx="46">
                  <c:v>112.83</c:v>
                </c:pt>
                <c:pt idx="47">
                  <c:v>119.5</c:v>
                </c:pt>
                <c:pt idx="48">
                  <c:v>123.03</c:v>
                </c:pt>
                <c:pt idx="49">
                  <c:v>128.84</c:v>
                </c:pt>
              </c:numCache>
            </c:numRef>
          </c:val>
          <c:smooth val="0"/>
          <c:extLst>
            <c:ext xmlns:c16="http://schemas.microsoft.com/office/drawing/2014/chart" uri="{C3380CC4-5D6E-409C-BE32-E72D297353CC}">
              <c16:uniqueId val="{00000011-2E82-45C3-BEE2-B42B259E3169}"/>
            </c:ext>
          </c:extLst>
        </c:ser>
        <c:ser>
          <c:idx val="11"/>
          <c:order val="11"/>
          <c:tx>
            <c:strRef>
              <c:f>'HeadCount &amp; ASR'!$A$63</c:f>
              <c:strCache>
                <c:ptCount val="1"/>
                <c:pt idx="0">
                  <c:v>Forecasted ASR with current headcount (mid):</c:v>
                </c:pt>
              </c:strCache>
            </c:strRef>
          </c:tx>
          <c:spPr>
            <a:ln w="28575" cap="rnd">
              <a:solidFill>
                <a:schemeClr val="accent6">
                  <a:lumMod val="6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f>'HeadCount &amp; ASR'!$B$63:$AY$63</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53.83</c:v>
                </c:pt>
                <c:pt idx="39">
                  <c:v>55.45</c:v>
                </c:pt>
                <c:pt idx="40">
                  <c:v>64.489999999999995</c:v>
                </c:pt>
                <c:pt idx="41">
                  <c:v>85.64</c:v>
                </c:pt>
                <c:pt idx="42">
                  <c:v>86.47</c:v>
                </c:pt>
                <c:pt idx="43">
                  <c:v>89.29</c:v>
                </c:pt>
                <c:pt idx="44">
                  <c:v>102.49</c:v>
                </c:pt>
                <c:pt idx="45">
                  <c:v>103.26</c:v>
                </c:pt>
                <c:pt idx="46">
                  <c:v>104.96</c:v>
                </c:pt>
                <c:pt idx="47">
                  <c:v>109.31</c:v>
                </c:pt>
                <c:pt idx="48">
                  <c:v>109.89</c:v>
                </c:pt>
                <c:pt idx="49">
                  <c:v>110.83</c:v>
                </c:pt>
              </c:numCache>
            </c:numRef>
          </c:val>
          <c:smooth val="0"/>
          <c:extLst>
            <c:ext xmlns:c16="http://schemas.microsoft.com/office/drawing/2014/chart" uri="{C3380CC4-5D6E-409C-BE32-E72D297353CC}">
              <c16:uniqueId val="{00000012-2E82-45C3-BEE2-B42B259E3169}"/>
            </c:ext>
          </c:extLst>
        </c:ser>
        <c:ser>
          <c:idx val="12"/>
          <c:order val="12"/>
          <c:tx>
            <c:strRef>
              <c:f>'HeadCount &amp; ASR'!$A$64</c:f>
              <c:strCache>
                <c:ptCount val="1"/>
                <c:pt idx="0">
                  <c:v>Forecasted ASR with current headcount (low):</c:v>
                </c:pt>
              </c:strCache>
            </c:strRef>
          </c:tx>
          <c:spPr>
            <a:ln w="28575" cap="rnd">
              <a:solidFill>
                <a:schemeClr val="accent1">
                  <a:lumMod val="80000"/>
                  <a:lumOff val="2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f>'HeadCount &amp; ASR'!$B$64:$AY$64</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30.29</c:v>
                </c:pt>
                <c:pt idx="39">
                  <c:v>30.16</c:v>
                </c:pt>
                <c:pt idx="40">
                  <c:v>30.27</c:v>
                </c:pt>
                <c:pt idx="41">
                  <c:v>66.72</c:v>
                </c:pt>
                <c:pt idx="42">
                  <c:v>73.59</c:v>
                </c:pt>
                <c:pt idx="43">
                  <c:v>75.849999999999994</c:v>
                </c:pt>
                <c:pt idx="44">
                  <c:v>76.47</c:v>
                </c:pt>
                <c:pt idx="45">
                  <c:v>82.97</c:v>
                </c:pt>
                <c:pt idx="46">
                  <c:v>85.09</c:v>
                </c:pt>
                <c:pt idx="47">
                  <c:v>85.26</c:v>
                </c:pt>
                <c:pt idx="48">
                  <c:v>86.53</c:v>
                </c:pt>
                <c:pt idx="49">
                  <c:v>91.11</c:v>
                </c:pt>
              </c:numCache>
            </c:numRef>
          </c:val>
          <c:smooth val="0"/>
          <c:extLst>
            <c:ext xmlns:c16="http://schemas.microsoft.com/office/drawing/2014/chart" uri="{C3380CC4-5D6E-409C-BE32-E72D297353CC}">
              <c16:uniqueId val="{00000013-2E82-45C3-BEE2-B42B259E3169}"/>
            </c:ext>
          </c:extLst>
        </c:ser>
        <c:dLbls>
          <c:showLegendKey val="0"/>
          <c:showVal val="0"/>
          <c:showCatName val="0"/>
          <c:showSerName val="0"/>
          <c:showPercent val="0"/>
          <c:showBubbleSize val="0"/>
        </c:dLbls>
        <c:smooth val="0"/>
        <c:axId val="1013274632"/>
        <c:axId val="1013274992"/>
        <c:extLst>
          <c:ext xmlns:c15="http://schemas.microsoft.com/office/drawing/2012/chart" uri="{02D57815-91ED-43cb-92C2-25804820EDAC}">
            <c15:filteredLineSeries>
              <c15:ser>
                <c:idx val="0"/>
                <c:order val="0"/>
                <c:tx>
                  <c:strRef>
                    <c:extLst>
                      <c:ext uri="{02D57815-91ED-43cb-92C2-25804820EDAC}">
                        <c15:formulaRef>
                          <c15:sqref>'HeadCount &amp; ASR'!$A$52</c15:sqref>
                        </c15:formulaRef>
                      </c:ext>
                    </c:extLst>
                    <c:strCache>
                      <c:ptCount val="1"/>
                      <c:pt idx="0">
                        <c:v>High Forecast</c:v>
                      </c:pt>
                    </c:strCache>
                  </c:strRef>
                </c:tx>
                <c:spPr>
                  <a:ln w="28575" cap="rnd">
                    <a:solidFill>
                      <a:schemeClr val="accent1"/>
                    </a:solidFill>
                    <a:round/>
                  </a:ln>
                  <a:effectLst/>
                </c:spPr>
                <c:marker>
                  <c:symbol val="none"/>
                </c:marker>
                <c:cat>
                  <c:numRef>
                    <c:extLst>
                      <c:ex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c:ext uri="{02D57815-91ED-43cb-92C2-25804820EDAC}">
                        <c15:formulaRef>
                          <c15:sqref>'HeadCount &amp; ASR'!$B$52:$AY$52</c15:sqref>
                        </c15:formulaRef>
                      </c:ext>
                    </c:extLst>
                    <c:numCache>
                      <c:formatCode>General</c:formatCode>
                      <c:ptCount val="50"/>
                      <c:pt idx="38">
                        <c:v>31</c:v>
                      </c:pt>
                      <c:pt idx="39">
                        <c:v>32</c:v>
                      </c:pt>
                      <c:pt idx="40">
                        <c:v>32</c:v>
                      </c:pt>
                      <c:pt idx="41">
                        <c:v>33</c:v>
                      </c:pt>
                      <c:pt idx="42">
                        <c:v>33</c:v>
                      </c:pt>
                      <c:pt idx="43">
                        <c:v>33</c:v>
                      </c:pt>
                      <c:pt idx="44">
                        <c:v>35</c:v>
                      </c:pt>
                      <c:pt idx="45">
                        <c:v>35</c:v>
                      </c:pt>
                      <c:pt idx="46">
                        <c:v>35</c:v>
                      </c:pt>
                      <c:pt idx="47">
                        <c:v>35</c:v>
                      </c:pt>
                      <c:pt idx="48">
                        <c:v>35</c:v>
                      </c:pt>
                      <c:pt idx="49">
                        <c:v>36</c:v>
                      </c:pt>
                    </c:numCache>
                  </c:numRef>
                </c:val>
                <c:smooth val="0"/>
                <c:extLst>
                  <c:ext xmlns:c16="http://schemas.microsoft.com/office/drawing/2014/chart" uri="{C3380CC4-5D6E-409C-BE32-E72D297353CC}">
                    <c16:uniqueId val="{00000003-2E82-45C3-BEE2-B42B259E316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'HeadCount &amp; ASR'!$A$53</c15:sqref>
                        </c15:formulaRef>
                      </c:ext>
                    </c:extLst>
                    <c:strCache>
                      <c:ptCount val="1"/>
                      <c:pt idx="0">
                        <c:v>Mid  Forecast</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ASR'!$B$53:$AY$53</c15:sqref>
                        </c15:formulaRef>
                      </c:ext>
                    </c:extLst>
                    <c:numCache>
                      <c:formatCode>General</c:formatCode>
                      <c:ptCount val="50"/>
                      <c:pt idx="38">
                        <c:v>30</c:v>
                      </c:pt>
                      <c:pt idx="39">
                        <c:v>30</c:v>
                      </c:pt>
                      <c:pt idx="40">
                        <c:v>30</c:v>
                      </c:pt>
                      <c:pt idx="41">
                        <c:v>32</c:v>
                      </c:pt>
                      <c:pt idx="42">
                        <c:v>32</c:v>
                      </c:pt>
                      <c:pt idx="43">
                        <c:v>32</c:v>
                      </c:pt>
                      <c:pt idx="44">
                        <c:v>33</c:v>
                      </c:pt>
                      <c:pt idx="45">
                        <c:v>33</c:v>
                      </c:pt>
                      <c:pt idx="46">
                        <c:v>33</c:v>
                      </c:pt>
                      <c:pt idx="47">
                        <c:v>34</c:v>
                      </c:pt>
                      <c:pt idx="48">
                        <c:v>34</c:v>
                      </c:pt>
                      <c:pt idx="49">
                        <c:v>34</c:v>
                      </c:pt>
                    </c:numCache>
                  </c:numRef>
                </c:val>
                <c:smooth val="0"/>
                <c:extLst xmlns:c15="http://schemas.microsoft.com/office/drawing/2012/chart">
                  <c:ext xmlns:c16="http://schemas.microsoft.com/office/drawing/2014/chart" uri="{C3380CC4-5D6E-409C-BE32-E72D297353CC}">
                    <c16:uniqueId val="{00000008-2E82-45C3-BEE2-B42B259E316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'HeadCount &amp; ASR'!$A$54</c15:sqref>
                        </c15:formulaRef>
                      </c:ext>
                    </c:extLst>
                    <c:strCache>
                      <c:ptCount val="1"/>
                      <c:pt idx="0">
                        <c:v>Low Forecast</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ASR'!$B$54:$AY$54</c15:sqref>
                        </c15:formulaRef>
                      </c:ext>
                    </c:extLst>
                    <c:numCache>
                      <c:formatCode>General</c:formatCode>
                      <c:ptCount val="50"/>
                      <c:pt idx="38">
                        <c:v>30</c:v>
                      </c:pt>
                      <c:pt idx="39">
                        <c:v>30</c:v>
                      </c:pt>
                      <c:pt idx="40">
                        <c:v>30</c:v>
                      </c:pt>
                      <c:pt idx="41">
                        <c:v>30</c:v>
                      </c:pt>
                      <c:pt idx="42">
                        <c:v>30</c:v>
                      </c:pt>
                      <c:pt idx="43">
                        <c:v>31</c:v>
                      </c:pt>
                      <c:pt idx="44">
                        <c:v>31</c:v>
                      </c:pt>
                      <c:pt idx="45">
                        <c:v>31</c:v>
                      </c:pt>
                      <c:pt idx="46">
                        <c:v>31</c:v>
                      </c:pt>
                      <c:pt idx="47">
                        <c:v>31</c:v>
                      </c:pt>
                      <c:pt idx="48">
                        <c:v>31</c:v>
                      </c:pt>
                      <c:pt idx="49">
                        <c:v>31</c:v>
                      </c:pt>
                    </c:numCache>
                  </c:numRef>
                </c:val>
                <c:smooth val="0"/>
                <c:extLst xmlns:c15="http://schemas.microsoft.com/office/drawing/2012/chart">
                  <c:ext xmlns:c16="http://schemas.microsoft.com/office/drawing/2014/chart" uri="{C3380CC4-5D6E-409C-BE32-E72D297353CC}">
                    <c16:uniqueId val="{00000009-2E82-45C3-BEE2-B42B259E316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'HeadCount &amp; ASR'!$A$55</c15:sqref>
                        </c15:formulaRef>
                      </c:ext>
                    </c:extLst>
                    <c:strCache>
                      <c:ptCount val="1"/>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ASR'!$B$55:$AY$55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A-2E82-45C3-BEE2-B42B259E316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'HeadCount &amp; ASR'!$A$56</c15:sqref>
                        </c15:formulaRef>
                      </c:ext>
                    </c:extLst>
                    <c:strCache>
                      <c:ptCount val="1"/>
                      <c:pt idx="0">
                        <c:v>26 Headcount</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ASR'!$B$56:$AY$56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B-2E82-45C3-BEE2-B42B259E316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'HeadCount &amp; ASR'!$A$57</c15:sqref>
                        </c15:formulaRef>
                      </c:ext>
                    </c:extLst>
                    <c:strCache>
                      <c:ptCount val="1"/>
                      <c:pt idx="0">
                        <c:v>Forecasted ASR with current headcount (high):</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ASR'!$B$57:$AY$57</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99.31</c:v>
                      </c:pt>
                      <c:pt idx="39">
                        <c:v>99.74</c:v>
                      </c:pt>
                      <c:pt idx="40">
                        <c:v>105.18</c:v>
                      </c:pt>
                      <c:pt idx="41">
                        <c:v>125.68</c:v>
                      </c:pt>
                      <c:pt idx="42">
                        <c:v>125.79</c:v>
                      </c:pt>
                      <c:pt idx="43">
                        <c:v>125.82</c:v>
                      </c:pt>
                      <c:pt idx="44">
                        <c:v>135.02000000000001</c:v>
                      </c:pt>
                      <c:pt idx="45">
                        <c:v>134.04</c:v>
                      </c:pt>
                      <c:pt idx="46">
                        <c:v>133.63</c:v>
                      </c:pt>
                      <c:pt idx="47">
                        <c:v>139.94999999999999</c:v>
                      </c:pt>
                      <c:pt idx="48">
                        <c:v>143.38</c:v>
                      </c:pt>
                      <c:pt idx="49">
                        <c:v>148.36000000000001</c:v>
                      </c:pt>
                    </c:numCache>
                  </c:numRef>
                </c:val>
                <c:smooth val="0"/>
                <c:extLst xmlns:c15="http://schemas.microsoft.com/office/drawing/2012/chart">
                  <c:ext xmlns:c16="http://schemas.microsoft.com/office/drawing/2014/chart" uri="{C3380CC4-5D6E-409C-BE32-E72D297353CC}">
                    <c16:uniqueId val="{0000000C-2E82-45C3-BEE2-B42B259E3169}"/>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'HeadCount &amp; ASR'!$A$58</c15:sqref>
                        </c15:formulaRef>
                      </c:ext>
                    </c:extLst>
                    <c:strCache>
                      <c:ptCount val="1"/>
                      <c:pt idx="0">
                        <c:v>Forecasted ASR with current headcount (mid):</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ASR'!$B$58:$AY$58</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84.97</c:v>
                      </c:pt>
                      <c:pt idx="39">
                        <c:v>85.73</c:v>
                      </c:pt>
                      <c:pt idx="40">
                        <c:v>88.57</c:v>
                      </c:pt>
                      <c:pt idx="41">
                        <c:v>108.24</c:v>
                      </c:pt>
                      <c:pt idx="42">
                        <c:v>108.7</c:v>
                      </c:pt>
                      <c:pt idx="43">
                        <c:v>112.49</c:v>
                      </c:pt>
                      <c:pt idx="44">
                        <c:v>122.81</c:v>
                      </c:pt>
                      <c:pt idx="45">
                        <c:v>125.12</c:v>
                      </c:pt>
                      <c:pt idx="46">
                        <c:v>125.72</c:v>
                      </c:pt>
                      <c:pt idx="47">
                        <c:v>131.43</c:v>
                      </c:pt>
                      <c:pt idx="48">
                        <c:v>130.69999999999999</c:v>
                      </c:pt>
                      <c:pt idx="49">
                        <c:v>132.32</c:v>
                      </c:pt>
                    </c:numCache>
                  </c:numRef>
                </c:val>
                <c:smooth val="0"/>
                <c:extLst xmlns:c15="http://schemas.microsoft.com/office/drawing/2012/chart">
                  <c:ext xmlns:c16="http://schemas.microsoft.com/office/drawing/2014/chart" uri="{C3380CC4-5D6E-409C-BE32-E72D297353CC}">
                    <c16:uniqueId val="{0000000D-2E82-45C3-BEE2-B42B259E316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'HeadCount &amp; ASR'!$A$59</c15:sqref>
                        </c15:formulaRef>
                      </c:ext>
                    </c:extLst>
                    <c:strCache>
                      <c:ptCount val="1"/>
                      <c:pt idx="0">
                        <c:v>Forecasted ASR with current headcount (low):</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ASR'!$B$59:$AY$59</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56.53</c:v>
                      </c:pt>
                      <c:pt idx="39">
                        <c:v>56.56</c:v>
                      </c:pt>
                      <c:pt idx="40">
                        <c:v>56.57</c:v>
                      </c:pt>
                      <c:pt idx="41">
                        <c:v>92.44</c:v>
                      </c:pt>
                      <c:pt idx="42">
                        <c:v>97.49</c:v>
                      </c:pt>
                      <c:pt idx="43">
                        <c:v>99.88</c:v>
                      </c:pt>
                      <c:pt idx="44">
                        <c:v>99.64</c:v>
                      </c:pt>
                      <c:pt idx="45">
                        <c:v>105.24</c:v>
                      </c:pt>
                      <c:pt idx="46">
                        <c:v>107.52</c:v>
                      </c:pt>
                      <c:pt idx="47">
                        <c:v>109</c:v>
                      </c:pt>
                      <c:pt idx="48">
                        <c:v>109.04</c:v>
                      </c:pt>
                      <c:pt idx="49">
                        <c:v>113.48</c:v>
                      </c:pt>
                    </c:numCache>
                  </c:numRef>
                </c:val>
                <c:smooth val="0"/>
                <c:extLst xmlns:c15="http://schemas.microsoft.com/office/drawing/2012/chart">
                  <c:ext xmlns:c16="http://schemas.microsoft.com/office/drawing/2014/chart" uri="{C3380CC4-5D6E-409C-BE32-E72D297353CC}">
                    <c16:uniqueId val="{0000000E-2E82-45C3-BEE2-B42B259E3169}"/>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'HeadCount &amp; ASR'!$A$60</c15:sqref>
                        </c15:formulaRef>
                      </c:ext>
                    </c:extLst>
                    <c:strCache>
                      <c:ptCount val="1"/>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ASR'!$B$60:$AY$60</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F-2E82-45C3-BEE2-B42B259E316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'HeadCount &amp; ASR'!$A$61</c15:sqref>
                        </c15:formulaRef>
                      </c:ext>
                    </c:extLst>
                    <c:strCache>
                      <c:ptCount val="1"/>
                      <c:pt idx="0">
                        <c:v>27 Headcount</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ASR'!$B$61:$AY$61</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0-2E82-45C3-BEE2-B42B259E3169}"/>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'HeadCount &amp; ASR'!$A$65</c15:sqref>
                        </c15:formulaRef>
                      </c:ext>
                    </c:extLst>
                    <c:strCache>
                      <c:ptCount val="1"/>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ASR'!$B$65:$AY$65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4-2E82-45C3-BEE2-B42B259E3169}"/>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'HeadCount &amp; ASR'!$A$66</c15:sqref>
                        </c15:formulaRef>
                      </c:ext>
                    </c:extLst>
                    <c:strCache>
                      <c:ptCount val="1"/>
                      <c:pt idx="0">
                        <c:v>28 Headcount</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ASR'!$B$66:$AY$66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5-2E82-45C3-BEE2-B42B259E3169}"/>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'HeadCount &amp; ASR'!$A$67</c15:sqref>
                        </c15:formulaRef>
                      </c:ext>
                    </c:extLst>
                    <c:strCache>
                      <c:ptCount val="1"/>
                      <c:pt idx="0">
                        <c:v>Forecasted ASR with current headcount (high):</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ASR'!$B$67:$AY$67</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48.53</c:v>
                      </c:pt>
                      <c:pt idx="39">
                        <c:v>48.56</c:v>
                      </c:pt>
                      <c:pt idx="40">
                        <c:v>58.57</c:v>
                      </c:pt>
                      <c:pt idx="41">
                        <c:v>88.94</c:v>
                      </c:pt>
                      <c:pt idx="42">
                        <c:v>89.03</c:v>
                      </c:pt>
                      <c:pt idx="43">
                        <c:v>88.01</c:v>
                      </c:pt>
                      <c:pt idx="44">
                        <c:v>99.17</c:v>
                      </c:pt>
                      <c:pt idx="45">
                        <c:v>98.63</c:v>
                      </c:pt>
                      <c:pt idx="46">
                        <c:v>99.42</c:v>
                      </c:pt>
                      <c:pt idx="47">
                        <c:v>107.26</c:v>
                      </c:pt>
                      <c:pt idx="48">
                        <c:v>109.35</c:v>
                      </c:pt>
                      <c:pt idx="49">
                        <c:v>116.89</c:v>
                      </c:pt>
                    </c:numCache>
                  </c:numRef>
                </c:val>
                <c:smooth val="0"/>
                <c:extLst xmlns:c15="http://schemas.microsoft.com/office/drawing/2012/chart">
                  <c:ext xmlns:c16="http://schemas.microsoft.com/office/drawing/2014/chart" uri="{C3380CC4-5D6E-409C-BE32-E72D297353CC}">
                    <c16:uniqueId val="{00000016-2E82-45C3-BEE2-B42B259E3169}"/>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'HeadCount &amp; ASR'!$A$68</c15:sqref>
                        </c15:formulaRef>
                      </c:ext>
                    </c:extLst>
                    <c:strCache>
                      <c:ptCount val="1"/>
                      <c:pt idx="0">
                        <c:v>Forecasted ASR with current headcount (mid):</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ASR'!$B$68:$AY$68</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32.130000000000003</c:v>
                      </c:pt>
                      <c:pt idx="39">
                        <c:v>30.11</c:v>
                      </c:pt>
                      <c:pt idx="40">
                        <c:v>34.1</c:v>
                      </c:pt>
                      <c:pt idx="41">
                        <c:v>64.930000000000007</c:v>
                      </c:pt>
                      <c:pt idx="42">
                        <c:v>65.14</c:v>
                      </c:pt>
                      <c:pt idx="43">
                        <c:v>72.02</c:v>
                      </c:pt>
                      <c:pt idx="44">
                        <c:v>85.67</c:v>
                      </c:pt>
                      <c:pt idx="45">
                        <c:v>87.6</c:v>
                      </c:pt>
                      <c:pt idx="46">
                        <c:v>88.29</c:v>
                      </c:pt>
                      <c:pt idx="47">
                        <c:v>94.62</c:v>
                      </c:pt>
                      <c:pt idx="48">
                        <c:v>96.17</c:v>
                      </c:pt>
                      <c:pt idx="49">
                        <c:v>96.95</c:v>
                      </c:pt>
                    </c:numCache>
                  </c:numRef>
                </c:val>
                <c:smooth val="0"/>
                <c:extLst xmlns:c15="http://schemas.microsoft.com/office/drawing/2012/chart">
                  <c:ext xmlns:c16="http://schemas.microsoft.com/office/drawing/2014/chart" uri="{C3380CC4-5D6E-409C-BE32-E72D297353CC}">
                    <c16:uniqueId val="{00000017-2E82-45C3-BEE2-B42B259E3169}"/>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'HeadCount &amp; ASR'!$A$69</c15:sqref>
                        </c15:formulaRef>
                      </c:ext>
                    </c:extLst>
                    <c:strCache>
                      <c:ptCount val="1"/>
                      <c:pt idx="0">
                        <c:v>Forecasted ASR with current headcount (low):</c:v>
                      </c:pt>
                    </c:strCache>
                  </c:strRef>
                </c:tx>
                <c:spPr>
                  <a:ln w="28575" cap="rnd">
                    <a:solidFill>
                      <a:schemeClr val="accent6">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ASR'!$B$69:$AY$69</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20.170000000000002</c:v>
                      </c:pt>
                      <c:pt idx="39">
                        <c:v>20.440000000000001</c:v>
                      </c:pt>
                      <c:pt idx="40">
                        <c:v>20.23</c:v>
                      </c:pt>
                      <c:pt idx="41">
                        <c:v>37.9</c:v>
                      </c:pt>
                      <c:pt idx="42">
                        <c:v>44.79</c:v>
                      </c:pt>
                      <c:pt idx="43">
                        <c:v>48.23</c:v>
                      </c:pt>
                      <c:pt idx="44">
                        <c:v>48.56</c:v>
                      </c:pt>
                      <c:pt idx="45">
                        <c:v>59.37</c:v>
                      </c:pt>
                      <c:pt idx="46">
                        <c:v>62.69</c:v>
                      </c:pt>
                      <c:pt idx="47">
                        <c:v>64.8</c:v>
                      </c:pt>
                      <c:pt idx="48">
                        <c:v>65.09</c:v>
                      </c:pt>
                      <c:pt idx="49">
                        <c:v>73.7</c:v>
                      </c:pt>
                    </c:numCache>
                  </c:numRef>
                </c:val>
                <c:smooth val="0"/>
                <c:extLst xmlns:c15="http://schemas.microsoft.com/office/drawing/2012/chart">
                  <c:ext xmlns:c16="http://schemas.microsoft.com/office/drawing/2014/chart" uri="{C3380CC4-5D6E-409C-BE32-E72D297353CC}">
                    <c16:uniqueId val="{00000018-2E82-45C3-BEE2-B42B259E3169}"/>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'HeadCount &amp; ASR'!$A$70</c15:sqref>
                        </c15:formulaRef>
                      </c:ext>
                    </c:extLst>
                    <c:strCache>
                      <c:ptCount val="1"/>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ASR'!$B$70:$AY$70</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9-2E82-45C3-BEE2-B42B259E3169}"/>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'HeadCount &amp; ASR'!$A$71</c15:sqref>
                        </c15:formulaRef>
                      </c:ext>
                    </c:extLst>
                    <c:strCache>
                      <c:ptCount val="1"/>
                      <c:pt idx="0">
                        <c:v>29 Headcount</c:v>
                      </c:pt>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ASR'!$B$71:$AY$71</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A-2E82-45C3-BEE2-B42B259E3169}"/>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'HeadCount &amp; ASR'!$A$72</c15:sqref>
                        </c15:formulaRef>
                      </c:ext>
                    </c:extLst>
                    <c:strCache>
                      <c:ptCount val="1"/>
                      <c:pt idx="0">
                        <c:v>Forecasted ASR with current headcount (high):</c:v>
                      </c:pt>
                    </c:strCache>
                  </c:strRef>
                </c:tx>
                <c:spPr>
                  <a:ln w="28575" cap="rnd">
                    <a:solidFill>
                      <a:schemeClr val="accent3">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ASR'!$B$72:$AY$72</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30.54</c:v>
                      </c:pt>
                      <c:pt idx="39">
                        <c:v>29.65</c:v>
                      </c:pt>
                      <c:pt idx="40">
                        <c:v>34.46</c:v>
                      </c:pt>
                      <c:pt idx="41">
                        <c:v>70.59</c:v>
                      </c:pt>
                      <c:pt idx="42">
                        <c:v>69.06</c:v>
                      </c:pt>
                      <c:pt idx="43">
                        <c:v>68.94</c:v>
                      </c:pt>
                      <c:pt idx="44">
                        <c:v>83.7</c:v>
                      </c:pt>
                      <c:pt idx="45">
                        <c:v>83.04</c:v>
                      </c:pt>
                      <c:pt idx="46">
                        <c:v>83.61</c:v>
                      </c:pt>
                      <c:pt idx="47">
                        <c:v>91.8</c:v>
                      </c:pt>
                      <c:pt idx="48">
                        <c:v>95.18</c:v>
                      </c:pt>
                      <c:pt idx="49">
                        <c:v>103.22</c:v>
                      </c:pt>
                    </c:numCache>
                  </c:numRef>
                </c:val>
                <c:smooth val="0"/>
                <c:extLst xmlns:c15="http://schemas.microsoft.com/office/drawing/2012/chart">
                  <c:ext xmlns:c16="http://schemas.microsoft.com/office/drawing/2014/chart" uri="{C3380CC4-5D6E-409C-BE32-E72D297353CC}">
                    <c16:uniqueId val="{0000001B-2E82-45C3-BEE2-B42B259E3169}"/>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'HeadCount &amp; ASR'!$A$73</c15:sqref>
                        </c15:formulaRef>
                      </c:ext>
                    </c:extLst>
                    <c:strCache>
                      <c:ptCount val="1"/>
                      <c:pt idx="0">
                        <c:v>Forecasted ASR with current headcount (mid):</c:v>
                      </c:pt>
                    </c:strCache>
                  </c:strRef>
                </c:tx>
                <c:spPr>
                  <a:ln w="28575" cap="rnd">
                    <a:solidFill>
                      <a:schemeClr val="accent4">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ASR'!$B$73:$AY$73</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22.49</c:v>
                      </c:pt>
                      <c:pt idx="39">
                        <c:v>22.12</c:v>
                      </c:pt>
                      <c:pt idx="40">
                        <c:v>24.54</c:v>
                      </c:pt>
                      <c:pt idx="41">
                        <c:v>37.159999999999997</c:v>
                      </c:pt>
                      <c:pt idx="42">
                        <c:v>36.28</c:v>
                      </c:pt>
                      <c:pt idx="43">
                        <c:v>42.36</c:v>
                      </c:pt>
                      <c:pt idx="44">
                        <c:v>66.36</c:v>
                      </c:pt>
                      <c:pt idx="45">
                        <c:v>68.81</c:v>
                      </c:pt>
                      <c:pt idx="46">
                        <c:v>69.53</c:v>
                      </c:pt>
                      <c:pt idx="47">
                        <c:v>78.260000000000005</c:v>
                      </c:pt>
                      <c:pt idx="48">
                        <c:v>78.75</c:v>
                      </c:pt>
                      <c:pt idx="49">
                        <c:v>81.05</c:v>
                      </c:pt>
                    </c:numCache>
                  </c:numRef>
                </c:val>
                <c:smooth val="0"/>
                <c:extLst xmlns:c15="http://schemas.microsoft.com/office/drawing/2012/chart">
                  <c:ext xmlns:c16="http://schemas.microsoft.com/office/drawing/2014/chart" uri="{C3380CC4-5D6E-409C-BE32-E72D297353CC}">
                    <c16:uniqueId val="{0000001C-2E82-45C3-BEE2-B42B259E3169}"/>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'HeadCount &amp; ASR'!$A$74</c15:sqref>
                        </c15:formulaRef>
                      </c:ext>
                    </c:extLst>
                    <c:strCache>
                      <c:ptCount val="1"/>
                      <c:pt idx="0">
                        <c:v>Forecasted ASR with current headcount (low):</c:v>
                      </c:pt>
                    </c:strCache>
                  </c:strRef>
                </c:tx>
                <c:spPr>
                  <a:ln w="28575" cap="rnd">
                    <a:solidFill>
                      <a:schemeClr val="accent5">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ASR'!$B$74:$AY$74</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15.38</c:v>
                      </c:pt>
                      <c:pt idx="39">
                        <c:v>15.55</c:v>
                      </c:pt>
                      <c:pt idx="40">
                        <c:v>15.14</c:v>
                      </c:pt>
                      <c:pt idx="41">
                        <c:v>25.02</c:v>
                      </c:pt>
                      <c:pt idx="42">
                        <c:v>28.38</c:v>
                      </c:pt>
                      <c:pt idx="43">
                        <c:v>29.82</c:v>
                      </c:pt>
                      <c:pt idx="44">
                        <c:v>29.57</c:v>
                      </c:pt>
                      <c:pt idx="45">
                        <c:v>33.880000000000003</c:v>
                      </c:pt>
                      <c:pt idx="46">
                        <c:v>36.07</c:v>
                      </c:pt>
                      <c:pt idx="47">
                        <c:v>36.57</c:v>
                      </c:pt>
                      <c:pt idx="48">
                        <c:v>37.299999999999997</c:v>
                      </c:pt>
                      <c:pt idx="49">
                        <c:v>46.38</c:v>
                      </c:pt>
                    </c:numCache>
                  </c:numRef>
                </c:val>
                <c:smooth val="0"/>
                <c:extLst xmlns:c15="http://schemas.microsoft.com/office/drawing/2012/chart">
                  <c:ext xmlns:c16="http://schemas.microsoft.com/office/drawing/2014/chart" uri="{C3380CC4-5D6E-409C-BE32-E72D297353CC}">
                    <c16:uniqueId val="{0000001D-2E82-45C3-BEE2-B42B259E3169}"/>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'HeadCount &amp; ASR'!$A$75</c15:sqref>
                        </c15:formulaRef>
                      </c:ext>
                    </c:extLst>
                    <c:strCache>
                      <c:ptCount val="1"/>
                    </c:strCache>
                  </c:strRef>
                </c:tx>
                <c:spPr>
                  <a:ln w="28575" cap="rnd">
                    <a:solidFill>
                      <a:schemeClr val="accent6">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ASR'!$B$75:$AY$75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E-2E82-45C3-BEE2-B42B259E3169}"/>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'HeadCount &amp; ASR'!$A$76</c15:sqref>
                        </c15:formulaRef>
                      </c:ext>
                    </c:extLst>
                    <c:strCache>
                      <c:ptCount val="1"/>
                      <c:pt idx="0">
                        <c:v>30 Headcount</c:v>
                      </c:pt>
                    </c:strCache>
                  </c:strRef>
                </c:tx>
                <c:spPr>
                  <a:ln w="28575" cap="rnd">
                    <a:solidFill>
                      <a:schemeClr val="accent1">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ASR'!$B$76:$AY$76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F-2E82-45C3-BEE2-B42B259E3169}"/>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'HeadCount &amp; ASR'!$A$77</c15:sqref>
                        </c15:formulaRef>
                      </c:ext>
                    </c:extLst>
                    <c:strCache>
                      <c:ptCount val="1"/>
                      <c:pt idx="0">
                        <c:v>Forecasted ASR with current headcount (high):</c:v>
                      </c:pt>
                    </c:strCache>
                  </c:strRef>
                </c:tx>
                <c:spPr>
                  <a:ln w="28575" cap="rnd">
                    <a:solidFill>
                      <a:schemeClr val="accent2">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ASR'!$B$77:$AY$77</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14.95</c:v>
                      </c:pt>
                      <c:pt idx="39">
                        <c:v>15.09</c:v>
                      </c:pt>
                      <c:pt idx="40">
                        <c:v>16.89</c:v>
                      </c:pt>
                      <c:pt idx="41">
                        <c:v>33.47</c:v>
                      </c:pt>
                      <c:pt idx="42">
                        <c:v>34.450000000000003</c:v>
                      </c:pt>
                      <c:pt idx="43">
                        <c:v>34.869999999999997</c:v>
                      </c:pt>
                      <c:pt idx="44">
                        <c:v>53.91</c:v>
                      </c:pt>
                      <c:pt idx="45">
                        <c:v>50.96</c:v>
                      </c:pt>
                      <c:pt idx="46">
                        <c:v>53.59</c:v>
                      </c:pt>
                      <c:pt idx="47">
                        <c:v>68.28</c:v>
                      </c:pt>
                      <c:pt idx="48">
                        <c:v>73</c:v>
                      </c:pt>
                      <c:pt idx="49">
                        <c:v>82.39</c:v>
                      </c:pt>
                    </c:numCache>
                  </c:numRef>
                </c:val>
                <c:smooth val="0"/>
                <c:extLst xmlns:c15="http://schemas.microsoft.com/office/drawing/2012/chart">
                  <c:ext xmlns:c16="http://schemas.microsoft.com/office/drawing/2014/chart" uri="{C3380CC4-5D6E-409C-BE32-E72D297353CC}">
                    <c16:uniqueId val="{00000020-2E82-45C3-BEE2-B42B259E3169}"/>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'HeadCount &amp; ASR'!$A$78</c15:sqref>
                        </c15:formulaRef>
                      </c:ext>
                    </c:extLst>
                    <c:strCache>
                      <c:ptCount val="1"/>
                      <c:pt idx="0">
                        <c:v>Forecasted ASR with current headcount (mid):</c:v>
                      </c:pt>
                    </c:strCache>
                  </c:strRef>
                </c:tx>
                <c:spPr>
                  <a:ln w="28575" cap="rnd">
                    <a:solidFill>
                      <a:schemeClr val="accent3">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ASR'!$B$78:$AY$78</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11.69</c:v>
                      </c:pt>
                      <c:pt idx="39">
                        <c:v>11.95</c:v>
                      </c:pt>
                      <c:pt idx="40">
                        <c:v>12.7</c:v>
                      </c:pt>
                      <c:pt idx="41">
                        <c:v>19.14</c:v>
                      </c:pt>
                      <c:pt idx="42">
                        <c:v>19.16</c:v>
                      </c:pt>
                      <c:pt idx="43">
                        <c:v>21.29</c:v>
                      </c:pt>
                      <c:pt idx="44">
                        <c:v>30.96</c:v>
                      </c:pt>
                      <c:pt idx="45">
                        <c:v>33.880000000000003</c:v>
                      </c:pt>
                      <c:pt idx="46">
                        <c:v>34.46</c:v>
                      </c:pt>
                      <c:pt idx="47">
                        <c:v>44.31</c:v>
                      </c:pt>
                      <c:pt idx="48">
                        <c:v>45.78</c:v>
                      </c:pt>
                      <c:pt idx="49">
                        <c:v>48.18</c:v>
                      </c:pt>
                    </c:numCache>
                  </c:numRef>
                </c:val>
                <c:smooth val="0"/>
                <c:extLst xmlns:c15="http://schemas.microsoft.com/office/drawing/2012/chart">
                  <c:ext xmlns:c16="http://schemas.microsoft.com/office/drawing/2014/chart" uri="{C3380CC4-5D6E-409C-BE32-E72D297353CC}">
                    <c16:uniqueId val="{00000021-2E82-45C3-BEE2-B42B259E3169}"/>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'HeadCount &amp; ASR'!$A$79</c15:sqref>
                        </c15:formulaRef>
                      </c:ext>
                    </c:extLst>
                    <c:strCache>
                      <c:ptCount val="1"/>
                      <c:pt idx="0">
                        <c:v>Forecasted ASR with current headcount (low):</c:v>
                      </c:pt>
                    </c:strCache>
                  </c:strRef>
                </c:tx>
                <c:spPr>
                  <a:ln w="28575" cap="rnd">
                    <a:solidFill>
                      <a:schemeClr val="accent4">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ASR'!$B$79:$AY$79</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10.49</c:v>
                      </c:pt>
                      <c:pt idx="39">
                        <c:v>10.47</c:v>
                      </c:pt>
                      <c:pt idx="40">
                        <c:v>10.46</c:v>
                      </c:pt>
                      <c:pt idx="41">
                        <c:v>13.01</c:v>
                      </c:pt>
                      <c:pt idx="42">
                        <c:v>14.47</c:v>
                      </c:pt>
                      <c:pt idx="43">
                        <c:v>15.08</c:v>
                      </c:pt>
                      <c:pt idx="44">
                        <c:v>14.93</c:v>
                      </c:pt>
                      <c:pt idx="45">
                        <c:v>17.149999999999999</c:v>
                      </c:pt>
                      <c:pt idx="46">
                        <c:v>18.829999999999998</c:v>
                      </c:pt>
                      <c:pt idx="47">
                        <c:v>19.23</c:v>
                      </c:pt>
                      <c:pt idx="48">
                        <c:v>18.72</c:v>
                      </c:pt>
                      <c:pt idx="49">
                        <c:v>23.14</c:v>
                      </c:pt>
                    </c:numCache>
                  </c:numRef>
                </c:val>
                <c:smooth val="0"/>
                <c:extLst xmlns:c15="http://schemas.microsoft.com/office/drawing/2012/chart">
                  <c:ext xmlns:c16="http://schemas.microsoft.com/office/drawing/2014/chart" uri="{C3380CC4-5D6E-409C-BE32-E72D297353CC}">
                    <c16:uniqueId val="{00000022-2E82-45C3-BEE2-B42B259E3169}"/>
                  </c:ext>
                </c:extLst>
              </c15:ser>
            </c15:filteredLineSeries>
          </c:ext>
        </c:extLst>
      </c:lineChart>
      <c:dateAx>
        <c:axId val="1013274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992"/>
        <c:crosses val="autoZero"/>
        <c:auto val="1"/>
        <c:lblOffset val="100"/>
        <c:baseTimeUnit val="months"/>
      </c:dateAx>
      <c:valAx>
        <c:axId val="101327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ASR at</a:t>
            </a:r>
            <a:r>
              <a:rPr lang="en-US" baseline="0"/>
              <a:t> 28 Headcount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64242795355226E-2"/>
          <c:y val="0.2389317695544608"/>
          <c:w val="0.94153575720464477"/>
          <c:h val="0.64002457725218687"/>
        </c:manualLayout>
      </c:layout>
      <c:lineChart>
        <c:grouping val="standard"/>
        <c:varyColors val="0"/>
        <c:ser>
          <c:idx val="15"/>
          <c:order val="15"/>
          <c:tx>
            <c:strRef>
              <c:f>'HeadCount &amp; ASR'!$A$67</c:f>
              <c:strCache>
                <c:ptCount val="1"/>
                <c:pt idx="0">
                  <c:v>Forecasted ASR with current headcount (high):</c:v>
                </c:pt>
              </c:strCache>
              <c:extLst xmlns:c15="http://schemas.microsoft.com/office/drawing/2012/chart"/>
            </c:strRef>
          </c:tx>
          <c:spPr>
            <a:ln w="28575" cap="rnd">
              <a:solidFill>
                <a:schemeClr val="accent4">
                  <a:lumMod val="80000"/>
                  <a:lumOff val="2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extLst xmlns:c15="http://schemas.microsoft.com/office/drawing/2012/chart"/>
            </c:numRef>
          </c:cat>
          <c:val>
            <c:numRef>
              <c:f>'HeadCount &amp; ASR'!$B$67:$AY$67</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48.53</c:v>
                </c:pt>
                <c:pt idx="39">
                  <c:v>48.56</c:v>
                </c:pt>
                <c:pt idx="40">
                  <c:v>58.57</c:v>
                </c:pt>
                <c:pt idx="41">
                  <c:v>88.94</c:v>
                </c:pt>
                <c:pt idx="42">
                  <c:v>89.03</c:v>
                </c:pt>
                <c:pt idx="43">
                  <c:v>88.01</c:v>
                </c:pt>
                <c:pt idx="44">
                  <c:v>99.17</c:v>
                </c:pt>
                <c:pt idx="45">
                  <c:v>98.63</c:v>
                </c:pt>
                <c:pt idx="46">
                  <c:v>99.42</c:v>
                </c:pt>
                <c:pt idx="47">
                  <c:v>107.26</c:v>
                </c:pt>
                <c:pt idx="48">
                  <c:v>109.35</c:v>
                </c:pt>
                <c:pt idx="49">
                  <c:v>116.89</c:v>
                </c:pt>
              </c:numCache>
              <c:extLst xmlns:c15="http://schemas.microsoft.com/office/drawing/2012/chart"/>
            </c:numRef>
          </c:val>
          <c:smooth val="0"/>
          <c:extLst>
            <c:ext xmlns:c16="http://schemas.microsoft.com/office/drawing/2014/chart" uri="{C3380CC4-5D6E-409C-BE32-E72D297353CC}">
              <c16:uniqueId val="{0000000F-03B9-4074-8744-A947DA09312C}"/>
            </c:ext>
          </c:extLst>
        </c:ser>
        <c:ser>
          <c:idx val="16"/>
          <c:order val="16"/>
          <c:tx>
            <c:strRef>
              <c:f>'HeadCount &amp; ASR'!$A$68</c:f>
              <c:strCache>
                <c:ptCount val="1"/>
                <c:pt idx="0">
                  <c:v>Forecasted ASR with current headcount (mid):</c:v>
                </c:pt>
              </c:strCache>
              <c:extLst xmlns:c15="http://schemas.microsoft.com/office/drawing/2012/chart"/>
            </c:strRef>
          </c:tx>
          <c:spPr>
            <a:ln w="28575" cap="rnd">
              <a:solidFill>
                <a:schemeClr val="accent5">
                  <a:lumMod val="80000"/>
                  <a:lumOff val="2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extLst xmlns:c15="http://schemas.microsoft.com/office/drawing/2012/chart"/>
            </c:numRef>
          </c:cat>
          <c:val>
            <c:numRef>
              <c:f>'HeadCount &amp; ASR'!$B$68:$AY$68</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32.130000000000003</c:v>
                </c:pt>
                <c:pt idx="39">
                  <c:v>30.11</c:v>
                </c:pt>
                <c:pt idx="40">
                  <c:v>34.1</c:v>
                </c:pt>
                <c:pt idx="41">
                  <c:v>64.930000000000007</c:v>
                </c:pt>
                <c:pt idx="42">
                  <c:v>65.14</c:v>
                </c:pt>
                <c:pt idx="43">
                  <c:v>72.02</c:v>
                </c:pt>
                <c:pt idx="44">
                  <c:v>85.67</c:v>
                </c:pt>
                <c:pt idx="45">
                  <c:v>87.6</c:v>
                </c:pt>
                <c:pt idx="46">
                  <c:v>88.29</c:v>
                </c:pt>
                <c:pt idx="47">
                  <c:v>94.62</c:v>
                </c:pt>
                <c:pt idx="48">
                  <c:v>96.17</c:v>
                </c:pt>
                <c:pt idx="49">
                  <c:v>96.95</c:v>
                </c:pt>
              </c:numCache>
              <c:extLst xmlns:c15="http://schemas.microsoft.com/office/drawing/2012/chart"/>
            </c:numRef>
          </c:val>
          <c:smooth val="0"/>
          <c:extLst>
            <c:ext xmlns:c16="http://schemas.microsoft.com/office/drawing/2014/chart" uri="{C3380CC4-5D6E-409C-BE32-E72D297353CC}">
              <c16:uniqueId val="{00000010-03B9-4074-8744-A947DA09312C}"/>
            </c:ext>
          </c:extLst>
        </c:ser>
        <c:ser>
          <c:idx val="17"/>
          <c:order val="17"/>
          <c:tx>
            <c:strRef>
              <c:f>'HeadCount &amp; ASR'!$A$69</c:f>
              <c:strCache>
                <c:ptCount val="1"/>
                <c:pt idx="0">
                  <c:v>Forecasted ASR with current headcount (low):</c:v>
                </c:pt>
              </c:strCache>
              <c:extLst xmlns:c15="http://schemas.microsoft.com/office/drawing/2012/chart"/>
            </c:strRef>
          </c:tx>
          <c:spPr>
            <a:ln w="28575" cap="rnd">
              <a:solidFill>
                <a:schemeClr val="accent6">
                  <a:lumMod val="80000"/>
                  <a:lumOff val="2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extLst xmlns:c15="http://schemas.microsoft.com/office/drawing/2012/chart"/>
            </c:numRef>
          </c:cat>
          <c:val>
            <c:numRef>
              <c:f>'HeadCount &amp; ASR'!$B$69:$AY$69</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20.170000000000002</c:v>
                </c:pt>
                <c:pt idx="39">
                  <c:v>20.440000000000001</c:v>
                </c:pt>
                <c:pt idx="40">
                  <c:v>20.23</c:v>
                </c:pt>
                <c:pt idx="41">
                  <c:v>37.9</c:v>
                </c:pt>
                <c:pt idx="42">
                  <c:v>44.79</c:v>
                </c:pt>
                <c:pt idx="43">
                  <c:v>48.23</c:v>
                </c:pt>
                <c:pt idx="44">
                  <c:v>48.56</c:v>
                </c:pt>
                <c:pt idx="45">
                  <c:v>59.37</c:v>
                </c:pt>
                <c:pt idx="46">
                  <c:v>62.69</c:v>
                </c:pt>
                <c:pt idx="47">
                  <c:v>64.8</c:v>
                </c:pt>
                <c:pt idx="48">
                  <c:v>65.09</c:v>
                </c:pt>
                <c:pt idx="49">
                  <c:v>73.7</c:v>
                </c:pt>
              </c:numCache>
              <c:extLst xmlns:c15="http://schemas.microsoft.com/office/drawing/2012/chart"/>
            </c:numRef>
          </c:val>
          <c:smooth val="0"/>
          <c:extLst>
            <c:ext xmlns:c16="http://schemas.microsoft.com/office/drawing/2014/chart" uri="{C3380CC4-5D6E-409C-BE32-E72D297353CC}">
              <c16:uniqueId val="{00000011-03B9-4074-8744-A947DA09312C}"/>
            </c:ext>
          </c:extLst>
        </c:ser>
        <c:dLbls>
          <c:showLegendKey val="0"/>
          <c:showVal val="0"/>
          <c:showCatName val="0"/>
          <c:showSerName val="0"/>
          <c:showPercent val="0"/>
          <c:showBubbleSize val="0"/>
        </c:dLbls>
        <c:smooth val="0"/>
        <c:axId val="1013274632"/>
        <c:axId val="1013274992"/>
        <c:extLst>
          <c:ext xmlns:c15="http://schemas.microsoft.com/office/drawing/2012/chart" uri="{02D57815-91ED-43cb-92C2-25804820EDAC}">
            <c15:filteredLineSeries>
              <c15:ser>
                <c:idx val="0"/>
                <c:order val="0"/>
                <c:tx>
                  <c:strRef>
                    <c:extLst>
                      <c:ext uri="{02D57815-91ED-43cb-92C2-25804820EDAC}">
                        <c15:formulaRef>
                          <c15:sqref>'HeadCount &amp; ASR'!$A$52</c15:sqref>
                        </c15:formulaRef>
                      </c:ext>
                    </c:extLst>
                    <c:strCache>
                      <c:ptCount val="1"/>
                      <c:pt idx="0">
                        <c:v>High Forecast</c:v>
                      </c:pt>
                    </c:strCache>
                  </c:strRef>
                </c:tx>
                <c:spPr>
                  <a:ln w="28575" cap="rnd">
                    <a:solidFill>
                      <a:schemeClr val="accent1"/>
                    </a:solidFill>
                    <a:round/>
                  </a:ln>
                  <a:effectLst/>
                </c:spPr>
                <c:marker>
                  <c:symbol val="none"/>
                </c:marker>
                <c:cat>
                  <c:numRef>
                    <c:extLst>
                      <c:ex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c:ext uri="{02D57815-91ED-43cb-92C2-25804820EDAC}">
                        <c15:formulaRef>
                          <c15:sqref>'HeadCount &amp; ASR'!$B$52:$AY$52</c15:sqref>
                        </c15:formulaRef>
                      </c:ext>
                    </c:extLst>
                    <c:numCache>
                      <c:formatCode>General</c:formatCode>
                      <c:ptCount val="50"/>
                      <c:pt idx="38">
                        <c:v>31</c:v>
                      </c:pt>
                      <c:pt idx="39">
                        <c:v>32</c:v>
                      </c:pt>
                      <c:pt idx="40">
                        <c:v>32</c:v>
                      </c:pt>
                      <c:pt idx="41">
                        <c:v>33</c:v>
                      </c:pt>
                      <c:pt idx="42">
                        <c:v>33</c:v>
                      </c:pt>
                      <c:pt idx="43">
                        <c:v>33</c:v>
                      </c:pt>
                      <c:pt idx="44">
                        <c:v>35</c:v>
                      </c:pt>
                      <c:pt idx="45">
                        <c:v>35</c:v>
                      </c:pt>
                      <c:pt idx="46">
                        <c:v>35</c:v>
                      </c:pt>
                      <c:pt idx="47">
                        <c:v>35</c:v>
                      </c:pt>
                      <c:pt idx="48">
                        <c:v>35</c:v>
                      </c:pt>
                      <c:pt idx="49">
                        <c:v>36</c:v>
                      </c:pt>
                    </c:numCache>
                  </c:numRef>
                </c:val>
                <c:smooth val="0"/>
                <c:extLst>
                  <c:ext xmlns:c16="http://schemas.microsoft.com/office/drawing/2014/chart" uri="{C3380CC4-5D6E-409C-BE32-E72D297353CC}">
                    <c16:uniqueId val="{00000003-03B9-4074-8744-A947DA0931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'HeadCount &amp; ASR'!$A$53</c15:sqref>
                        </c15:formulaRef>
                      </c:ext>
                    </c:extLst>
                    <c:strCache>
                      <c:ptCount val="1"/>
                      <c:pt idx="0">
                        <c:v>Mid  Forecast</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ASR'!$B$53:$AY$53</c15:sqref>
                        </c15:formulaRef>
                      </c:ext>
                    </c:extLst>
                    <c:numCache>
                      <c:formatCode>General</c:formatCode>
                      <c:ptCount val="50"/>
                      <c:pt idx="38">
                        <c:v>30</c:v>
                      </c:pt>
                      <c:pt idx="39">
                        <c:v>30</c:v>
                      </c:pt>
                      <c:pt idx="40">
                        <c:v>30</c:v>
                      </c:pt>
                      <c:pt idx="41">
                        <c:v>32</c:v>
                      </c:pt>
                      <c:pt idx="42">
                        <c:v>32</c:v>
                      </c:pt>
                      <c:pt idx="43">
                        <c:v>32</c:v>
                      </c:pt>
                      <c:pt idx="44">
                        <c:v>33</c:v>
                      </c:pt>
                      <c:pt idx="45">
                        <c:v>33</c:v>
                      </c:pt>
                      <c:pt idx="46">
                        <c:v>33</c:v>
                      </c:pt>
                      <c:pt idx="47">
                        <c:v>34</c:v>
                      </c:pt>
                      <c:pt idx="48">
                        <c:v>34</c:v>
                      </c:pt>
                      <c:pt idx="49">
                        <c:v>34</c:v>
                      </c:pt>
                    </c:numCache>
                  </c:numRef>
                </c:val>
                <c:smooth val="0"/>
                <c:extLst xmlns:c15="http://schemas.microsoft.com/office/drawing/2012/chart">
                  <c:ext xmlns:c16="http://schemas.microsoft.com/office/drawing/2014/chart" uri="{C3380CC4-5D6E-409C-BE32-E72D297353CC}">
                    <c16:uniqueId val="{00000004-03B9-4074-8744-A947DA0931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'HeadCount &amp; ASR'!$A$54</c15:sqref>
                        </c15:formulaRef>
                      </c:ext>
                    </c:extLst>
                    <c:strCache>
                      <c:ptCount val="1"/>
                      <c:pt idx="0">
                        <c:v>Low Forecast</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ASR'!$B$54:$AY$54</c15:sqref>
                        </c15:formulaRef>
                      </c:ext>
                    </c:extLst>
                    <c:numCache>
                      <c:formatCode>General</c:formatCode>
                      <c:ptCount val="50"/>
                      <c:pt idx="38">
                        <c:v>30</c:v>
                      </c:pt>
                      <c:pt idx="39">
                        <c:v>30</c:v>
                      </c:pt>
                      <c:pt idx="40">
                        <c:v>30</c:v>
                      </c:pt>
                      <c:pt idx="41">
                        <c:v>30</c:v>
                      </c:pt>
                      <c:pt idx="42">
                        <c:v>30</c:v>
                      </c:pt>
                      <c:pt idx="43">
                        <c:v>31</c:v>
                      </c:pt>
                      <c:pt idx="44">
                        <c:v>31</c:v>
                      </c:pt>
                      <c:pt idx="45">
                        <c:v>31</c:v>
                      </c:pt>
                      <c:pt idx="46">
                        <c:v>31</c:v>
                      </c:pt>
                      <c:pt idx="47">
                        <c:v>31</c:v>
                      </c:pt>
                      <c:pt idx="48">
                        <c:v>31</c:v>
                      </c:pt>
                      <c:pt idx="49">
                        <c:v>31</c:v>
                      </c:pt>
                    </c:numCache>
                  </c:numRef>
                </c:val>
                <c:smooth val="0"/>
                <c:extLst xmlns:c15="http://schemas.microsoft.com/office/drawing/2012/chart">
                  <c:ext xmlns:c16="http://schemas.microsoft.com/office/drawing/2014/chart" uri="{C3380CC4-5D6E-409C-BE32-E72D297353CC}">
                    <c16:uniqueId val="{00000005-03B9-4074-8744-A947DA0931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'HeadCount &amp; ASR'!$A$55</c15:sqref>
                        </c15:formulaRef>
                      </c:ext>
                    </c:extLst>
                    <c:strCache>
                      <c:ptCount val="1"/>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ASR'!$B$55:$AY$55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6-03B9-4074-8744-A947DA0931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'HeadCount &amp; ASR'!$A$56</c15:sqref>
                        </c15:formulaRef>
                      </c:ext>
                    </c:extLst>
                    <c:strCache>
                      <c:ptCount val="1"/>
                      <c:pt idx="0">
                        <c:v>26 Headcount</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ASR'!$B$56:$AY$56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7-03B9-4074-8744-A947DA0931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'HeadCount &amp; ASR'!$A$57</c15:sqref>
                        </c15:formulaRef>
                      </c:ext>
                    </c:extLst>
                    <c:strCache>
                      <c:ptCount val="1"/>
                      <c:pt idx="0">
                        <c:v>Forecasted ASR with current headcount (high):</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ASR'!$B$57:$AY$57</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99.31</c:v>
                      </c:pt>
                      <c:pt idx="39">
                        <c:v>99.74</c:v>
                      </c:pt>
                      <c:pt idx="40">
                        <c:v>105.18</c:v>
                      </c:pt>
                      <c:pt idx="41">
                        <c:v>125.68</c:v>
                      </c:pt>
                      <c:pt idx="42">
                        <c:v>125.79</c:v>
                      </c:pt>
                      <c:pt idx="43">
                        <c:v>125.82</c:v>
                      </c:pt>
                      <c:pt idx="44">
                        <c:v>135.02000000000001</c:v>
                      </c:pt>
                      <c:pt idx="45">
                        <c:v>134.04</c:v>
                      </c:pt>
                      <c:pt idx="46">
                        <c:v>133.63</c:v>
                      </c:pt>
                      <c:pt idx="47">
                        <c:v>139.94999999999999</c:v>
                      </c:pt>
                      <c:pt idx="48">
                        <c:v>143.38</c:v>
                      </c:pt>
                      <c:pt idx="49">
                        <c:v>148.36000000000001</c:v>
                      </c:pt>
                    </c:numCache>
                  </c:numRef>
                </c:val>
                <c:smooth val="0"/>
                <c:extLst xmlns:c15="http://schemas.microsoft.com/office/drawing/2012/chart">
                  <c:ext xmlns:c16="http://schemas.microsoft.com/office/drawing/2014/chart" uri="{C3380CC4-5D6E-409C-BE32-E72D297353CC}">
                    <c16:uniqueId val="{00000008-03B9-4074-8744-A947DA0931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'HeadCount &amp; ASR'!$A$58</c15:sqref>
                        </c15:formulaRef>
                      </c:ext>
                    </c:extLst>
                    <c:strCache>
                      <c:ptCount val="1"/>
                      <c:pt idx="0">
                        <c:v>Forecasted ASR with current headcount (mid):</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ASR'!$B$58:$AY$58</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84.97</c:v>
                      </c:pt>
                      <c:pt idx="39">
                        <c:v>85.73</c:v>
                      </c:pt>
                      <c:pt idx="40">
                        <c:v>88.57</c:v>
                      </c:pt>
                      <c:pt idx="41">
                        <c:v>108.24</c:v>
                      </c:pt>
                      <c:pt idx="42">
                        <c:v>108.7</c:v>
                      </c:pt>
                      <c:pt idx="43">
                        <c:v>112.49</c:v>
                      </c:pt>
                      <c:pt idx="44">
                        <c:v>122.81</c:v>
                      </c:pt>
                      <c:pt idx="45">
                        <c:v>125.12</c:v>
                      </c:pt>
                      <c:pt idx="46">
                        <c:v>125.72</c:v>
                      </c:pt>
                      <c:pt idx="47">
                        <c:v>131.43</c:v>
                      </c:pt>
                      <c:pt idx="48">
                        <c:v>130.69999999999999</c:v>
                      </c:pt>
                      <c:pt idx="49">
                        <c:v>132.32</c:v>
                      </c:pt>
                    </c:numCache>
                  </c:numRef>
                </c:val>
                <c:smooth val="0"/>
                <c:extLst xmlns:c15="http://schemas.microsoft.com/office/drawing/2012/chart">
                  <c:ext xmlns:c16="http://schemas.microsoft.com/office/drawing/2014/chart" uri="{C3380CC4-5D6E-409C-BE32-E72D297353CC}">
                    <c16:uniqueId val="{00000009-03B9-4074-8744-A947DA09312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'HeadCount &amp; ASR'!$A$59</c15:sqref>
                        </c15:formulaRef>
                      </c:ext>
                    </c:extLst>
                    <c:strCache>
                      <c:ptCount val="1"/>
                      <c:pt idx="0">
                        <c:v>Forecasted ASR with current headcount (low):</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ASR'!$B$59:$AY$59</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56.53</c:v>
                      </c:pt>
                      <c:pt idx="39">
                        <c:v>56.56</c:v>
                      </c:pt>
                      <c:pt idx="40">
                        <c:v>56.57</c:v>
                      </c:pt>
                      <c:pt idx="41">
                        <c:v>92.44</c:v>
                      </c:pt>
                      <c:pt idx="42">
                        <c:v>97.49</c:v>
                      </c:pt>
                      <c:pt idx="43">
                        <c:v>99.88</c:v>
                      </c:pt>
                      <c:pt idx="44">
                        <c:v>99.64</c:v>
                      </c:pt>
                      <c:pt idx="45">
                        <c:v>105.24</c:v>
                      </c:pt>
                      <c:pt idx="46">
                        <c:v>107.52</c:v>
                      </c:pt>
                      <c:pt idx="47">
                        <c:v>109</c:v>
                      </c:pt>
                      <c:pt idx="48">
                        <c:v>109.04</c:v>
                      </c:pt>
                      <c:pt idx="49">
                        <c:v>113.48</c:v>
                      </c:pt>
                    </c:numCache>
                  </c:numRef>
                </c:val>
                <c:smooth val="0"/>
                <c:extLst xmlns:c15="http://schemas.microsoft.com/office/drawing/2012/chart">
                  <c:ext xmlns:c16="http://schemas.microsoft.com/office/drawing/2014/chart" uri="{C3380CC4-5D6E-409C-BE32-E72D297353CC}">
                    <c16:uniqueId val="{0000000A-03B9-4074-8744-A947DA09312C}"/>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'HeadCount &amp; ASR'!$A$60</c15:sqref>
                        </c15:formulaRef>
                      </c:ext>
                    </c:extLst>
                    <c:strCache>
                      <c:ptCount val="1"/>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ASR'!$B$60:$AY$60</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B-03B9-4074-8744-A947DA09312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'HeadCount &amp; ASR'!$A$61</c15:sqref>
                        </c15:formulaRef>
                      </c:ext>
                    </c:extLst>
                    <c:strCache>
                      <c:ptCount val="1"/>
                      <c:pt idx="0">
                        <c:v>27 Headcount</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ASR'!$B$61:$AY$61</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C-03B9-4074-8744-A947DA09312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'HeadCount &amp; ASR'!$A$62</c15:sqref>
                        </c15:formulaRef>
                      </c:ext>
                    </c:extLst>
                    <c:strCache>
                      <c:ptCount val="1"/>
                      <c:pt idx="0">
                        <c:v>Forecasted ASR with current headcount (high):</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ASR'!$B$62:$AY$62</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76.209999999999994</c:v>
                      </c:pt>
                      <c:pt idx="39">
                        <c:v>76.06</c:v>
                      </c:pt>
                      <c:pt idx="40">
                        <c:v>82.41</c:v>
                      </c:pt>
                      <c:pt idx="41">
                        <c:v>104.93</c:v>
                      </c:pt>
                      <c:pt idx="42">
                        <c:v>104.5</c:v>
                      </c:pt>
                      <c:pt idx="43">
                        <c:v>104.5</c:v>
                      </c:pt>
                      <c:pt idx="44">
                        <c:v>113.35</c:v>
                      </c:pt>
                      <c:pt idx="45">
                        <c:v>113.98</c:v>
                      </c:pt>
                      <c:pt idx="46">
                        <c:v>112.83</c:v>
                      </c:pt>
                      <c:pt idx="47">
                        <c:v>119.5</c:v>
                      </c:pt>
                      <c:pt idx="48">
                        <c:v>123.03</c:v>
                      </c:pt>
                      <c:pt idx="49">
                        <c:v>128.84</c:v>
                      </c:pt>
                    </c:numCache>
                  </c:numRef>
                </c:val>
                <c:smooth val="0"/>
                <c:extLst xmlns:c15="http://schemas.microsoft.com/office/drawing/2012/chart">
                  <c:ext xmlns:c16="http://schemas.microsoft.com/office/drawing/2014/chart" uri="{C3380CC4-5D6E-409C-BE32-E72D297353CC}">
                    <c16:uniqueId val="{00000000-03B9-4074-8744-A947DA09312C}"/>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'HeadCount &amp; ASR'!$A$63</c15:sqref>
                        </c15:formulaRef>
                      </c:ext>
                    </c:extLst>
                    <c:strCache>
                      <c:ptCount val="1"/>
                      <c:pt idx="0">
                        <c:v>Forecasted ASR with current headcount (mid):</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ASR'!$B$63:$AY$63</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53.83</c:v>
                      </c:pt>
                      <c:pt idx="39">
                        <c:v>55.45</c:v>
                      </c:pt>
                      <c:pt idx="40">
                        <c:v>64.489999999999995</c:v>
                      </c:pt>
                      <c:pt idx="41">
                        <c:v>85.64</c:v>
                      </c:pt>
                      <c:pt idx="42">
                        <c:v>86.47</c:v>
                      </c:pt>
                      <c:pt idx="43">
                        <c:v>89.29</c:v>
                      </c:pt>
                      <c:pt idx="44">
                        <c:v>102.49</c:v>
                      </c:pt>
                      <c:pt idx="45">
                        <c:v>103.26</c:v>
                      </c:pt>
                      <c:pt idx="46">
                        <c:v>104.96</c:v>
                      </c:pt>
                      <c:pt idx="47">
                        <c:v>109.31</c:v>
                      </c:pt>
                      <c:pt idx="48">
                        <c:v>109.89</c:v>
                      </c:pt>
                      <c:pt idx="49">
                        <c:v>110.83</c:v>
                      </c:pt>
                    </c:numCache>
                  </c:numRef>
                </c:val>
                <c:smooth val="0"/>
                <c:extLst xmlns:c15="http://schemas.microsoft.com/office/drawing/2012/chart">
                  <c:ext xmlns:c16="http://schemas.microsoft.com/office/drawing/2014/chart" uri="{C3380CC4-5D6E-409C-BE32-E72D297353CC}">
                    <c16:uniqueId val="{00000001-03B9-4074-8744-A947DA09312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'HeadCount &amp; ASR'!$A$64</c15:sqref>
                        </c15:formulaRef>
                      </c:ext>
                    </c:extLst>
                    <c:strCache>
                      <c:ptCount val="1"/>
                      <c:pt idx="0">
                        <c:v>Forecasted ASR with current headcount (low):</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ASR'!$B$64:$AY$64</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30.29</c:v>
                      </c:pt>
                      <c:pt idx="39">
                        <c:v>30.16</c:v>
                      </c:pt>
                      <c:pt idx="40">
                        <c:v>30.27</c:v>
                      </c:pt>
                      <c:pt idx="41">
                        <c:v>66.72</c:v>
                      </c:pt>
                      <c:pt idx="42">
                        <c:v>73.59</c:v>
                      </c:pt>
                      <c:pt idx="43">
                        <c:v>75.849999999999994</c:v>
                      </c:pt>
                      <c:pt idx="44">
                        <c:v>76.47</c:v>
                      </c:pt>
                      <c:pt idx="45">
                        <c:v>82.97</c:v>
                      </c:pt>
                      <c:pt idx="46">
                        <c:v>85.09</c:v>
                      </c:pt>
                      <c:pt idx="47">
                        <c:v>85.26</c:v>
                      </c:pt>
                      <c:pt idx="48">
                        <c:v>86.53</c:v>
                      </c:pt>
                      <c:pt idx="49">
                        <c:v>91.11</c:v>
                      </c:pt>
                    </c:numCache>
                  </c:numRef>
                </c:val>
                <c:smooth val="0"/>
                <c:extLst xmlns:c15="http://schemas.microsoft.com/office/drawing/2012/chart">
                  <c:ext xmlns:c16="http://schemas.microsoft.com/office/drawing/2014/chart" uri="{C3380CC4-5D6E-409C-BE32-E72D297353CC}">
                    <c16:uniqueId val="{00000002-03B9-4074-8744-A947DA09312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'HeadCount &amp; ASR'!$A$65</c15:sqref>
                        </c15:formulaRef>
                      </c:ext>
                    </c:extLst>
                    <c:strCache>
                      <c:ptCount val="1"/>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ASR'!$B$65:$AY$65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D-03B9-4074-8744-A947DA09312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'HeadCount &amp; ASR'!$A$66</c15:sqref>
                        </c15:formulaRef>
                      </c:ext>
                    </c:extLst>
                    <c:strCache>
                      <c:ptCount val="1"/>
                      <c:pt idx="0">
                        <c:v>28 Headcount</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ASR'!$B$66:$AY$66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E-03B9-4074-8744-A947DA09312C}"/>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'HeadCount &amp; ASR'!$A$70</c15:sqref>
                        </c15:formulaRef>
                      </c:ext>
                    </c:extLst>
                    <c:strCache>
                      <c:ptCount val="1"/>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ASR'!$B$70:$AY$70</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2-03B9-4074-8744-A947DA09312C}"/>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'HeadCount &amp; ASR'!$A$71</c15:sqref>
                        </c15:formulaRef>
                      </c:ext>
                    </c:extLst>
                    <c:strCache>
                      <c:ptCount val="1"/>
                      <c:pt idx="0">
                        <c:v>29 Headcount</c:v>
                      </c:pt>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ASR'!$B$71:$AY$71</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3-03B9-4074-8744-A947DA09312C}"/>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'HeadCount &amp; ASR'!$A$72</c15:sqref>
                        </c15:formulaRef>
                      </c:ext>
                    </c:extLst>
                    <c:strCache>
                      <c:ptCount val="1"/>
                      <c:pt idx="0">
                        <c:v>Forecasted ASR with current headcount (high):</c:v>
                      </c:pt>
                    </c:strCache>
                  </c:strRef>
                </c:tx>
                <c:spPr>
                  <a:ln w="28575" cap="rnd">
                    <a:solidFill>
                      <a:schemeClr val="accent3">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ASR'!$B$72:$AY$72</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30.54</c:v>
                      </c:pt>
                      <c:pt idx="39">
                        <c:v>29.65</c:v>
                      </c:pt>
                      <c:pt idx="40">
                        <c:v>34.46</c:v>
                      </c:pt>
                      <c:pt idx="41">
                        <c:v>70.59</c:v>
                      </c:pt>
                      <c:pt idx="42">
                        <c:v>69.06</c:v>
                      </c:pt>
                      <c:pt idx="43">
                        <c:v>68.94</c:v>
                      </c:pt>
                      <c:pt idx="44">
                        <c:v>83.7</c:v>
                      </c:pt>
                      <c:pt idx="45">
                        <c:v>83.04</c:v>
                      </c:pt>
                      <c:pt idx="46">
                        <c:v>83.61</c:v>
                      </c:pt>
                      <c:pt idx="47">
                        <c:v>91.8</c:v>
                      </c:pt>
                      <c:pt idx="48">
                        <c:v>95.18</c:v>
                      </c:pt>
                      <c:pt idx="49">
                        <c:v>103.22</c:v>
                      </c:pt>
                    </c:numCache>
                  </c:numRef>
                </c:val>
                <c:smooth val="0"/>
                <c:extLst xmlns:c15="http://schemas.microsoft.com/office/drawing/2012/chart">
                  <c:ext xmlns:c16="http://schemas.microsoft.com/office/drawing/2014/chart" uri="{C3380CC4-5D6E-409C-BE32-E72D297353CC}">
                    <c16:uniqueId val="{00000014-03B9-4074-8744-A947DA09312C}"/>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'HeadCount &amp; ASR'!$A$73</c15:sqref>
                        </c15:formulaRef>
                      </c:ext>
                    </c:extLst>
                    <c:strCache>
                      <c:ptCount val="1"/>
                      <c:pt idx="0">
                        <c:v>Forecasted ASR with current headcount (mid):</c:v>
                      </c:pt>
                    </c:strCache>
                  </c:strRef>
                </c:tx>
                <c:spPr>
                  <a:ln w="28575" cap="rnd">
                    <a:solidFill>
                      <a:schemeClr val="accent4">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ASR'!$B$73:$AY$73</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22.49</c:v>
                      </c:pt>
                      <c:pt idx="39">
                        <c:v>22.12</c:v>
                      </c:pt>
                      <c:pt idx="40">
                        <c:v>24.54</c:v>
                      </c:pt>
                      <c:pt idx="41">
                        <c:v>37.159999999999997</c:v>
                      </c:pt>
                      <c:pt idx="42">
                        <c:v>36.28</c:v>
                      </c:pt>
                      <c:pt idx="43">
                        <c:v>42.36</c:v>
                      </c:pt>
                      <c:pt idx="44">
                        <c:v>66.36</c:v>
                      </c:pt>
                      <c:pt idx="45">
                        <c:v>68.81</c:v>
                      </c:pt>
                      <c:pt idx="46">
                        <c:v>69.53</c:v>
                      </c:pt>
                      <c:pt idx="47">
                        <c:v>78.260000000000005</c:v>
                      </c:pt>
                      <c:pt idx="48">
                        <c:v>78.75</c:v>
                      </c:pt>
                      <c:pt idx="49">
                        <c:v>81.05</c:v>
                      </c:pt>
                    </c:numCache>
                  </c:numRef>
                </c:val>
                <c:smooth val="0"/>
                <c:extLst xmlns:c15="http://schemas.microsoft.com/office/drawing/2012/chart">
                  <c:ext xmlns:c16="http://schemas.microsoft.com/office/drawing/2014/chart" uri="{C3380CC4-5D6E-409C-BE32-E72D297353CC}">
                    <c16:uniqueId val="{00000015-03B9-4074-8744-A947DA09312C}"/>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'HeadCount &amp; ASR'!$A$74</c15:sqref>
                        </c15:formulaRef>
                      </c:ext>
                    </c:extLst>
                    <c:strCache>
                      <c:ptCount val="1"/>
                      <c:pt idx="0">
                        <c:v>Forecasted ASR with current headcount (low):</c:v>
                      </c:pt>
                    </c:strCache>
                  </c:strRef>
                </c:tx>
                <c:spPr>
                  <a:ln w="28575" cap="rnd">
                    <a:solidFill>
                      <a:schemeClr val="accent5">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ASR'!$B$74:$AY$74</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15.38</c:v>
                      </c:pt>
                      <c:pt idx="39">
                        <c:v>15.55</c:v>
                      </c:pt>
                      <c:pt idx="40">
                        <c:v>15.14</c:v>
                      </c:pt>
                      <c:pt idx="41">
                        <c:v>25.02</c:v>
                      </c:pt>
                      <c:pt idx="42">
                        <c:v>28.38</c:v>
                      </c:pt>
                      <c:pt idx="43">
                        <c:v>29.82</c:v>
                      </c:pt>
                      <c:pt idx="44">
                        <c:v>29.57</c:v>
                      </c:pt>
                      <c:pt idx="45">
                        <c:v>33.880000000000003</c:v>
                      </c:pt>
                      <c:pt idx="46">
                        <c:v>36.07</c:v>
                      </c:pt>
                      <c:pt idx="47">
                        <c:v>36.57</c:v>
                      </c:pt>
                      <c:pt idx="48">
                        <c:v>37.299999999999997</c:v>
                      </c:pt>
                      <c:pt idx="49">
                        <c:v>46.38</c:v>
                      </c:pt>
                    </c:numCache>
                  </c:numRef>
                </c:val>
                <c:smooth val="0"/>
                <c:extLst xmlns:c15="http://schemas.microsoft.com/office/drawing/2012/chart">
                  <c:ext xmlns:c16="http://schemas.microsoft.com/office/drawing/2014/chart" uri="{C3380CC4-5D6E-409C-BE32-E72D297353CC}">
                    <c16:uniqueId val="{00000016-03B9-4074-8744-A947DA09312C}"/>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'HeadCount &amp; ASR'!$A$75</c15:sqref>
                        </c15:formulaRef>
                      </c:ext>
                    </c:extLst>
                    <c:strCache>
                      <c:ptCount val="1"/>
                    </c:strCache>
                  </c:strRef>
                </c:tx>
                <c:spPr>
                  <a:ln w="28575" cap="rnd">
                    <a:solidFill>
                      <a:schemeClr val="accent6">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ASR'!$B$75:$AY$75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7-03B9-4074-8744-A947DA09312C}"/>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'HeadCount &amp; ASR'!$A$76</c15:sqref>
                        </c15:formulaRef>
                      </c:ext>
                    </c:extLst>
                    <c:strCache>
                      <c:ptCount val="1"/>
                      <c:pt idx="0">
                        <c:v>30 Headcount</c:v>
                      </c:pt>
                    </c:strCache>
                  </c:strRef>
                </c:tx>
                <c:spPr>
                  <a:ln w="28575" cap="rnd">
                    <a:solidFill>
                      <a:schemeClr val="accent1">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ASR'!$B$76:$AY$76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8-03B9-4074-8744-A947DA09312C}"/>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'HeadCount &amp; ASR'!$A$77</c15:sqref>
                        </c15:formulaRef>
                      </c:ext>
                    </c:extLst>
                    <c:strCache>
                      <c:ptCount val="1"/>
                      <c:pt idx="0">
                        <c:v>Forecasted ASR with current headcount (high):</c:v>
                      </c:pt>
                    </c:strCache>
                  </c:strRef>
                </c:tx>
                <c:spPr>
                  <a:ln w="28575" cap="rnd">
                    <a:solidFill>
                      <a:schemeClr val="accent2">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ASR'!$B$77:$AY$77</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14.95</c:v>
                      </c:pt>
                      <c:pt idx="39">
                        <c:v>15.09</c:v>
                      </c:pt>
                      <c:pt idx="40">
                        <c:v>16.89</c:v>
                      </c:pt>
                      <c:pt idx="41">
                        <c:v>33.47</c:v>
                      </c:pt>
                      <c:pt idx="42">
                        <c:v>34.450000000000003</c:v>
                      </c:pt>
                      <c:pt idx="43">
                        <c:v>34.869999999999997</c:v>
                      </c:pt>
                      <c:pt idx="44">
                        <c:v>53.91</c:v>
                      </c:pt>
                      <c:pt idx="45">
                        <c:v>50.96</c:v>
                      </c:pt>
                      <c:pt idx="46">
                        <c:v>53.59</c:v>
                      </c:pt>
                      <c:pt idx="47">
                        <c:v>68.28</c:v>
                      </c:pt>
                      <c:pt idx="48">
                        <c:v>73</c:v>
                      </c:pt>
                      <c:pt idx="49">
                        <c:v>82.39</c:v>
                      </c:pt>
                    </c:numCache>
                  </c:numRef>
                </c:val>
                <c:smooth val="0"/>
                <c:extLst xmlns:c15="http://schemas.microsoft.com/office/drawing/2012/chart">
                  <c:ext xmlns:c16="http://schemas.microsoft.com/office/drawing/2014/chart" uri="{C3380CC4-5D6E-409C-BE32-E72D297353CC}">
                    <c16:uniqueId val="{00000019-03B9-4074-8744-A947DA09312C}"/>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'HeadCount &amp; ASR'!$A$78</c15:sqref>
                        </c15:formulaRef>
                      </c:ext>
                    </c:extLst>
                    <c:strCache>
                      <c:ptCount val="1"/>
                      <c:pt idx="0">
                        <c:v>Forecasted ASR with current headcount (mid):</c:v>
                      </c:pt>
                    </c:strCache>
                  </c:strRef>
                </c:tx>
                <c:spPr>
                  <a:ln w="28575" cap="rnd">
                    <a:solidFill>
                      <a:schemeClr val="accent3">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ASR'!$B$78:$AY$78</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11.69</c:v>
                      </c:pt>
                      <c:pt idx="39">
                        <c:v>11.95</c:v>
                      </c:pt>
                      <c:pt idx="40">
                        <c:v>12.7</c:v>
                      </c:pt>
                      <c:pt idx="41">
                        <c:v>19.14</c:v>
                      </c:pt>
                      <c:pt idx="42">
                        <c:v>19.16</c:v>
                      </c:pt>
                      <c:pt idx="43">
                        <c:v>21.29</c:v>
                      </c:pt>
                      <c:pt idx="44">
                        <c:v>30.96</c:v>
                      </c:pt>
                      <c:pt idx="45">
                        <c:v>33.880000000000003</c:v>
                      </c:pt>
                      <c:pt idx="46">
                        <c:v>34.46</c:v>
                      </c:pt>
                      <c:pt idx="47">
                        <c:v>44.31</c:v>
                      </c:pt>
                      <c:pt idx="48">
                        <c:v>45.78</c:v>
                      </c:pt>
                      <c:pt idx="49">
                        <c:v>48.18</c:v>
                      </c:pt>
                    </c:numCache>
                  </c:numRef>
                </c:val>
                <c:smooth val="0"/>
                <c:extLst xmlns:c15="http://schemas.microsoft.com/office/drawing/2012/chart">
                  <c:ext xmlns:c16="http://schemas.microsoft.com/office/drawing/2014/chart" uri="{C3380CC4-5D6E-409C-BE32-E72D297353CC}">
                    <c16:uniqueId val="{0000001A-03B9-4074-8744-A947DA09312C}"/>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'HeadCount &amp; ASR'!$A$79</c15:sqref>
                        </c15:formulaRef>
                      </c:ext>
                    </c:extLst>
                    <c:strCache>
                      <c:ptCount val="1"/>
                      <c:pt idx="0">
                        <c:v>Forecasted ASR with current headcount (low):</c:v>
                      </c:pt>
                    </c:strCache>
                  </c:strRef>
                </c:tx>
                <c:spPr>
                  <a:ln w="28575" cap="rnd">
                    <a:solidFill>
                      <a:schemeClr val="accent4">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ASR'!$B$79:$AY$79</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10.49</c:v>
                      </c:pt>
                      <c:pt idx="39">
                        <c:v>10.47</c:v>
                      </c:pt>
                      <c:pt idx="40">
                        <c:v>10.46</c:v>
                      </c:pt>
                      <c:pt idx="41">
                        <c:v>13.01</c:v>
                      </c:pt>
                      <c:pt idx="42">
                        <c:v>14.47</c:v>
                      </c:pt>
                      <c:pt idx="43">
                        <c:v>15.08</c:v>
                      </c:pt>
                      <c:pt idx="44">
                        <c:v>14.93</c:v>
                      </c:pt>
                      <c:pt idx="45">
                        <c:v>17.149999999999999</c:v>
                      </c:pt>
                      <c:pt idx="46">
                        <c:v>18.829999999999998</c:v>
                      </c:pt>
                      <c:pt idx="47">
                        <c:v>19.23</c:v>
                      </c:pt>
                      <c:pt idx="48">
                        <c:v>18.72</c:v>
                      </c:pt>
                      <c:pt idx="49">
                        <c:v>23.14</c:v>
                      </c:pt>
                    </c:numCache>
                  </c:numRef>
                </c:val>
                <c:smooth val="0"/>
                <c:extLst xmlns:c15="http://schemas.microsoft.com/office/drawing/2012/chart">
                  <c:ext xmlns:c16="http://schemas.microsoft.com/office/drawing/2014/chart" uri="{C3380CC4-5D6E-409C-BE32-E72D297353CC}">
                    <c16:uniqueId val="{0000001B-03B9-4074-8744-A947DA09312C}"/>
                  </c:ext>
                </c:extLst>
              </c15:ser>
            </c15:filteredLineSeries>
          </c:ext>
        </c:extLst>
      </c:lineChart>
      <c:dateAx>
        <c:axId val="1013274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992"/>
        <c:crosses val="autoZero"/>
        <c:auto val="1"/>
        <c:lblOffset val="100"/>
        <c:baseTimeUnit val="months"/>
      </c:dateAx>
      <c:valAx>
        <c:axId val="101327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ASR at</a:t>
            </a:r>
            <a:r>
              <a:rPr lang="en-US" baseline="0"/>
              <a:t> 29 Headcount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64242795355226E-2"/>
          <c:y val="0.2389317695544608"/>
          <c:w val="0.94153575720464477"/>
          <c:h val="0.64002457725218687"/>
        </c:manualLayout>
      </c:layout>
      <c:lineChart>
        <c:grouping val="standard"/>
        <c:varyColors val="0"/>
        <c:ser>
          <c:idx val="20"/>
          <c:order val="20"/>
          <c:tx>
            <c:strRef>
              <c:f>'HeadCount &amp; ASR'!$A$72</c:f>
              <c:strCache>
                <c:ptCount val="1"/>
                <c:pt idx="0">
                  <c:v>Forecasted ASR with current headcount (high):</c:v>
                </c:pt>
              </c:strCache>
              <c:extLst xmlns:c15="http://schemas.microsoft.com/office/drawing/2012/chart"/>
            </c:strRef>
          </c:tx>
          <c:spPr>
            <a:ln w="28575" cap="rnd">
              <a:solidFill>
                <a:schemeClr val="accent3">
                  <a:lumMod val="8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extLst xmlns:c15="http://schemas.microsoft.com/office/drawing/2012/chart"/>
            </c:numRef>
          </c:cat>
          <c:val>
            <c:numRef>
              <c:f>'HeadCount &amp; ASR'!$B$72:$AY$72</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30.54</c:v>
                </c:pt>
                <c:pt idx="39">
                  <c:v>29.65</c:v>
                </c:pt>
                <c:pt idx="40">
                  <c:v>34.46</c:v>
                </c:pt>
                <c:pt idx="41">
                  <c:v>70.59</c:v>
                </c:pt>
                <c:pt idx="42">
                  <c:v>69.06</c:v>
                </c:pt>
                <c:pt idx="43">
                  <c:v>68.94</c:v>
                </c:pt>
                <c:pt idx="44">
                  <c:v>83.7</c:v>
                </c:pt>
                <c:pt idx="45">
                  <c:v>83.04</c:v>
                </c:pt>
                <c:pt idx="46">
                  <c:v>83.61</c:v>
                </c:pt>
                <c:pt idx="47">
                  <c:v>91.8</c:v>
                </c:pt>
                <c:pt idx="48">
                  <c:v>95.18</c:v>
                </c:pt>
                <c:pt idx="49">
                  <c:v>103.22</c:v>
                </c:pt>
              </c:numCache>
              <c:extLst xmlns:c15="http://schemas.microsoft.com/office/drawing/2012/chart"/>
            </c:numRef>
          </c:val>
          <c:smooth val="0"/>
          <c:extLst>
            <c:ext xmlns:c16="http://schemas.microsoft.com/office/drawing/2014/chart" uri="{C3380CC4-5D6E-409C-BE32-E72D297353CC}">
              <c16:uniqueId val="{00000014-D79A-4F60-A909-41166C1FFBDA}"/>
            </c:ext>
          </c:extLst>
        </c:ser>
        <c:ser>
          <c:idx val="21"/>
          <c:order val="21"/>
          <c:tx>
            <c:strRef>
              <c:f>'HeadCount &amp; ASR'!$A$73</c:f>
              <c:strCache>
                <c:ptCount val="1"/>
                <c:pt idx="0">
                  <c:v>Forecasted ASR with current headcount (mid):</c:v>
                </c:pt>
              </c:strCache>
              <c:extLst xmlns:c15="http://schemas.microsoft.com/office/drawing/2012/chart"/>
            </c:strRef>
          </c:tx>
          <c:spPr>
            <a:ln w="28575" cap="rnd">
              <a:solidFill>
                <a:schemeClr val="accent4">
                  <a:lumMod val="8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extLst xmlns:c15="http://schemas.microsoft.com/office/drawing/2012/chart"/>
            </c:numRef>
          </c:cat>
          <c:val>
            <c:numRef>
              <c:f>'HeadCount &amp; ASR'!$B$73:$AY$73</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22.49</c:v>
                </c:pt>
                <c:pt idx="39">
                  <c:v>22.12</c:v>
                </c:pt>
                <c:pt idx="40">
                  <c:v>24.54</c:v>
                </c:pt>
                <c:pt idx="41">
                  <c:v>37.159999999999997</c:v>
                </c:pt>
                <c:pt idx="42">
                  <c:v>36.28</c:v>
                </c:pt>
                <c:pt idx="43">
                  <c:v>42.36</c:v>
                </c:pt>
                <c:pt idx="44">
                  <c:v>66.36</c:v>
                </c:pt>
                <c:pt idx="45">
                  <c:v>68.81</c:v>
                </c:pt>
                <c:pt idx="46">
                  <c:v>69.53</c:v>
                </c:pt>
                <c:pt idx="47">
                  <c:v>78.260000000000005</c:v>
                </c:pt>
                <c:pt idx="48">
                  <c:v>78.75</c:v>
                </c:pt>
                <c:pt idx="49">
                  <c:v>81.05</c:v>
                </c:pt>
              </c:numCache>
              <c:extLst xmlns:c15="http://schemas.microsoft.com/office/drawing/2012/chart"/>
            </c:numRef>
          </c:val>
          <c:smooth val="0"/>
          <c:extLst>
            <c:ext xmlns:c16="http://schemas.microsoft.com/office/drawing/2014/chart" uri="{C3380CC4-5D6E-409C-BE32-E72D297353CC}">
              <c16:uniqueId val="{00000015-D79A-4F60-A909-41166C1FFBDA}"/>
            </c:ext>
          </c:extLst>
        </c:ser>
        <c:ser>
          <c:idx val="22"/>
          <c:order val="22"/>
          <c:tx>
            <c:strRef>
              <c:f>'HeadCount &amp; ASR'!$A$74</c:f>
              <c:strCache>
                <c:ptCount val="1"/>
                <c:pt idx="0">
                  <c:v>Forecasted ASR with current headcount (low):</c:v>
                </c:pt>
              </c:strCache>
              <c:extLst xmlns:c15="http://schemas.microsoft.com/office/drawing/2012/chart"/>
            </c:strRef>
          </c:tx>
          <c:spPr>
            <a:ln w="28575" cap="rnd">
              <a:solidFill>
                <a:schemeClr val="accent5">
                  <a:lumMod val="8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extLst xmlns:c15="http://schemas.microsoft.com/office/drawing/2012/chart"/>
            </c:numRef>
          </c:cat>
          <c:val>
            <c:numRef>
              <c:f>'HeadCount &amp; ASR'!$B$74:$AY$74</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15.38</c:v>
                </c:pt>
                <c:pt idx="39">
                  <c:v>15.55</c:v>
                </c:pt>
                <c:pt idx="40">
                  <c:v>15.14</c:v>
                </c:pt>
                <c:pt idx="41">
                  <c:v>25.02</c:v>
                </c:pt>
                <c:pt idx="42">
                  <c:v>28.38</c:v>
                </c:pt>
                <c:pt idx="43">
                  <c:v>29.82</c:v>
                </c:pt>
                <c:pt idx="44">
                  <c:v>29.57</c:v>
                </c:pt>
                <c:pt idx="45">
                  <c:v>33.880000000000003</c:v>
                </c:pt>
                <c:pt idx="46">
                  <c:v>36.07</c:v>
                </c:pt>
                <c:pt idx="47">
                  <c:v>36.57</c:v>
                </c:pt>
                <c:pt idx="48">
                  <c:v>37.299999999999997</c:v>
                </c:pt>
                <c:pt idx="49">
                  <c:v>46.38</c:v>
                </c:pt>
              </c:numCache>
              <c:extLst xmlns:c15="http://schemas.microsoft.com/office/drawing/2012/chart"/>
            </c:numRef>
          </c:val>
          <c:smooth val="0"/>
          <c:extLst>
            <c:ext xmlns:c16="http://schemas.microsoft.com/office/drawing/2014/chart" uri="{C3380CC4-5D6E-409C-BE32-E72D297353CC}">
              <c16:uniqueId val="{00000016-D79A-4F60-A909-41166C1FFBDA}"/>
            </c:ext>
          </c:extLst>
        </c:ser>
        <c:dLbls>
          <c:showLegendKey val="0"/>
          <c:showVal val="0"/>
          <c:showCatName val="0"/>
          <c:showSerName val="0"/>
          <c:showPercent val="0"/>
          <c:showBubbleSize val="0"/>
        </c:dLbls>
        <c:smooth val="0"/>
        <c:axId val="1013274632"/>
        <c:axId val="1013274992"/>
        <c:extLst>
          <c:ext xmlns:c15="http://schemas.microsoft.com/office/drawing/2012/chart" uri="{02D57815-91ED-43cb-92C2-25804820EDAC}">
            <c15:filteredLineSeries>
              <c15:ser>
                <c:idx val="0"/>
                <c:order val="0"/>
                <c:tx>
                  <c:strRef>
                    <c:extLst>
                      <c:ext uri="{02D57815-91ED-43cb-92C2-25804820EDAC}">
                        <c15:formulaRef>
                          <c15:sqref>'HeadCount &amp; ASR'!$A$52</c15:sqref>
                        </c15:formulaRef>
                      </c:ext>
                    </c:extLst>
                    <c:strCache>
                      <c:ptCount val="1"/>
                      <c:pt idx="0">
                        <c:v>High Forecast</c:v>
                      </c:pt>
                    </c:strCache>
                  </c:strRef>
                </c:tx>
                <c:spPr>
                  <a:ln w="28575" cap="rnd">
                    <a:solidFill>
                      <a:schemeClr val="accent1"/>
                    </a:solidFill>
                    <a:round/>
                  </a:ln>
                  <a:effectLst/>
                </c:spPr>
                <c:marker>
                  <c:symbol val="none"/>
                </c:marker>
                <c:cat>
                  <c:numRef>
                    <c:extLst>
                      <c:ex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c:ext uri="{02D57815-91ED-43cb-92C2-25804820EDAC}">
                        <c15:formulaRef>
                          <c15:sqref>'HeadCount &amp; ASR'!$B$52:$AY$52</c15:sqref>
                        </c15:formulaRef>
                      </c:ext>
                    </c:extLst>
                    <c:numCache>
                      <c:formatCode>General</c:formatCode>
                      <c:ptCount val="50"/>
                      <c:pt idx="38">
                        <c:v>31</c:v>
                      </c:pt>
                      <c:pt idx="39">
                        <c:v>32</c:v>
                      </c:pt>
                      <c:pt idx="40">
                        <c:v>32</c:v>
                      </c:pt>
                      <c:pt idx="41">
                        <c:v>33</c:v>
                      </c:pt>
                      <c:pt idx="42">
                        <c:v>33</c:v>
                      </c:pt>
                      <c:pt idx="43">
                        <c:v>33</c:v>
                      </c:pt>
                      <c:pt idx="44">
                        <c:v>35</c:v>
                      </c:pt>
                      <c:pt idx="45">
                        <c:v>35</c:v>
                      </c:pt>
                      <c:pt idx="46">
                        <c:v>35</c:v>
                      </c:pt>
                      <c:pt idx="47">
                        <c:v>35</c:v>
                      </c:pt>
                      <c:pt idx="48">
                        <c:v>35</c:v>
                      </c:pt>
                      <c:pt idx="49">
                        <c:v>36</c:v>
                      </c:pt>
                    </c:numCache>
                  </c:numRef>
                </c:val>
                <c:smooth val="0"/>
                <c:extLst>
                  <c:ext xmlns:c16="http://schemas.microsoft.com/office/drawing/2014/chart" uri="{C3380CC4-5D6E-409C-BE32-E72D297353CC}">
                    <c16:uniqueId val="{00000003-D79A-4F60-A909-41166C1FFBD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'HeadCount &amp; ASR'!$A$53</c15:sqref>
                        </c15:formulaRef>
                      </c:ext>
                    </c:extLst>
                    <c:strCache>
                      <c:ptCount val="1"/>
                      <c:pt idx="0">
                        <c:v>Mid  Forecast</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ASR'!$B$53:$AY$53</c15:sqref>
                        </c15:formulaRef>
                      </c:ext>
                    </c:extLst>
                    <c:numCache>
                      <c:formatCode>General</c:formatCode>
                      <c:ptCount val="50"/>
                      <c:pt idx="38">
                        <c:v>30</c:v>
                      </c:pt>
                      <c:pt idx="39">
                        <c:v>30</c:v>
                      </c:pt>
                      <c:pt idx="40">
                        <c:v>30</c:v>
                      </c:pt>
                      <c:pt idx="41">
                        <c:v>32</c:v>
                      </c:pt>
                      <c:pt idx="42">
                        <c:v>32</c:v>
                      </c:pt>
                      <c:pt idx="43">
                        <c:v>32</c:v>
                      </c:pt>
                      <c:pt idx="44">
                        <c:v>33</c:v>
                      </c:pt>
                      <c:pt idx="45">
                        <c:v>33</c:v>
                      </c:pt>
                      <c:pt idx="46">
                        <c:v>33</c:v>
                      </c:pt>
                      <c:pt idx="47">
                        <c:v>34</c:v>
                      </c:pt>
                      <c:pt idx="48">
                        <c:v>34</c:v>
                      </c:pt>
                      <c:pt idx="49">
                        <c:v>34</c:v>
                      </c:pt>
                    </c:numCache>
                  </c:numRef>
                </c:val>
                <c:smooth val="0"/>
                <c:extLst xmlns:c15="http://schemas.microsoft.com/office/drawing/2012/chart">
                  <c:ext xmlns:c16="http://schemas.microsoft.com/office/drawing/2014/chart" uri="{C3380CC4-5D6E-409C-BE32-E72D297353CC}">
                    <c16:uniqueId val="{00000004-D79A-4F60-A909-41166C1FFBD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'HeadCount &amp; ASR'!$A$54</c15:sqref>
                        </c15:formulaRef>
                      </c:ext>
                    </c:extLst>
                    <c:strCache>
                      <c:ptCount val="1"/>
                      <c:pt idx="0">
                        <c:v>Low Forecast</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ASR'!$B$54:$AY$54</c15:sqref>
                        </c15:formulaRef>
                      </c:ext>
                    </c:extLst>
                    <c:numCache>
                      <c:formatCode>General</c:formatCode>
                      <c:ptCount val="50"/>
                      <c:pt idx="38">
                        <c:v>30</c:v>
                      </c:pt>
                      <c:pt idx="39">
                        <c:v>30</c:v>
                      </c:pt>
                      <c:pt idx="40">
                        <c:v>30</c:v>
                      </c:pt>
                      <c:pt idx="41">
                        <c:v>30</c:v>
                      </c:pt>
                      <c:pt idx="42">
                        <c:v>30</c:v>
                      </c:pt>
                      <c:pt idx="43">
                        <c:v>31</c:v>
                      </c:pt>
                      <c:pt idx="44">
                        <c:v>31</c:v>
                      </c:pt>
                      <c:pt idx="45">
                        <c:v>31</c:v>
                      </c:pt>
                      <c:pt idx="46">
                        <c:v>31</c:v>
                      </c:pt>
                      <c:pt idx="47">
                        <c:v>31</c:v>
                      </c:pt>
                      <c:pt idx="48">
                        <c:v>31</c:v>
                      </c:pt>
                      <c:pt idx="49">
                        <c:v>31</c:v>
                      </c:pt>
                    </c:numCache>
                  </c:numRef>
                </c:val>
                <c:smooth val="0"/>
                <c:extLst xmlns:c15="http://schemas.microsoft.com/office/drawing/2012/chart">
                  <c:ext xmlns:c16="http://schemas.microsoft.com/office/drawing/2014/chart" uri="{C3380CC4-5D6E-409C-BE32-E72D297353CC}">
                    <c16:uniqueId val="{00000005-D79A-4F60-A909-41166C1FFBD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'HeadCount &amp; ASR'!$A$55</c15:sqref>
                        </c15:formulaRef>
                      </c:ext>
                    </c:extLst>
                    <c:strCache>
                      <c:ptCount val="1"/>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ASR'!$B$55:$AY$55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6-D79A-4F60-A909-41166C1FFBD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'HeadCount &amp; ASR'!$A$56</c15:sqref>
                        </c15:formulaRef>
                      </c:ext>
                    </c:extLst>
                    <c:strCache>
                      <c:ptCount val="1"/>
                      <c:pt idx="0">
                        <c:v>26 Headcount</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ASR'!$B$56:$AY$56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7-D79A-4F60-A909-41166C1FFBD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'HeadCount &amp; ASR'!$A$57</c15:sqref>
                        </c15:formulaRef>
                      </c:ext>
                    </c:extLst>
                    <c:strCache>
                      <c:ptCount val="1"/>
                      <c:pt idx="0">
                        <c:v>Forecasted ASR with current headcount (high):</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ASR'!$B$57:$AY$57</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99.31</c:v>
                      </c:pt>
                      <c:pt idx="39">
                        <c:v>99.74</c:v>
                      </c:pt>
                      <c:pt idx="40">
                        <c:v>105.18</c:v>
                      </c:pt>
                      <c:pt idx="41">
                        <c:v>125.68</c:v>
                      </c:pt>
                      <c:pt idx="42">
                        <c:v>125.79</c:v>
                      </c:pt>
                      <c:pt idx="43">
                        <c:v>125.82</c:v>
                      </c:pt>
                      <c:pt idx="44">
                        <c:v>135.02000000000001</c:v>
                      </c:pt>
                      <c:pt idx="45">
                        <c:v>134.04</c:v>
                      </c:pt>
                      <c:pt idx="46">
                        <c:v>133.63</c:v>
                      </c:pt>
                      <c:pt idx="47">
                        <c:v>139.94999999999999</c:v>
                      </c:pt>
                      <c:pt idx="48">
                        <c:v>143.38</c:v>
                      </c:pt>
                      <c:pt idx="49">
                        <c:v>148.36000000000001</c:v>
                      </c:pt>
                    </c:numCache>
                  </c:numRef>
                </c:val>
                <c:smooth val="0"/>
                <c:extLst xmlns:c15="http://schemas.microsoft.com/office/drawing/2012/chart">
                  <c:ext xmlns:c16="http://schemas.microsoft.com/office/drawing/2014/chart" uri="{C3380CC4-5D6E-409C-BE32-E72D297353CC}">
                    <c16:uniqueId val="{00000008-D79A-4F60-A909-41166C1FFBD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'HeadCount &amp; ASR'!$A$58</c15:sqref>
                        </c15:formulaRef>
                      </c:ext>
                    </c:extLst>
                    <c:strCache>
                      <c:ptCount val="1"/>
                      <c:pt idx="0">
                        <c:v>Forecasted ASR with current headcount (mid):</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ASR'!$B$58:$AY$58</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84.97</c:v>
                      </c:pt>
                      <c:pt idx="39">
                        <c:v>85.73</c:v>
                      </c:pt>
                      <c:pt idx="40">
                        <c:v>88.57</c:v>
                      </c:pt>
                      <c:pt idx="41">
                        <c:v>108.24</c:v>
                      </c:pt>
                      <c:pt idx="42">
                        <c:v>108.7</c:v>
                      </c:pt>
                      <c:pt idx="43">
                        <c:v>112.49</c:v>
                      </c:pt>
                      <c:pt idx="44">
                        <c:v>122.81</c:v>
                      </c:pt>
                      <c:pt idx="45">
                        <c:v>125.12</c:v>
                      </c:pt>
                      <c:pt idx="46">
                        <c:v>125.72</c:v>
                      </c:pt>
                      <c:pt idx="47">
                        <c:v>131.43</c:v>
                      </c:pt>
                      <c:pt idx="48">
                        <c:v>130.69999999999999</c:v>
                      </c:pt>
                      <c:pt idx="49">
                        <c:v>132.32</c:v>
                      </c:pt>
                    </c:numCache>
                  </c:numRef>
                </c:val>
                <c:smooth val="0"/>
                <c:extLst xmlns:c15="http://schemas.microsoft.com/office/drawing/2012/chart">
                  <c:ext xmlns:c16="http://schemas.microsoft.com/office/drawing/2014/chart" uri="{C3380CC4-5D6E-409C-BE32-E72D297353CC}">
                    <c16:uniqueId val="{00000009-D79A-4F60-A909-41166C1FFBD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'HeadCount &amp; ASR'!$A$59</c15:sqref>
                        </c15:formulaRef>
                      </c:ext>
                    </c:extLst>
                    <c:strCache>
                      <c:ptCount val="1"/>
                      <c:pt idx="0">
                        <c:v>Forecasted ASR with current headcount (low):</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ASR'!$B$59:$AY$59</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56.53</c:v>
                      </c:pt>
                      <c:pt idx="39">
                        <c:v>56.56</c:v>
                      </c:pt>
                      <c:pt idx="40">
                        <c:v>56.57</c:v>
                      </c:pt>
                      <c:pt idx="41">
                        <c:v>92.44</c:v>
                      </c:pt>
                      <c:pt idx="42">
                        <c:v>97.49</c:v>
                      </c:pt>
                      <c:pt idx="43">
                        <c:v>99.88</c:v>
                      </c:pt>
                      <c:pt idx="44">
                        <c:v>99.64</c:v>
                      </c:pt>
                      <c:pt idx="45">
                        <c:v>105.24</c:v>
                      </c:pt>
                      <c:pt idx="46">
                        <c:v>107.52</c:v>
                      </c:pt>
                      <c:pt idx="47">
                        <c:v>109</c:v>
                      </c:pt>
                      <c:pt idx="48">
                        <c:v>109.04</c:v>
                      </c:pt>
                      <c:pt idx="49">
                        <c:v>113.48</c:v>
                      </c:pt>
                    </c:numCache>
                  </c:numRef>
                </c:val>
                <c:smooth val="0"/>
                <c:extLst xmlns:c15="http://schemas.microsoft.com/office/drawing/2012/chart">
                  <c:ext xmlns:c16="http://schemas.microsoft.com/office/drawing/2014/chart" uri="{C3380CC4-5D6E-409C-BE32-E72D297353CC}">
                    <c16:uniqueId val="{0000000A-D79A-4F60-A909-41166C1FFBDA}"/>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'HeadCount &amp; ASR'!$A$60</c15:sqref>
                        </c15:formulaRef>
                      </c:ext>
                    </c:extLst>
                    <c:strCache>
                      <c:ptCount val="1"/>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ASR'!$B$60:$AY$60</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B-D79A-4F60-A909-41166C1FFBDA}"/>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'HeadCount &amp; ASR'!$A$61</c15:sqref>
                        </c15:formulaRef>
                      </c:ext>
                    </c:extLst>
                    <c:strCache>
                      <c:ptCount val="1"/>
                      <c:pt idx="0">
                        <c:v>27 Headcount</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ASR'!$B$61:$AY$61</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C-D79A-4F60-A909-41166C1FFBDA}"/>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'HeadCount &amp; ASR'!$A$62</c15:sqref>
                        </c15:formulaRef>
                      </c:ext>
                    </c:extLst>
                    <c:strCache>
                      <c:ptCount val="1"/>
                      <c:pt idx="0">
                        <c:v>Forecasted ASR with current headcount (high):</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ASR'!$B$62:$AY$62</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76.209999999999994</c:v>
                      </c:pt>
                      <c:pt idx="39">
                        <c:v>76.06</c:v>
                      </c:pt>
                      <c:pt idx="40">
                        <c:v>82.41</c:v>
                      </c:pt>
                      <c:pt idx="41">
                        <c:v>104.93</c:v>
                      </c:pt>
                      <c:pt idx="42">
                        <c:v>104.5</c:v>
                      </c:pt>
                      <c:pt idx="43">
                        <c:v>104.5</c:v>
                      </c:pt>
                      <c:pt idx="44">
                        <c:v>113.35</c:v>
                      </c:pt>
                      <c:pt idx="45">
                        <c:v>113.98</c:v>
                      </c:pt>
                      <c:pt idx="46">
                        <c:v>112.83</c:v>
                      </c:pt>
                      <c:pt idx="47">
                        <c:v>119.5</c:v>
                      </c:pt>
                      <c:pt idx="48">
                        <c:v>123.03</c:v>
                      </c:pt>
                      <c:pt idx="49">
                        <c:v>128.84</c:v>
                      </c:pt>
                    </c:numCache>
                  </c:numRef>
                </c:val>
                <c:smooth val="0"/>
                <c:extLst xmlns:c15="http://schemas.microsoft.com/office/drawing/2012/chart">
                  <c:ext xmlns:c16="http://schemas.microsoft.com/office/drawing/2014/chart" uri="{C3380CC4-5D6E-409C-BE32-E72D297353CC}">
                    <c16:uniqueId val="{0000000D-D79A-4F60-A909-41166C1FFBDA}"/>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'HeadCount &amp; ASR'!$A$63</c15:sqref>
                        </c15:formulaRef>
                      </c:ext>
                    </c:extLst>
                    <c:strCache>
                      <c:ptCount val="1"/>
                      <c:pt idx="0">
                        <c:v>Forecasted ASR with current headcount (mid):</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ASR'!$B$63:$AY$63</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53.83</c:v>
                      </c:pt>
                      <c:pt idx="39">
                        <c:v>55.45</c:v>
                      </c:pt>
                      <c:pt idx="40">
                        <c:v>64.489999999999995</c:v>
                      </c:pt>
                      <c:pt idx="41">
                        <c:v>85.64</c:v>
                      </c:pt>
                      <c:pt idx="42">
                        <c:v>86.47</c:v>
                      </c:pt>
                      <c:pt idx="43">
                        <c:v>89.29</c:v>
                      </c:pt>
                      <c:pt idx="44">
                        <c:v>102.49</c:v>
                      </c:pt>
                      <c:pt idx="45">
                        <c:v>103.26</c:v>
                      </c:pt>
                      <c:pt idx="46">
                        <c:v>104.96</c:v>
                      </c:pt>
                      <c:pt idx="47">
                        <c:v>109.31</c:v>
                      </c:pt>
                      <c:pt idx="48">
                        <c:v>109.89</c:v>
                      </c:pt>
                      <c:pt idx="49">
                        <c:v>110.83</c:v>
                      </c:pt>
                    </c:numCache>
                  </c:numRef>
                </c:val>
                <c:smooth val="0"/>
                <c:extLst xmlns:c15="http://schemas.microsoft.com/office/drawing/2012/chart">
                  <c:ext xmlns:c16="http://schemas.microsoft.com/office/drawing/2014/chart" uri="{C3380CC4-5D6E-409C-BE32-E72D297353CC}">
                    <c16:uniqueId val="{0000000E-D79A-4F60-A909-41166C1FFBDA}"/>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'HeadCount &amp; ASR'!$A$64</c15:sqref>
                        </c15:formulaRef>
                      </c:ext>
                    </c:extLst>
                    <c:strCache>
                      <c:ptCount val="1"/>
                      <c:pt idx="0">
                        <c:v>Forecasted ASR with current headcount (low):</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ASR'!$B$64:$AY$64</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30.29</c:v>
                      </c:pt>
                      <c:pt idx="39">
                        <c:v>30.16</c:v>
                      </c:pt>
                      <c:pt idx="40">
                        <c:v>30.27</c:v>
                      </c:pt>
                      <c:pt idx="41">
                        <c:v>66.72</c:v>
                      </c:pt>
                      <c:pt idx="42">
                        <c:v>73.59</c:v>
                      </c:pt>
                      <c:pt idx="43">
                        <c:v>75.849999999999994</c:v>
                      </c:pt>
                      <c:pt idx="44">
                        <c:v>76.47</c:v>
                      </c:pt>
                      <c:pt idx="45">
                        <c:v>82.97</c:v>
                      </c:pt>
                      <c:pt idx="46">
                        <c:v>85.09</c:v>
                      </c:pt>
                      <c:pt idx="47">
                        <c:v>85.26</c:v>
                      </c:pt>
                      <c:pt idx="48">
                        <c:v>86.53</c:v>
                      </c:pt>
                      <c:pt idx="49">
                        <c:v>91.11</c:v>
                      </c:pt>
                    </c:numCache>
                  </c:numRef>
                </c:val>
                <c:smooth val="0"/>
                <c:extLst xmlns:c15="http://schemas.microsoft.com/office/drawing/2012/chart">
                  <c:ext xmlns:c16="http://schemas.microsoft.com/office/drawing/2014/chart" uri="{C3380CC4-5D6E-409C-BE32-E72D297353CC}">
                    <c16:uniqueId val="{0000000F-D79A-4F60-A909-41166C1FFBDA}"/>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'HeadCount &amp; ASR'!$A$65</c15:sqref>
                        </c15:formulaRef>
                      </c:ext>
                    </c:extLst>
                    <c:strCache>
                      <c:ptCount val="1"/>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ASR'!$B$65:$AY$65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0-D79A-4F60-A909-41166C1FFBDA}"/>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'HeadCount &amp; ASR'!$A$66</c15:sqref>
                        </c15:formulaRef>
                      </c:ext>
                    </c:extLst>
                    <c:strCache>
                      <c:ptCount val="1"/>
                      <c:pt idx="0">
                        <c:v>28 Headcount</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ASR'!$B$66:$AY$66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1-D79A-4F60-A909-41166C1FFBDA}"/>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'HeadCount &amp; ASR'!$A$67</c15:sqref>
                        </c15:formulaRef>
                      </c:ext>
                    </c:extLst>
                    <c:strCache>
                      <c:ptCount val="1"/>
                      <c:pt idx="0">
                        <c:v>Forecasted ASR with current headcount (high):</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ASR'!$B$67:$AY$67</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48.53</c:v>
                      </c:pt>
                      <c:pt idx="39">
                        <c:v>48.56</c:v>
                      </c:pt>
                      <c:pt idx="40">
                        <c:v>58.57</c:v>
                      </c:pt>
                      <c:pt idx="41">
                        <c:v>88.94</c:v>
                      </c:pt>
                      <c:pt idx="42">
                        <c:v>89.03</c:v>
                      </c:pt>
                      <c:pt idx="43">
                        <c:v>88.01</c:v>
                      </c:pt>
                      <c:pt idx="44">
                        <c:v>99.17</c:v>
                      </c:pt>
                      <c:pt idx="45">
                        <c:v>98.63</c:v>
                      </c:pt>
                      <c:pt idx="46">
                        <c:v>99.42</c:v>
                      </c:pt>
                      <c:pt idx="47">
                        <c:v>107.26</c:v>
                      </c:pt>
                      <c:pt idx="48">
                        <c:v>109.35</c:v>
                      </c:pt>
                      <c:pt idx="49">
                        <c:v>116.89</c:v>
                      </c:pt>
                    </c:numCache>
                  </c:numRef>
                </c:val>
                <c:smooth val="0"/>
                <c:extLst xmlns:c15="http://schemas.microsoft.com/office/drawing/2012/chart">
                  <c:ext xmlns:c16="http://schemas.microsoft.com/office/drawing/2014/chart" uri="{C3380CC4-5D6E-409C-BE32-E72D297353CC}">
                    <c16:uniqueId val="{00000000-D79A-4F60-A909-41166C1FFBDA}"/>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'HeadCount &amp; ASR'!$A$68</c15:sqref>
                        </c15:formulaRef>
                      </c:ext>
                    </c:extLst>
                    <c:strCache>
                      <c:ptCount val="1"/>
                      <c:pt idx="0">
                        <c:v>Forecasted ASR with current headcount (mid):</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ASR'!$B$68:$AY$68</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32.130000000000003</c:v>
                      </c:pt>
                      <c:pt idx="39">
                        <c:v>30.11</c:v>
                      </c:pt>
                      <c:pt idx="40">
                        <c:v>34.1</c:v>
                      </c:pt>
                      <c:pt idx="41">
                        <c:v>64.930000000000007</c:v>
                      </c:pt>
                      <c:pt idx="42">
                        <c:v>65.14</c:v>
                      </c:pt>
                      <c:pt idx="43">
                        <c:v>72.02</c:v>
                      </c:pt>
                      <c:pt idx="44">
                        <c:v>85.67</c:v>
                      </c:pt>
                      <c:pt idx="45">
                        <c:v>87.6</c:v>
                      </c:pt>
                      <c:pt idx="46">
                        <c:v>88.29</c:v>
                      </c:pt>
                      <c:pt idx="47">
                        <c:v>94.62</c:v>
                      </c:pt>
                      <c:pt idx="48">
                        <c:v>96.17</c:v>
                      </c:pt>
                      <c:pt idx="49">
                        <c:v>96.95</c:v>
                      </c:pt>
                    </c:numCache>
                  </c:numRef>
                </c:val>
                <c:smooth val="0"/>
                <c:extLst xmlns:c15="http://schemas.microsoft.com/office/drawing/2012/chart">
                  <c:ext xmlns:c16="http://schemas.microsoft.com/office/drawing/2014/chart" uri="{C3380CC4-5D6E-409C-BE32-E72D297353CC}">
                    <c16:uniqueId val="{00000001-D79A-4F60-A909-41166C1FFBDA}"/>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'HeadCount &amp; ASR'!$A$69</c15:sqref>
                        </c15:formulaRef>
                      </c:ext>
                    </c:extLst>
                    <c:strCache>
                      <c:ptCount val="1"/>
                      <c:pt idx="0">
                        <c:v>Forecasted ASR with current headcount (low):</c:v>
                      </c:pt>
                    </c:strCache>
                  </c:strRef>
                </c:tx>
                <c:spPr>
                  <a:ln w="28575" cap="rnd">
                    <a:solidFill>
                      <a:schemeClr val="accent6">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ASR'!$B$69:$AY$69</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20.170000000000002</c:v>
                      </c:pt>
                      <c:pt idx="39">
                        <c:v>20.440000000000001</c:v>
                      </c:pt>
                      <c:pt idx="40">
                        <c:v>20.23</c:v>
                      </c:pt>
                      <c:pt idx="41">
                        <c:v>37.9</c:v>
                      </c:pt>
                      <c:pt idx="42">
                        <c:v>44.79</c:v>
                      </c:pt>
                      <c:pt idx="43">
                        <c:v>48.23</c:v>
                      </c:pt>
                      <c:pt idx="44">
                        <c:v>48.56</c:v>
                      </c:pt>
                      <c:pt idx="45">
                        <c:v>59.37</c:v>
                      </c:pt>
                      <c:pt idx="46">
                        <c:v>62.69</c:v>
                      </c:pt>
                      <c:pt idx="47">
                        <c:v>64.8</c:v>
                      </c:pt>
                      <c:pt idx="48">
                        <c:v>65.09</c:v>
                      </c:pt>
                      <c:pt idx="49">
                        <c:v>73.7</c:v>
                      </c:pt>
                    </c:numCache>
                  </c:numRef>
                </c:val>
                <c:smooth val="0"/>
                <c:extLst xmlns:c15="http://schemas.microsoft.com/office/drawing/2012/chart">
                  <c:ext xmlns:c16="http://schemas.microsoft.com/office/drawing/2014/chart" uri="{C3380CC4-5D6E-409C-BE32-E72D297353CC}">
                    <c16:uniqueId val="{00000002-D79A-4F60-A909-41166C1FFBDA}"/>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'HeadCount &amp; ASR'!$A$70</c15:sqref>
                        </c15:formulaRef>
                      </c:ext>
                    </c:extLst>
                    <c:strCache>
                      <c:ptCount val="1"/>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ASR'!$B$70:$AY$70</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2-D79A-4F60-A909-41166C1FFBDA}"/>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'HeadCount &amp; ASR'!$A$71</c15:sqref>
                        </c15:formulaRef>
                      </c:ext>
                    </c:extLst>
                    <c:strCache>
                      <c:ptCount val="1"/>
                      <c:pt idx="0">
                        <c:v>29 Headcount</c:v>
                      </c:pt>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ASR'!$B$71:$AY$71</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3-D79A-4F60-A909-41166C1FFBDA}"/>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'HeadCount &amp; ASR'!$A$75</c15:sqref>
                        </c15:formulaRef>
                      </c:ext>
                    </c:extLst>
                    <c:strCache>
                      <c:ptCount val="1"/>
                    </c:strCache>
                  </c:strRef>
                </c:tx>
                <c:spPr>
                  <a:ln w="28575" cap="rnd">
                    <a:solidFill>
                      <a:schemeClr val="accent6">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ASR'!$B$75:$AY$75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7-D79A-4F60-A909-41166C1FFBDA}"/>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'HeadCount &amp; ASR'!$A$76</c15:sqref>
                        </c15:formulaRef>
                      </c:ext>
                    </c:extLst>
                    <c:strCache>
                      <c:ptCount val="1"/>
                      <c:pt idx="0">
                        <c:v>30 Headcount</c:v>
                      </c:pt>
                    </c:strCache>
                  </c:strRef>
                </c:tx>
                <c:spPr>
                  <a:ln w="28575" cap="rnd">
                    <a:solidFill>
                      <a:schemeClr val="accent1">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ASR'!$B$76:$AY$76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8-D79A-4F60-A909-41166C1FFBDA}"/>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'HeadCount &amp; ASR'!$A$77</c15:sqref>
                        </c15:formulaRef>
                      </c:ext>
                    </c:extLst>
                    <c:strCache>
                      <c:ptCount val="1"/>
                      <c:pt idx="0">
                        <c:v>Forecasted ASR with current headcount (high):</c:v>
                      </c:pt>
                    </c:strCache>
                  </c:strRef>
                </c:tx>
                <c:spPr>
                  <a:ln w="28575" cap="rnd">
                    <a:solidFill>
                      <a:schemeClr val="accent2">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ASR'!$B$77:$AY$77</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14.95</c:v>
                      </c:pt>
                      <c:pt idx="39">
                        <c:v>15.09</c:v>
                      </c:pt>
                      <c:pt idx="40">
                        <c:v>16.89</c:v>
                      </c:pt>
                      <c:pt idx="41">
                        <c:v>33.47</c:v>
                      </c:pt>
                      <c:pt idx="42">
                        <c:v>34.450000000000003</c:v>
                      </c:pt>
                      <c:pt idx="43">
                        <c:v>34.869999999999997</c:v>
                      </c:pt>
                      <c:pt idx="44">
                        <c:v>53.91</c:v>
                      </c:pt>
                      <c:pt idx="45">
                        <c:v>50.96</c:v>
                      </c:pt>
                      <c:pt idx="46">
                        <c:v>53.59</c:v>
                      </c:pt>
                      <c:pt idx="47">
                        <c:v>68.28</c:v>
                      </c:pt>
                      <c:pt idx="48">
                        <c:v>73</c:v>
                      </c:pt>
                      <c:pt idx="49">
                        <c:v>82.39</c:v>
                      </c:pt>
                    </c:numCache>
                  </c:numRef>
                </c:val>
                <c:smooth val="0"/>
                <c:extLst xmlns:c15="http://schemas.microsoft.com/office/drawing/2012/chart">
                  <c:ext xmlns:c16="http://schemas.microsoft.com/office/drawing/2014/chart" uri="{C3380CC4-5D6E-409C-BE32-E72D297353CC}">
                    <c16:uniqueId val="{00000019-D79A-4F60-A909-41166C1FFBDA}"/>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'HeadCount &amp; ASR'!$A$78</c15:sqref>
                        </c15:formulaRef>
                      </c:ext>
                    </c:extLst>
                    <c:strCache>
                      <c:ptCount val="1"/>
                      <c:pt idx="0">
                        <c:v>Forecasted ASR with current headcount (mid):</c:v>
                      </c:pt>
                    </c:strCache>
                  </c:strRef>
                </c:tx>
                <c:spPr>
                  <a:ln w="28575" cap="rnd">
                    <a:solidFill>
                      <a:schemeClr val="accent3">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ASR'!$B$78:$AY$78</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11.69</c:v>
                      </c:pt>
                      <c:pt idx="39">
                        <c:v>11.95</c:v>
                      </c:pt>
                      <c:pt idx="40">
                        <c:v>12.7</c:v>
                      </c:pt>
                      <c:pt idx="41">
                        <c:v>19.14</c:v>
                      </c:pt>
                      <c:pt idx="42">
                        <c:v>19.16</c:v>
                      </c:pt>
                      <c:pt idx="43">
                        <c:v>21.29</c:v>
                      </c:pt>
                      <c:pt idx="44">
                        <c:v>30.96</c:v>
                      </c:pt>
                      <c:pt idx="45">
                        <c:v>33.880000000000003</c:v>
                      </c:pt>
                      <c:pt idx="46">
                        <c:v>34.46</c:v>
                      </c:pt>
                      <c:pt idx="47">
                        <c:v>44.31</c:v>
                      </c:pt>
                      <c:pt idx="48">
                        <c:v>45.78</c:v>
                      </c:pt>
                      <c:pt idx="49">
                        <c:v>48.18</c:v>
                      </c:pt>
                    </c:numCache>
                  </c:numRef>
                </c:val>
                <c:smooth val="0"/>
                <c:extLst xmlns:c15="http://schemas.microsoft.com/office/drawing/2012/chart">
                  <c:ext xmlns:c16="http://schemas.microsoft.com/office/drawing/2014/chart" uri="{C3380CC4-5D6E-409C-BE32-E72D297353CC}">
                    <c16:uniqueId val="{0000001A-D79A-4F60-A909-41166C1FFBDA}"/>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'HeadCount &amp; ASR'!$A$79</c15:sqref>
                        </c15:formulaRef>
                      </c:ext>
                    </c:extLst>
                    <c:strCache>
                      <c:ptCount val="1"/>
                      <c:pt idx="0">
                        <c:v>Forecasted ASR with current headcount (low):</c:v>
                      </c:pt>
                    </c:strCache>
                  </c:strRef>
                </c:tx>
                <c:spPr>
                  <a:ln w="28575" cap="rnd">
                    <a:solidFill>
                      <a:schemeClr val="accent4">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ASR'!$B$79:$AY$79</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10.49</c:v>
                      </c:pt>
                      <c:pt idx="39">
                        <c:v>10.47</c:v>
                      </c:pt>
                      <c:pt idx="40">
                        <c:v>10.46</c:v>
                      </c:pt>
                      <c:pt idx="41">
                        <c:v>13.01</c:v>
                      </c:pt>
                      <c:pt idx="42">
                        <c:v>14.47</c:v>
                      </c:pt>
                      <c:pt idx="43">
                        <c:v>15.08</c:v>
                      </c:pt>
                      <c:pt idx="44">
                        <c:v>14.93</c:v>
                      </c:pt>
                      <c:pt idx="45">
                        <c:v>17.149999999999999</c:v>
                      </c:pt>
                      <c:pt idx="46">
                        <c:v>18.829999999999998</c:v>
                      </c:pt>
                      <c:pt idx="47">
                        <c:v>19.23</c:v>
                      </c:pt>
                      <c:pt idx="48">
                        <c:v>18.72</c:v>
                      </c:pt>
                      <c:pt idx="49">
                        <c:v>23.14</c:v>
                      </c:pt>
                    </c:numCache>
                  </c:numRef>
                </c:val>
                <c:smooth val="0"/>
                <c:extLst xmlns:c15="http://schemas.microsoft.com/office/drawing/2012/chart">
                  <c:ext xmlns:c16="http://schemas.microsoft.com/office/drawing/2014/chart" uri="{C3380CC4-5D6E-409C-BE32-E72D297353CC}">
                    <c16:uniqueId val="{0000001B-D79A-4F60-A909-41166C1FFBDA}"/>
                  </c:ext>
                </c:extLst>
              </c15:ser>
            </c15:filteredLineSeries>
          </c:ext>
        </c:extLst>
      </c:lineChart>
      <c:dateAx>
        <c:axId val="1013274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992"/>
        <c:crosses val="autoZero"/>
        <c:auto val="1"/>
        <c:lblOffset val="100"/>
        <c:baseTimeUnit val="months"/>
      </c:dateAx>
      <c:valAx>
        <c:axId val="101327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ASR at</a:t>
            </a:r>
            <a:r>
              <a:rPr lang="en-US" baseline="0"/>
              <a:t> 30 Headcount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64242795355226E-2"/>
          <c:y val="0.2389317695544608"/>
          <c:w val="0.94153575720464477"/>
          <c:h val="0.64002457725218687"/>
        </c:manualLayout>
      </c:layout>
      <c:lineChart>
        <c:grouping val="standard"/>
        <c:varyColors val="0"/>
        <c:ser>
          <c:idx val="25"/>
          <c:order val="25"/>
          <c:tx>
            <c:strRef>
              <c:f>'HeadCount &amp; ASR'!$A$77</c:f>
              <c:strCache>
                <c:ptCount val="1"/>
                <c:pt idx="0">
                  <c:v>Forecasted ASR with current headcount (high):</c:v>
                </c:pt>
              </c:strCache>
              <c:extLst xmlns:c15="http://schemas.microsoft.com/office/drawing/2012/chart"/>
            </c:strRef>
          </c:tx>
          <c:spPr>
            <a:ln w="28575" cap="rnd">
              <a:solidFill>
                <a:schemeClr val="accent2">
                  <a:lumMod val="60000"/>
                  <a:lumOff val="4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extLst xmlns:c15="http://schemas.microsoft.com/office/drawing/2012/chart"/>
            </c:numRef>
          </c:cat>
          <c:val>
            <c:numRef>
              <c:f>'HeadCount &amp; ASR'!$B$77:$AY$77</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14.95</c:v>
                </c:pt>
                <c:pt idx="39">
                  <c:v>15.09</c:v>
                </c:pt>
                <c:pt idx="40">
                  <c:v>16.89</c:v>
                </c:pt>
                <c:pt idx="41">
                  <c:v>33.47</c:v>
                </c:pt>
                <c:pt idx="42">
                  <c:v>34.450000000000003</c:v>
                </c:pt>
                <c:pt idx="43">
                  <c:v>34.869999999999997</c:v>
                </c:pt>
                <c:pt idx="44">
                  <c:v>53.91</c:v>
                </c:pt>
                <c:pt idx="45">
                  <c:v>50.96</c:v>
                </c:pt>
                <c:pt idx="46">
                  <c:v>53.59</c:v>
                </c:pt>
                <c:pt idx="47">
                  <c:v>68.28</c:v>
                </c:pt>
                <c:pt idx="48">
                  <c:v>73</c:v>
                </c:pt>
                <c:pt idx="49">
                  <c:v>82.39</c:v>
                </c:pt>
              </c:numCache>
              <c:extLst xmlns:c15="http://schemas.microsoft.com/office/drawing/2012/chart"/>
            </c:numRef>
          </c:val>
          <c:smooth val="0"/>
          <c:extLst>
            <c:ext xmlns:c16="http://schemas.microsoft.com/office/drawing/2014/chart" uri="{C3380CC4-5D6E-409C-BE32-E72D297353CC}">
              <c16:uniqueId val="{00000019-C7D7-4CF2-A1D5-08A8425526F2}"/>
            </c:ext>
          </c:extLst>
        </c:ser>
        <c:ser>
          <c:idx val="26"/>
          <c:order val="26"/>
          <c:tx>
            <c:strRef>
              <c:f>'HeadCount &amp; ASR'!$A$78</c:f>
              <c:strCache>
                <c:ptCount val="1"/>
                <c:pt idx="0">
                  <c:v>Forecasted ASR with current headcount (mid):</c:v>
                </c:pt>
              </c:strCache>
              <c:extLst xmlns:c15="http://schemas.microsoft.com/office/drawing/2012/chart"/>
            </c:strRef>
          </c:tx>
          <c:spPr>
            <a:ln w="28575" cap="rnd">
              <a:solidFill>
                <a:schemeClr val="accent3">
                  <a:lumMod val="60000"/>
                  <a:lumOff val="4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extLst xmlns:c15="http://schemas.microsoft.com/office/drawing/2012/chart"/>
            </c:numRef>
          </c:cat>
          <c:val>
            <c:numRef>
              <c:f>'HeadCount &amp; ASR'!$B$78:$AY$78</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11.69</c:v>
                </c:pt>
                <c:pt idx="39">
                  <c:v>11.95</c:v>
                </c:pt>
                <c:pt idx="40">
                  <c:v>12.7</c:v>
                </c:pt>
                <c:pt idx="41">
                  <c:v>19.14</c:v>
                </c:pt>
                <c:pt idx="42">
                  <c:v>19.16</c:v>
                </c:pt>
                <c:pt idx="43">
                  <c:v>21.29</c:v>
                </c:pt>
                <c:pt idx="44">
                  <c:v>30.96</c:v>
                </c:pt>
                <c:pt idx="45">
                  <c:v>33.880000000000003</c:v>
                </c:pt>
                <c:pt idx="46">
                  <c:v>34.46</c:v>
                </c:pt>
                <c:pt idx="47">
                  <c:v>44.31</c:v>
                </c:pt>
                <c:pt idx="48">
                  <c:v>45.78</c:v>
                </c:pt>
                <c:pt idx="49">
                  <c:v>48.18</c:v>
                </c:pt>
              </c:numCache>
              <c:extLst xmlns:c15="http://schemas.microsoft.com/office/drawing/2012/chart"/>
            </c:numRef>
          </c:val>
          <c:smooth val="0"/>
          <c:extLst>
            <c:ext xmlns:c16="http://schemas.microsoft.com/office/drawing/2014/chart" uri="{C3380CC4-5D6E-409C-BE32-E72D297353CC}">
              <c16:uniqueId val="{0000001A-C7D7-4CF2-A1D5-08A8425526F2}"/>
            </c:ext>
          </c:extLst>
        </c:ser>
        <c:ser>
          <c:idx val="27"/>
          <c:order val="27"/>
          <c:tx>
            <c:strRef>
              <c:f>'HeadCount &amp; ASR'!$A$79</c:f>
              <c:strCache>
                <c:ptCount val="1"/>
                <c:pt idx="0">
                  <c:v>Forecasted ASR with current headcount (low):</c:v>
                </c:pt>
              </c:strCache>
              <c:extLst xmlns:c15="http://schemas.microsoft.com/office/drawing/2012/chart"/>
            </c:strRef>
          </c:tx>
          <c:spPr>
            <a:ln w="28575" cap="rnd">
              <a:solidFill>
                <a:schemeClr val="accent4">
                  <a:lumMod val="60000"/>
                  <a:lumOff val="40000"/>
                </a:schemeClr>
              </a:solidFill>
              <a:round/>
            </a:ln>
            <a:effectLst/>
          </c:spPr>
          <c:marker>
            <c:symbol val="none"/>
          </c:marker>
          <c:cat>
            <c:numRef>
              <c:f>'HeadCount &amp; ASR'!$B$51:$AY$51</c:f>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extLst xmlns:c15="http://schemas.microsoft.com/office/drawing/2012/chart"/>
            </c:numRef>
          </c:cat>
          <c:val>
            <c:numRef>
              <c:f>'HeadCount &amp; ASR'!$B$79:$AY$79</c:f>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10.49</c:v>
                </c:pt>
                <c:pt idx="39">
                  <c:v>10.47</c:v>
                </c:pt>
                <c:pt idx="40">
                  <c:v>10.46</c:v>
                </c:pt>
                <c:pt idx="41">
                  <c:v>13.01</c:v>
                </c:pt>
                <c:pt idx="42">
                  <c:v>14.47</c:v>
                </c:pt>
                <c:pt idx="43">
                  <c:v>15.08</c:v>
                </c:pt>
                <c:pt idx="44">
                  <c:v>14.93</c:v>
                </c:pt>
                <c:pt idx="45">
                  <c:v>17.149999999999999</c:v>
                </c:pt>
                <c:pt idx="46">
                  <c:v>18.829999999999998</c:v>
                </c:pt>
                <c:pt idx="47">
                  <c:v>19.23</c:v>
                </c:pt>
                <c:pt idx="48">
                  <c:v>18.72</c:v>
                </c:pt>
                <c:pt idx="49">
                  <c:v>23.14</c:v>
                </c:pt>
              </c:numCache>
              <c:extLst xmlns:c15="http://schemas.microsoft.com/office/drawing/2012/chart"/>
            </c:numRef>
          </c:val>
          <c:smooth val="0"/>
          <c:extLst>
            <c:ext xmlns:c16="http://schemas.microsoft.com/office/drawing/2014/chart" uri="{C3380CC4-5D6E-409C-BE32-E72D297353CC}">
              <c16:uniqueId val="{0000001B-C7D7-4CF2-A1D5-08A8425526F2}"/>
            </c:ext>
          </c:extLst>
        </c:ser>
        <c:dLbls>
          <c:showLegendKey val="0"/>
          <c:showVal val="0"/>
          <c:showCatName val="0"/>
          <c:showSerName val="0"/>
          <c:showPercent val="0"/>
          <c:showBubbleSize val="0"/>
        </c:dLbls>
        <c:smooth val="0"/>
        <c:axId val="1013274632"/>
        <c:axId val="1013274992"/>
        <c:extLst>
          <c:ext xmlns:c15="http://schemas.microsoft.com/office/drawing/2012/chart" uri="{02D57815-91ED-43cb-92C2-25804820EDAC}">
            <c15:filteredLineSeries>
              <c15:ser>
                <c:idx val="0"/>
                <c:order val="0"/>
                <c:tx>
                  <c:strRef>
                    <c:extLst>
                      <c:ext uri="{02D57815-91ED-43cb-92C2-25804820EDAC}">
                        <c15:formulaRef>
                          <c15:sqref>'HeadCount &amp; ASR'!$A$52</c15:sqref>
                        </c15:formulaRef>
                      </c:ext>
                    </c:extLst>
                    <c:strCache>
                      <c:ptCount val="1"/>
                      <c:pt idx="0">
                        <c:v>High Forecast</c:v>
                      </c:pt>
                    </c:strCache>
                  </c:strRef>
                </c:tx>
                <c:spPr>
                  <a:ln w="28575" cap="rnd">
                    <a:solidFill>
                      <a:schemeClr val="accent1"/>
                    </a:solidFill>
                    <a:round/>
                  </a:ln>
                  <a:effectLst/>
                </c:spPr>
                <c:marker>
                  <c:symbol val="none"/>
                </c:marker>
                <c:cat>
                  <c:numRef>
                    <c:extLst>
                      <c:ex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c:ext uri="{02D57815-91ED-43cb-92C2-25804820EDAC}">
                        <c15:formulaRef>
                          <c15:sqref>'HeadCount &amp; ASR'!$B$52:$AY$52</c15:sqref>
                        </c15:formulaRef>
                      </c:ext>
                    </c:extLst>
                    <c:numCache>
                      <c:formatCode>General</c:formatCode>
                      <c:ptCount val="50"/>
                      <c:pt idx="38">
                        <c:v>31</c:v>
                      </c:pt>
                      <c:pt idx="39">
                        <c:v>32</c:v>
                      </c:pt>
                      <c:pt idx="40">
                        <c:v>32</c:v>
                      </c:pt>
                      <c:pt idx="41">
                        <c:v>33</c:v>
                      </c:pt>
                      <c:pt idx="42">
                        <c:v>33</c:v>
                      </c:pt>
                      <c:pt idx="43">
                        <c:v>33</c:v>
                      </c:pt>
                      <c:pt idx="44">
                        <c:v>35</c:v>
                      </c:pt>
                      <c:pt idx="45">
                        <c:v>35</c:v>
                      </c:pt>
                      <c:pt idx="46">
                        <c:v>35</c:v>
                      </c:pt>
                      <c:pt idx="47">
                        <c:v>35</c:v>
                      </c:pt>
                      <c:pt idx="48">
                        <c:v>35</c:v>
                      </c:pt>
                      <c:pt idx="49">
                        <c:v>36</c:v>
                      </c:pt>
                    </c:numCache>
                  </c:numRef>
                </c:val>
                <c:smooth val="0"/>
                <c:extLst>
                  <c:ext xmlns:c16="http://schemas.microsoft.com/office/drawing/2014/chart" uri="{C3380CC4-5D6E-409C-BE32-E72D297353CC}">
                    <c16:uniqueId val="{00000003-C7D7-4CF2-A1D5-08A8425526F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'HeadCount &amp; ASR'!$A$53</c15:sqref>
                        </c15:formulaRef>
                      </c:ext>
                    </c:extLst>
                    <c:strCache>
                      <c:ptCount val="1"/>
                      <c:pt idx="0">
                        <c:v>Mid  Forecast</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ASR'!$B$53:$AY$53</c15:sqref>
                        </c15:formulaRef>
                      </c:ext>
                    </c:extLst>
                    <c:numCache>
                      <c:formatCode>General</c:formatCode>
                      <c:ptCount val="50"/>
                      <c:pt idx="38">
                        <c:v>30</c:v>
                      </c:pt>
                      <c:pt idx="39">
                        <c:v>30</c:v>
                      </c:pt>
                      <c:pt idx="40">
                        <c:v>30</c:v>
                      </c:pt>
                      <c:pt idx="41">
                        <c:v>32</c:v>
                      </c:pt>
                      <c:pt idx="42">
                        <c:v>32</c:v>
                      </c:pt>
                      <c:pt idx="43">
                        <c:v>32</c:v>
                      </c:pt>
                      <c:pt idx="44">
                        <c:v>33</c:v>
                      </c:pt>
                      <c:pt idx="45">
                        <c:v>33</c:v>
                      </c:pt>
                      <c:pt idx="46">
                        <c:v>33</c:v>
                      </c:pt>
                      <c:pt idx="47">
                        <c:v>34</c:v>
                      </c:pt>
                      <c:pt idx="48">
                        <c:v>34</c:v>
                      </c:pt>
                      <c:pt idx="49">
                        <c:v>34</c:v>
                      </c:pt>
                    </c:numCache>
                  </c:numRef>
                </c:val>
                <c:smooth val="0"/>
                <c:extLst xmlns:c15="http://schemas.microsoft.com/office/drawing/2012/chart">
                  <c:ext xmlns:c16="http://schemas.microsoft.com/office/drawing/2014/chart" uri="{C3380CC4-5D6E-409C-BE32-E72D297353CC}">
                    <c16:uniqueId val="{00000004-C7D7-4CF2-A1D5-08A8425526F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'HeadCount &amp; ASR'!$A$54</c15:sqref>
                        </c15:formulaRef>
                      </c:ext>
                    </c:extLst>
                    <c:strCache>
                      <c:ptCount val="1"/>
                      <c:pt idx="0">
                        <c:v>Low Forecast</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ASR'!$B$54:$AY$54</c15:sqref>
                        </c15:formulaRef>
                      </c:ext>
                    </c:extLst>
                    <c:numCache>
                      <c:formatCode>General</c:formatCode>
                      <c:ptCount val="50"/>
                      <c:pt idx="38">
                        <c:v>30</c:v>
                      </c:pt>
                      <c:pt idx="39">
                        <c:v>30</c:v>
                      </c:pt>
                      <c:pt idx="40">
                        <c:v>30</c:v>
                      </c:pt>
                      <c:pt idx="41">
                        <c:v>30</c:v>
                      </c:pt>
                      <c:pt idx="42">
                        <c:v>30</c:v>
                      </c:pt>
                      <c:pt idx="43">
                        <c:v>31</c:v>
                      </c:pt>
                      <c:pt idx="44">
                        <c:v>31</c:v>
                      </c:pt>
                      <c:pt idx="45">
                        <c:v>31</c:v>
                      </c:pt>
                      <c:pt idx="46">
                        <c:v>31</c:v>
                      </c:pt>
                      <c:pt idx="47">
                        <c:v>31</c:v>
                      </c:pt>
                      <c:pt idx="48">
                        <c:v>31</c:v>
                      </c:pt>
                      <c:pt idx="49">
                        <c:v>31</c:v>
                      </c:pt>
                    </c:numCache>
                  </c:numRef>
                </c:val>
                <c:smooth val="0"/>
                <c:extLst xmlns:c15="http://schemas.microsoft.com/office/drawing/2012/chart">
                  <c:ext xmlns:c16="http://schemas.microsoft.com/office/drawing/2014/chart" uri="{C3380CC4-5D6E-409C-BE32-E72D297353CC}">
                    <c16:uniqueId val="{00000005-C7D7-4CF2-A1D5-08A8425526F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'HeadCount &amp; ASR'!$A$55</c15:sqref>
                        </c15:formulaRef>
                      </c:ext>
                    </c:extLst>
                    <c:strCache>
                      <c:ptCount val="1"/>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ASR'!$B$55:$AY$55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6-C7D7-4CF2-A1D5-08A8425526F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'HeadCount &amp; ASR'!$A$56</c15:sqref>
                        </c15:formulaRef>
                      </c:ext>
                    </c:extLst>
                    <c:strCache>
                      <c:ptCount val="1"/>
                      <c:pt idx="0">
                        <c:v>26 Headcount</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ASR'!$B$56:$AY$56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7-C7D7-4CF2-A1D5-08A8425526F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'HeadCount &amp; ASR'!$A$57</c15:sqref>
                        </c15:formulaRef>
                      </c:ext>
                    </c:extLst>
                    <c:strCache>
                      <c:ptCount val="1"/>
                      <c:pt idx="0">
                        <c:v>Forecasted ASR with current headcount (high):</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ASR'!$B$57:$AY$57</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99.31</c:v>
                      </c:pt>
                      <c:pt idx="39">
                        <c:v>99.74</c:v>
                      </c:pt>
                      <c:pt idx="40">
                        <c:v>105.18</c:v>
                      </c:pt>
                      <c:pt idx="41">
                        <c:v>125.68</c:v>
                      </c:pt>
                      <c:pt idx="42">
                        <c:v>125.79</c:v>
                      </c:pt>
                      <c:pt idx="43">
                        <c:v>125.82</c:v>
                      </c:pt>
                      <c:pt idx="44">
                        <c:v>135.02000000000001</c:v>
                      </c:pt>
                      <c:pt idx="45">
                        <c:v>134.04</c:v>
                      </c:pt>
                      <c:pt idx="46">
                        <c:v>133.63</c:v>
                      </c:pt>
                      <c:pt idx="47">
                        <c:v>139.94999999999999</c:v>
                      </c:pt>
                      <c:pt idx="48">
                        <c:v>143.38</c:v>
                      </c:pt>
                      <c:pt idx="49">
                        <c:v>148.36000000000001</c:v>
                      </c:pt>
                    </c:numCache>
                  </c:numRef>
                </c:val>
                <c:smooth val="0"/>
                <c:extLst xmlns:c15="http://schemas.microsoft.com/office/drawing/2012/chart">
                  <c:ext xmlns:c16="http://schemas.microsoft.com/office/drawing/2014/chart" uri="{C3380CC4-5D6E-409C-BE32-E72D297353CC}">
                    <c16:uniqueId val="{00000008-C7D7-4CF2-A1D5-08A8425526F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'HeadCount &amp; ASR'!$A$58</c15:sqref>
                        </c15:formulaRef>
                      </c:ext>
                    </c:extLst>
                    <c:strCache>
                      <c:ptCount val="1"/>
                      <c:pt idx="0">
                        <c:v>Forecasted ASR with current headcount (mid):</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ASR'!$B$58:$AY$58</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84.97</c:v>
                      </c:pt>
                      <c:pt idx="39">
                        <c:v>85.73</c:v>
                      </c:pt>
                      <c:pt idx="40">
                        <c:v>88.57</c:v>
                      </c:pt>
                      <c:pt idx="41">
                        <c:v>108.24</c:v>
                      </c:pt>
                      <c:pt idx="42">
                        <c:v>108.7</c:v>
                      </c:pt>
                      <c:pt idx="43">
                        <c:v>112.49</c:v>
                      </c:pt>
                      <c:pt idx="44">
                        <c:v>122.81</c:v>
                      </c:pt>
                      <c:pt idx="45">
                        <c:v>125.12</c:v>
                      </c:pt>
                      <c:pt idx="46">
                        <c:v>125.72</c:v>
                      </c:pt>
                      <c:pt idx="47">
                        <c:v>131.43</c:v>
                      </c:pt>
                      <c:pt idx="48">
                        <c:v>130.69999999999999</c:v>
                      </c:pt>
                      <c:pt idx="49">
                        <c:v>132.32</c:v>
                      </c:pt>
                    </c:numCache>
                  </c:numRef>
                </c:val>
                <c:smooth val="0"/>
                <c:extLst xmlns:c15="http://schemas.microsoft.com/office/drawing/2012/chart">
                  <c:ext xmlns:c16="http://schemas.microsoft.com/office/drawing/2014/chart" uri="{C3380CC4-5D6E-409C-BE32-E72D297353CC}">
                    <c16:uniqueId val="{00000009-C7D7-4CF2-A1D5-08A8425526F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'HeadCount &amp; ASR'!$A$59</c15:sqref>
                        </c15:formulaRef>
                      </c:ext>
                    </c:extLst>
                    <c:strCache>
                      <c:ptCount val="1"/>
                      <c:pt idx="0">
                        <c:v>Forecasted ASR with current headcount (low):</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ASR'!$B$59:$AY$59</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56.53</c:v>
                      </c:pt>
                      <c:pt idx="39">
                        <c:v>56.56</c:v>
                      </c:pt>
                      <c:pt idx="40">
                        <c:v>56.57</c:v>
                      </c:pt>
                      <c:pt idx="41">
                        <c:v>92.44</c:v>
                      </c:pt>
                      <c:pt idx="42">
                        <c:v>97.49</c:v>
                      </c:pt>
                      <c:pt idx="43">
                        <c:v>99.88</c:v>
                      </c:pt>
                      <c:pt idx="44">
                        <c:v>99.64</c:v>
                      </c:pt>
                      <c:pt idx="45">
                        <c:v>105.24</c:v>
                      </c:pt>
                      <c:pt idx="46">
                        <c:v>107.52</c:v>
                      </c:pt>
                      <c:pt idx="47">
                        <c:v>109</c:v>
                      </c:pt>
                      <c:pt idx="48">
                        <c:v>109.04</c:v>
                      </c:pt>
                      <c:pt idx="49">
                        <c:v>113.48</c:v>
                      </c:pt>
                    </c:numCache>
                  </c:numRef>
                </c:val>
                <c:smooth val="0"/>
                <c:extLst xmlns:c15="http://schemas.microsoft.com/office/drawing/2012/chart">
                  <c:ext xmlns:c16="http://schemas.microsoft.com/office/drawing/2014/chart" uri="{C3380CC4-5D6E-409C-BE32-E72D297353CC}">
                    <c16:uniqueId val="{0000000A-C7D7-4CF2-A1D5-08A8425526F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'HeadCount &amp; ASR'!$A$60</c15:sqref>
                        </c15:formulaRef>
                      </c:ext>
                    </c:extLst>
                    <c:strCache>
                      <c:ptCount val="1"/>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ASR'!$B$60:$AY$60</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B-C7D7-4CF2-A1D5-08A8425526F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'HeadCount &amp; ASR'!$A$61</c15:sqref>
                        </c15:formulaRef>
                      </c:ext>
                    </c:extLst>
                    <c:strCache>
                      <c:ptCount val="1"/>
                      <c:pt idx="0">
                        <c:v>27 Headcount</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ASR'!$B$61:$AY$61</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0C-C7D7-4CF2-A1D5-08A8425526F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'HeadCount &amp; ASR'!$A$62</c15:sqref>
                        </c15:formulaRef>
                      </c:ext>
                    </c:extLst>
                    <c:strCache>
                      <c:ptCount val="1"/>
                      <c:pt idx="0">
                        <c:v>Forecasted ASR with current headcount (high):</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ASR'!$B$62:$AY$62</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76.209999999999994</c:v>
                      </c:pt>
                      <c:pt idx="39">
                        <c:v>76.06</c:v>
                      </c:pt>
                      <c:pt idx="40">
                        <c:v>82.41</c:v>
                      </c:pt>
                      <c:pt idx="41">
                        <c:v>104.93</c:v>
                      </c:pt>
                      <c:pt idx="42">
                        <c:v>104.5</c:v>
                      </c:pt>
                      <c:pt idx="43">
                        <c:v>104.5</c:v>
                      </c:pt>
                      <c:pt idx="44">
                        <c:v>113.35</c:v>
                      </c:pt>
                      <c:pt idx="45">
                        <c:v>113.98</c:v>
                      </c:pt>
                      <c:pt idx="46">
                        <c:v>112.83</c:v>
                      </c:pt>
                      <c:pt idx="47">
                        <c:v>119.5</c:v>
                      </c:pt>
                      <c:pt idx="48">
                        <c:v>123.03</c:v>
                      </c:pt>
                      <c:pt idx="49">
                        <c:v>128.84</c:v>
                      </c:pt>
                    </c:numCache>
                  </c:numRef>
                </c:val>
                <c:smooth val="0"/>
                <c:extLst xmlns:c15="http://schemas.microsoft.com/office/drawing/2012/chart">
                  <c:ext xmlns:c16="http://schemas.microsoft.com/office/drawing/2014/chart" uri="{C3380CC4-5D6E-409C-BE32-E72D297353CC}">
                    <c16:uniqueId val="{0000000D-C7D7-4CF2-A1D5-08A8425526F2}"/>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'HeadCount &amp; ASR'!$A$63</c15:sqref>
                        </c15:formulaRef>
                      </c:ext>
                    </c:extLst>
                    <c:strCache>
                      <c:ptCount val="1"/>
                      <c:pt idx="0">
                        <c:v>Forecasted ASR with current headcount (mid):</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ASR'!$B$63:$AY$63</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53.83</c:v>
                      </c:pt>
                      <c:pt idx="39">
                        <c:v>55.45</c:v>
                      </c:pt>
                      <c:pt idx="40">
                        <c:v>64.489999999999995</c:v>
                      </c:pt>
                      <c:pt idx="41">
                        <c:v>85.64</c:v>
                      </c:pt>
                      <c:pt idx="42">
                        <c:v>86.47</c:v>
                      </c:pt>
                      <c:pt idx="43">
                        <c:v>89.29</c:v>
                      </c:pt>
                      <c:pt idx="44">
                        <c:v>102.49</c:v>
                      </c:pt>
                      <c:pt idx="45">
                        <c:v>103.26</c:v>
                      </c:pt>
                      <c:pt idx="46">
                        <c:v>104.96</c:v>
                      </c:pt>
                      <c:pt idx="47">
                        <c:v>109.31</c:v>
                      </c:pt>
                      <c:pt idx="48">
                        <c:v>109.89</c:v>
                      </c:pt>
                      <c:pt idx="49">
                        <c:v>110.83</c:v>
                      </c:pt>
                    </c:numCache>
                  </c:numRef>
                </c:val>
                <c:smooth val="0"/>
                <c:extLst xmlns:c15="http://schemas.microsoft.com/office/drawing/2012/chart">
                  <c:ext xmlns:c16="http://schemas.microsoft.com/office/drawing/2014/chart" uri="{C3380CC4-5D6E-409C-BE32-E72D297353CC}">
                    <c16:uniqueId val="{0000000E-C7D7-4CF2-A1D5-08A8425526F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'HeadCount &amp; ASR'!$A$64</c15:sqref>
                        </c15:formulaRef>
                      </c:ext>
                    </c:extLst>
                    <c:strCache>
                      <c:ptCount val="1"/>
                      <c:pt idx="0">
                        <c:v>Forecasted ASR with current headcount (low):</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ASR'!$B$64:$AY$64</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30.29</c:v>
                      </c:pt>
                      <c:pt idx="39">
                        <c:v>30.16</c:v>
                      </c:pt>
                      <c:pt idx="40">
                        <c:v>30.27</c:v>
                      </c:pt>
                      <c:pt idx="41">
                        <c:v>66.72</c:v>
                      </c:pt>
                      <c:pt idx="42">
                        <c:v>73.59</c:v>
                      </c:pt>
                      <c:pt idx="43">
                        <c:v>75.849999999999994</c:v>
                      </c:pt>
                      <c:pt idx="44">
                        <c:v>76.47</c:v>
                      </c:pt>
                      <c:pt idx="45">
                        <c:v>82.97</c:v>
                      </c:pt>
                      <c:pt idx="46">
                        <c:v>85.09</c:v>
                      </c:pt>
                      <c:pt idx="47">
                        <c:v>85.26</c:v>
                      </c:pt>
                      <c:pt idx="48">
                        <c:v>86.53</c:v>
                      </c:pt>
                      <c:pt idx="49">
                        <c:v>91.11</c:v>
                      </c:pt>
                    </c:numCache>
                  </c:numRef>
                </c:val>
                <c:smooth val="0"/>
                <c:extLst xmlns:c15="http://schemas.microsoft.com/office/drawing/2012/chart">
                  <c:ext xmlns:c16="http://schemas.microsoft.com/office/drawing/2014/chart" uri="{C3380CC4-5D6E-409C-BE32-E72D297353CC}">
                    <c16:uniqueId val="{0000000F-C7D7-4CF2-A1D5-08A8425526F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'HeadCount &amp; ASR'!$A$65</c15:sqref>
                        </c15:formulaRef>
                      </c:ext>
                    </c:extLst>
                    <c:strCache>
                      <c:ptCount val="1"/>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ASR'!$B$65:$AY$65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0-C7D7-4CF2-A1D5-08A8425526F2}"/>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'HeadCount &amp; ASR'!$A$66</c15:sqref>
                        </c15:formulaRef>
                      </c:ext>
                    </c:extLst>
                    <c:strCache>
                      <c:ptCount val="1"/>
                      <c:pt idx="0">
                        <c:v>28 Headcount</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ASR'!$B$66:$AY$66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1-C7D7-4CF2-A1D5-08A8425526F2}"/>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'HeadCount &amp; ASR'!$A$67</c15:sqref>
                        </c15:formulaRef>
                      </c:ext>
                    </c:extLst>
                    <c:strCache>
                      <c:ptCount val="1"/>
                      <c:pt idx="0">
                        <c:v>Forecasted ASR with current headcount (high):</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ASR'!$B$67:$AY$67</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48.53</c:v>
                      </c:pt>
                      <c:pt idx="39">
                        <c:v>48.56</c:v>
                      </c:pt>
                      <c:pt idx="40">
                        <c:v>58.57</c:v>
                      </c:pt>
                      <c:pt idx="41">
                        <c:v>88.94</c:v>
                      </c:pt>
                      <c:pt idx="42">
                        <c:v>89.03</c:v>
                      </c:pt>
                      <c:pt idx="43">
                        <c:v>88.01</c:v>
                      </c:pt>
                      <c:pt idx="44">
                        <c:v>99.17</c:v>
                      </c:pt>
                      <c:pt idx="45">
                        <c:v>98.63</c:v>
                      </c:pt>
                      <c:pt idx="46">
                        <c:v>99.42</c:v>
                      </c:pt>
                      <c:pt idx="47">
                        <c:v>107.26</c:v>
                      </c:pt>
                      <c:pt idx="48">
                        <c:v>109.35</c:v>
                      </c:pt>
                      <c:pt idx="49">
                        <c:v>116.89</c:v>
                      </c:pt>
                    </c:numCache>
                  </c:numRef>
                </c:val>
                <c:smooth val="0"/>
                <c:extLst xmlns:c15="http://schemas.microsoft.com/office/drawing/2012/chart">
                  <c:ext xmlns:c16="http://schemas.microsoft.com/office/drawing/2014/chart" uri="{C3380CC4-5D6E-409C-BE32-E72D297353CC}">
                    <c16:uniqueId val="{00000012-C7D7-4CF2-A1D5-08A8425526F2}"/>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'HeadCount &amp; ASR'!$A$68</c15:sqref>
                        </c15:formulaRef>
                      </c:ext>
                    </c:extLst>
                    <c:strCache>
                      <c:ptCount val="1"/>
                      <c:pt idx="0">
                        <c:v>Forecasted ASR with current headcount (mid):</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ASR'!$B$68:$AY$68</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32.130000000000003</c:v>
                      </c:pt>
                      <c:pt idx="39">
                        <c:v>30.11</c:v>
                      </c:pt>
                      <c:pt idx="40">
                        <c:v>34.1</c:v>
                      </c:pt>
                      <c:pt idx="41">
                        <c:v>64.930000000000007</c:v>
                      </c:pt>
                      <c:pt idx="42">
                        <c:v>65.14</c:v>
                      </c:pt>
                      <c:pt idx="43">
                        <c:v>72.02</c:v>
                      </c:pt>
                      <c:pt idx="44">
                        <c:v>85.67</c:v>
                      </c:pt>
                      <c:pt idx="45">
                        <c:v>87.6</c:v>
                      </c:pt>
                      <c:pt idx="46">
                        <c:v>88.29</c:v>
                      </c:pt>
                      <c:pt idx="47">
                        <c:v>94.62</c:v>
                      </c:pt>
                      <c:pt idx="48">
                        <c:v>96.17</c:v>
                      </c:pt>
                      <c:pt idx="49">
                        <c:v>96.95</c:v>
                      </c:pt>
                    </c:numCache>
                  </c:numRef>
                </c:val>
                <c:smooth val="0"/>
                <c:extLst xmlns:c15="http://schemas.microsoft.com/office/drawing/2012/chart">
                  <c:ext xmlns:c16="http://schemas.microsoft.com/office/drawing/2014/chart" uri="{C3380CC4-5D6E-409C-BE32-E72D297353CC}">
                    <c16:uniqueId val="{00000013-C7D7-4CF2-A1D5-08A8425526F2}"/>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'HeadCount &amp; ASR'!$A$69</c15:sqref>
                        </c15:formulaRef>
                      </c:ext>
                    </c:extLst>
                    <c:strCache>
                      <c:ptCount val="1"/>
                      <c:pt idx="0">
                        <c:v>Forecasted ASR with current headcount (low):</c:v>
                      </c:pt>
                    </c:strCache>
                  </c:strRef>
                </c:tx>
                <c:spPr>
                  <a:ln w="28575" cap="rnd">
                    <a:solidFill>
                      <a:schemeClr val="accent6">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ASR'!$B$69:$AY$69</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20.170000000000002</c:v>
                      </c:pt>
                      <c:pt idx="39">
                        <c:v>20.440000000000001</c:v>
                      </c:pt>
                      <c:pt idx="40">
                        <c:v>20.23</c:v>
                      </c:pt>
                      <c:pt idx="41">
                        <c:v>37.9</c:v>
                      </c:pt>
                      <c:pt idx="42">
                        <c:v>44.79</c:v>
                      </c:pt>
                      <c:pt idx="43">
                        <c:v>48.23</c:v>
                      </c:pt>
                      <c:pt idx="44">
                        <c:v>48.56</c:v>
                      </c:pt>
                      <c:pt idx="45">
                        <c:v>59.37</c:v>
                      </c:pt>
                      <c:pt idx="46">
                        <c:v>62.69</c:v>
                      </c:pt>
                      <c:pt idx="47">
                        <c:v>64.8</c:v>
                      </c:pt>
                      <c:pt idx="48">
                        <c:v>65.09</c:v>
                      </c:pt>
                      <c:pt idx="49">
                        <c:v>73.7</c:v>
                      </c:pt>
                    </c:numCache>
                  </c:numRef>
                </c:val>
                <c:smooth val="0"/>
                <c:extLst xmlns:c15="http://schemas.microsoft.com/office/drawing/2012/chart">
                  <c:ext xmlns:c16="http://schemas.microsoft.com/office/drawing/2014/chart" uri="{C3380CC4-5D6E-409C-BE32-E72D297353CC}">
                    <c16:uniqueId val="{00000014-C7D7-4CF2-A1D5-08A8425526F2}"/>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'HeadCount &amp; ASR'!$A$70</c15:sqref>
                        </c15:formulaRef>
                      </c:ext>
                    </c:extLst>
                    <c:strCache>
                      <c:ptCount val="1"/>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ASR'!$B$70:$AY$70</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5-C7D7-4CF2-A1D5-08A8425526F2}"/>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'HeadCount &amp; ASR'!$A$71</c15:sqref>
                        </c15:formulaRef>
                      </c:ext>
                    </c:extLst>
                    <c:strCache>
                      <c:ptCount val="1"/>
                      <c:pt idx="0">
                        <c:v>29 Headcount</c:v>
                      </c:pt>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ASR'!$B$71:$AY$71</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6-C7D7-4CF2-A1D5-08A8425526F2}"/>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'HeadCount &amp; ASR'!$A$72</c15:sqref>
                        </c15:formulaRef>
                      </c:ext>
                    </c:extLst>
                    <c:strCache>
                      <c:ptCount val="1"/>
                      <c:pt idx="0">
                        <c:v>Forecasted ASR with current headcount (high):</c:v>
                      </c:pt>
                    </c:strCache>
                  </c:strRef>
                </c:tx>
                <c:spPr>
                  <a:ln w="28575" cap="rnd">
                    <a:solidFill>
                      <a:schemeClr val="accent3">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ASR'!$B$72:$AY$72</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30.54</c:v>
                      </c:pt>
                      <c:pt idx="39">
                        <c:v>29.65</c:v>
                      </c:pt>
                      <c:pt idx="40">
                        <c:v>34.46</c:v>
                      </c:pt>
                      <c:pt idx="41">
                        <c:v>70.59</c:v>
                      </c:pt>
                      <c:pt idx="42">
                        <c:v>69.06</c:v>
                      </c:pt>
                      <c:pt idx="43">
                        <c:v>68.94</c:v>
                      </c:pt>
                      <c:pt idx="44">
                        <c:v>83.7</c:v>
                      </c:pt>
                      <c:pt idx="45">
                        <c:v>83.04</c:v>
                      </c:pt>
                      <c:pt idx="46">
                        <c:v>83.61</c:v>
                      </c:pt>
                      <c:pt idx="47">
                        <c:v>91.8</c:v>
                      </c:pt>
                      <c:pt idx="48">
                        <c:v>95.18</c:v>
                      </c:pt>
                      <c:pt idx="49">
                        <c:v>103.22</c:v>
                      </c:pt>
                    </c:numCache>
                  </c:numRef>
                </c:val>
                <c:smooth val="0"/>
                <c:extLst xmlns:c15="http://schemas.microsoft.com/office/drawing/2012/chart">
                  <c:ext xmlns:c16="http://schemas.microsoft.com/office/drawing/2014/chart" uri="{C3380CC4-5D6E-409C-BE32-E72D297353CC}">
                    <c16:uniqueId val="{00000000-C7D7-4CF2-A1D5-08A8425526F2}"/>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'HeadCount &amp; ASR'!$A$73</c15:sqref>
                        </c15:formulaRef>
                      </c:ext>
                    </c:extLst>
                    <c:strCache>
                      <c:ptCount val="1"/>
                      <c:pt idx="0">
                        <c:v>Forecasted ASR with current headcount (mid):</c:v>
                      </c:pt>
                    </c:strCache>
                  </c:strRef>
                </c:tx>
                <c:spPr>
                  <a:ln w="28575" cap="rnd">
                    <a:solidFill>
                      <a:schemeClr val="accent4">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ASR'!$B$73:$AY$73</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22.49</c:v>
                      </c:pt>
                      <c:pt idx="39">
                        <c:v>22.12</c:v>
                      </c:pt>
                      <c:pt idx="40">
                        <c:v>24.54</c:v>
                      </c:pt>
                      <c:pt idx="41">
                        <c:v>37.159999999999997</c:v>
                      </c:pt>
                      <c:pt idx="42">
                        <c:v>36.28</c:v>
                      </c:pt>
                      <c:pt idx="43">
                        <c:v>42.36</c:v>
                      </c:pt>
                      <c:pt idx="44">
                        <c:v>66.36</c:v>
                      </c:pt>
                      <c:pt idx="45">
                        <c:v>68.81</c:v>
                      </c:pt>
                      <c:pt idx="46">
                        <c:v>69.53</c:v>
                      </c:pt>
                      <c:pt idx="47">
                        <c:v>78.260000000000005</c:v>
                      </c:pt>
                      <c:pt idx="48">
                        <c:v>78.75</c:v>
                      </c:pt>
                      <c:pt idx="49">
                        <c:v>81.05</c:v>
                      </c:pt>
                    </c:numCache>
                  </c:numRef>
                </c:val>
                <c:smooth val="0"/>
                <c:extLst xmlns:c15="http://schemas.microsoft.com/office/drawing/2012/chart">
                  <c:ext xmlns:c16="http://schemas.microsoft.com/office/drawing/2014/chart" uri="{C3380CC4-5D6E-409C-BE32-E72D297353CC}">
                    <c16:uniqueId val="{00000001-C7D7-4CF2-A1D5-08A8425526F2}"/>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'HeadCount &amp; ASR'!$A$74</c15:sqref>
                        </c15:formulaRef>
                      </c:ext>
                    </c:extLst>
                    <c:strCache>
                      <c:ptCount val="1"/>
                      <c:pt idx="0">
                        <c:v>Forecasted ASR with current headcount (low):</c:v>
                      </c:pt>
                    </c:strCache>
                  </c:strRef>
                </c:tx>
                <c:spPr>
                  <a:ln w="28575" cap="rnd">
                    <a:solidFill>
                      <a:schemeClr val="accent5">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ASR'!$B$74:$AY$74</c15:sqref>
                        </c15:formulaRef>
                      </c:ext>
                    </c:extLst>
                    <c:numCache>
                      <c:formatCode>General</c:formatCode>
                      <c:ptCount val="50"/>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27">
                        <c:v>191.1</c:v>
                      </c:pt>
                      <c:pt idx="28">
                        <c:v>234.6</c:v>
                      </c:pt>
                      <c:pt idx="29">
                        <c:v>194</c:v>
                      </c:pt>
                      <c:pt idx="30">
                        <c:v>119.2</c:v>
                      </c:pt>
                      <c:pt idx="31">
                        <c:v>85.9</c:v>
                      </c:pt>
                      <c:pt idx="32">
                        <c:v>54.7</c:v>
                      </c:pt>
                      <c:pt idx="33">
                        <c:v>70.900000000000006</c:v>
                      </c:pt>
                      <c:pt idx="34">
                        <c:v>35.799999999999997</c:v>
                      </c:pt>
                      <c:pt idx="35">
                        <c:v>25</c:v>
                      </c:pt>
                      <c:pt idx="36">
                        <c:v>32</c:v>
                      </c:pt>
                      <c:pt idx="37">
                        <c:v>49.4</c:v>
                      </c:pt>
                      <c:pt idx="38">
                        <c:v>15.38</c:v>
                      </c:pt>
                      <c:pt idx="39">
                        <c:v>15.55</c:v>
                      </c:pt>
                      <c:pt idx="40">
                        <c:v>15.14</c:v>
                      </c:pt>
                      <c:pt idx="41">
                        <c:v>25.02</c:v>
                      </c:pt>
                      <c:pt idx="42">
                        <c:v>28.38</c:v>
                      </c:pt>
                      <c:pt idx="43">
                        <c:v>29.82</c:v>
                      </c:pt>
                      <c:pt idx="44">
                        <c:v>29.57</c:v>
                      </c:pt>
                      <c:pt idx="45">
                        <c:v>33.880000000000003</c:v>
                      </c:pt>
                      <c:pt idx="46">
                        <c:v>36.07</c:v>
                      </c:pt>
                      <c:pt idx="47">
                        <c:v>36.57</c:v>
                      </c:pt>
                      <c:pt idx="48">
                        <c:v>37.299999999999997</c:v>
                      </c:pt>
                      <c:pt idx="49">
                        <c:v>46.38</c:v>
                      </c:pt>
                    </c:numCache>
                  </c:numRef>
                </c:val>
                <c:smooth val="0"/>
                <c:extLst xmlns:c15="http://schemas.microsoft.com/office/drawing/2012/chart">
                  <c:ext xmlns:c16="http://schemas.microsoft.com/office/drawing/2014/chart" uri="{C3380CC4-5D6E-409C-BE32-E72D297353CC}">
                    <c16:uniqueId val="{00000002-C7D7-4CF2-A1D5-08A8425526F2}"/>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'HeadCount &amp; ASR'!$A$75</c15:sqref>
                        </c15:formulaRef>
                      </c:ext>
                    </c:extLst>
                    <c:strCache>
                      <c:ptCount val="1"/>
                    </c:strCache>
                  </c:strRef>
                </c:tx>
                <c:spPr>
                  <a:ln w="28575" cap="rnd">
                    <a:solidFill>
                      <a:schemeClr val="accent6">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ASR'!$B$75:$AY$75</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7-C7D7-4CF2-A1D5-08A8425526F2}"/>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'HeadCount &amp; ASR'!$A$76</c15:sqref>
                        </c15:formulaRef>
                      </c:ext>
                    </c:extLst>
                    <c:strCache>
                      <c:ptCount val="1"/>
                      <c:pt idx="0">
                        <c:v>30 Headcount</c:v>
                      </c:pt>
                    </c:strCache>
                  </c:strRef>
                </c:tx>
                <c:spPr>
                  <a:ln w="28575" cap="rnd">
                    <a:solidFill>
                      <a:schemeClr val="accent1">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ASR'!$B$51:$AY$51</c15:sqref>
                        </c15:formulaRef>
                      </c:ext>
                    </c:extLst>
                    <c:numCache>
                      <c:formatCode>mmm\-yy</c:formatCode>
                      <c:ptCount val="50"/>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27">
                        <c:v>44866</c:v>
                      </c:pt>
                      <c:pt idx="28">
                        <c:v>44896</c:v>
                      </c:pt>
                      <c:pt idx="29">
                        <c:v>44927</c:v>
                      </c:pt>
                      <c:pt idx="30">
                        <c:v>44958</c:v>
                      </c:pt>
                      <c:pt idx="31">
                        <c:v>44986</c:v>
                      </c:pt>
                      <c:pt idx="32">
                        <c:v>45017</c:v>
                      </c:pt>
                      <c:pt idx="33">
                        <c:v>45047</c:v>
                      </c:pt>
                      <c:pt idx="34">
                        <c:v>45078</c:v>
                      </c:pt>
                      <c:pt idx="35">
                        <c:v>45108</c:v>
                      </c:pt>
                      <c:pt idx="36">
                        <c:v>45139</c:v>
                      </c:pt>
                      <c:pt idx="37">
                        <c:v>45170</c:v>
                      </c:pt>
                      <c:pt idx="38">
                        <c:v>45200</c:v>
                      </c:pt>
                      <c:pt idx="39">
                        <c:v>45231</c:v>
                      </c:pt>
                      <c:pt idx="40">
                        <c:v>45261</c:v>
                      </c:pt>
                      <c:pt idx="41">
                        <c:v>45292</c:v>
                      </c:pt>
                      <c:pt idx="42">
                        <c:v>45323</c:v>
                      </c:pt>
                      <c:pt idx="43">
                        <c:v>45352</c:v>
                      </c:pt>
                      <c:pt idx="44">
                        <c:v>45383</c:v>
                      </c:pt>
                      <c:pt idx="45">
                        <c:v>45413</c:v>
                      </c:pt>
                      <c:pt idx="46">
                        <c:v>45444</c:v>
                      </c:pt>
                      <c:pt idx="47">
                        <c:v>45474</c:v>
                      </c:pt>
                      <c:pt idx="48">
                        <c:v>45505</c:v>
                      </c:pt>
                      <c:pt idx="49">
                        <c:v>45536</c:v>
                      </c:pt>
                    </c:numCache>
                  </c:numRef>
                </c:cat>
                <c:val>
                  <c:numRef>
                    <c:extLst xmlns:c15="http://schemas.microsoft.com/office/drawing/2012/chart">
                      <c:ext xmlns:c15="http://schemas.microsoft.com/office/drawing/2012/chart" uri="{02D57815-91ED-43cb-92C2-25804820EDAC}">
                        <c15:formulaRef>
                          <c15:sqref>'HeadCount &amp; ASR'!$B$76:$AY$76</c15:sqref>
                        </c15:formulaRef>
                      </c:ext>
                    </c:extLst>
                    <c:numCache>
                      <c:formatCode>General</c:formatCode>
                      <c:ptCount val="50"/>
                    </c:numCache>
                  </c:numRef>
                </c:val>
                <c:smooth val="0"/>
                <c:extLst xmlns:c15="http://schemas.microsoft.com/office/drawing/2012/chart">
                  <c:ext xmlns:c16="http://schemas.microsoft.com/office/drawing/2014/chart" uri="{C3380CC4-5D6E-409C-BE32-E72D297353CC}">
                    <c16:uniqueId val="{00000018-C7D7-4CF2-A1D5-08A8425526F2}"/>
                  </c:ext>
                </c:extLst>
              </c15:ser>
            </c15:filteredLineSeries>
          </c:ext>
        </c:extLst>
      </c:lineChart>
      <c:dateAx>
        <c:axId val="1013274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992"/>
        <c:crosses val="autoZero"/>
        <c:auto val="1"/>
        <c:lblOffset val="100"/>
        <c:baseTimeUnit val="months"/>
      </c:dateAx>
      <c:valAx>
        <c:axId val="101327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Headcount Required for 14 min ASR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'HeadCount &amp; ASR'!$AN$51:$AY$51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'HeadCount &amp; ASR'!$AN$52:$AY$52</c:f>
              <c:numCache>
                <c:formatCode>General</c:formatCode>
                <c:ptCount val="12"/>
                <c:pt idx="0">
                  <c:v>31</c:v>
                </c:pt>
                <c:pt idx="1">
                  <c:v>32</c:v>
                </c:pt>
                <c:pt idx="2">
                  <c:v>32</c:v>
                </c:pt>
                <c:pt idx="3">
                  <c:v>33</c:v>
                </c:pt>
                <c:pt idx="4">
                  <c:v>33</c:v>
                </c:pt>
                <c:pt idx="5">
                  <c:v>33</c:v>
                </c:pt>
                <c:pt idx="6">
                  <c:v>35</c:v>
                </c:pt>
                <c:pt idx="7">
                  <c:v>35</c:v>
                </c:pt>
                <c:pt idx="8">
                  <c:v>35</c:v>
                </c:pt>
                <c:pt idx="9">
                  <c:v>35</c:v>
                </c:pt>
                <c:pt idx="10">
                  <c:v>35</c:v>
                </c:pt>
                <c:pt idx="11">
                  <c:v>36</c:v>
                </c:pt>
              </c:numCache>
            </c:numRef>
          </c:val>
          <c:smooth val="0"/>
          <c:extLst>
            <c:ext xmlns:c16="http://schemas.microsoft.com/office/drawing/2014/chart" uri="{C3380CC4-5D6E-409C-BE32-E72D297353CC}">
              <c16:uniqueId val="{00000000-B528-4D73-8E0A-6DE511CE45BA}"/>
            </c:ext>
          </c:extLst>
        </c:ser>
        <c:ser>
          <c:idx val="1"/>
          <c:order val="1"/>
          <c:spPr>
            <a:ln w="28575" cap="rnd">
              <a:solidFill>
                <a:schemeClr val="accent2"/>
              </a:solidFill>
              <a:round/>
            </a:ln>
            <a:effectLst/>
          </c:spPr>
          <c:marker>
            <c:symbol val="none"/>
          </c:marker>
          <c:cat>
            <c:numRef>
              <c:f>'HeadCount &amp; ASR'!$AN$51:$AY$51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'HeadCount &amp; ASR'!$AN$53:$AY$53</c:f>
              <c:numCache>
                <c:formatCode>General</c:formatCode>
                <c:ptCount val="12"/>
                <c:pt idx="0">
                  <c:v>30</c:v>
                </c:pt>
                <c:pt idx="1">
                  <c:v>30</c:v>
                </c:pt>
                <c:pt idx="2">
                  <c:v>30</c:v>
                </c:pt>
                <c:pt idx="3">
                  <c:v>32</c:v>
                </c:pt>
                <c:pt idx="4">
                  <c:v>32</c:v>
                </c:pt>
                <c:pt idx="5">
                  <c:v>32</c:v>
                </c:pt>
                <c:pt idx="6">
                  <c:v>33</c:v>
                </c:pt>
                <c:pt idx="7">
                  <c:v>33</c:v>
                </c:pt>
                <c:pt idx="8">
                  <c:v>33</c:v>
                </c:pt>
                <c:pt idx="9">
                  <c:v>34</c:v>
                </c:pt>
                <c:pt idx="10">
                  <c:v>34</c:v>
                </c:pt>
                <c:pt idx="11">
                  <c:v>34</c:v>
                </c:pt>
              </c:numCache>
            </c:numRef>
          </c:val>
          <c:smooth val="0"/>
          <c:extLst>
            <c:ext xmlns:c16="http://schemas.microsoft.com/office/drawing/2014/chart" uri="{C3380CC4-5D6E-409C-BE32-E72D297353CC}">
              <c16:uniqueId val="{00000001-B528-4D73-8E0A-6DE511CE45BA}"/>
            </c:ext>
          </c:extLst>
        </c:ser>
        <c:ser>
          <c:idx val="2"/>
          <c:order val="2"/>
          <c:spPr>
            <a:ln w="28575" cap="rnd">
              <a:solidFill>
                <a:schemeClr val="accent3"/>
              </a:solidFill>
              <a:round/>
            </a:ln>
            <a:effectLst/>
          </c:spPr>
          <c:marker>
            <c:symbol val="none"/>
          </c:marker>
          <c:cat>
            <c:numRef>
              <c:f>'HeadCount &amp; ASR'!$AN$51:$AY$51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'HeadCount &amp; ASR'!$AN$54:$AY$54</c:f>
              <c:numCache>
                <c:formatCode>General</c:formatCode>
                <c:ptCount val="12"/>
                <c:pt idx="0">
                  <c:v>30</c:v>
                </c:pt>
                <c:pt idx="1">
                  <c:v>30</c:v>
                </c:pt>
                <c:pt idx="2">
                  <c:v>30</c:v>
                </c:pt>
                <c:pt idx="3">
                  <c:v>30</c:v>
                </c:pt>
                <c:pt idx="4">
                  <c:v>30</c:v>
                </c:pt>
                <c:pt idx="5">
                  <c:v>31</c:v>
                </c:pt>
                <c:pt idx="6">
                  <c:v>31</c:v>
                </c:pt>
                <c:pt idx="7">
                  <c:v>31</c:v>
                </c:pt>
                <c:pt idx="8">
                  <c:v>31</c:v>
                </c:pt>
                <c:pt idx="9">
                  <c:v>31</c:v>
                </c:pt>
                <c:pt idx="10">
                  <c:v>31</c:v>
                </c:pt>
                <c:pt idx="11">
                  <c:v>31</c:v>
                </c:pt>
              </c:numCache>
            </c:numRef>
          </c:val>
          <c:smooth val="0"/>
          <c:extLst>
            <c:ext xmlns:c16="http://schemas.microsoft.com/office/drawing/2014/chart" uri="{C3380CC4-5D6E-409C-BE32-E72D297353CC}">
              <c16:uniqueId val="{00000002-B528-4D73-8E0A-6DE511CE45BA}"/>
            </c:ext>
          </c:extLst>
        </c:ser>
        <c:dLbls>
          <c:showLegendKey val="0"/>
          <c:showVal val="0"/>
          <c:showCatName val="0"/>
          <c:showSerName val="0"/>
          <c:showPercent val="0"/>
          <c:showBubbleSize val="0"/>
        </c:dLbls>
        <c:smooth val="0"/>
        <c:axId val="1135561936"/>
        <c:axId val="1135560856"/>
      </c:lineChart>
      <c:dateAx>
        <c:axId val="11355619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560856"/>
        <c:crosses val="autoZero"/>
        <c:auto val="1"/>
        <c:lblOffset val="100"/>
        <c:baseTimeUnit val="months"/>
      </c:dateAx>
      <c:valAx>
        <c:axId val="113556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561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Vehicle Sales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Growth'!$A$1</c:f>
              <c:strCache>
                <c:ptCount val="1"/>
                <c:pt idx="0">
                  <c:v>year</c:v>
                </c:pt>
              </c:strCache>
            </c:strRef>
          </c:tx>
          <c:spPr>
            <a:ln w="28575" cap="rnd">
              <a:solidFill>
                <a:schemeClr val="accent1"/>
              </a:solidFill>
              <a:round/>
            </a:ln>
            <a:effectLst/>
          </c:spPr>
          <c:marker>
            <c:symbol val="none"/>
          </c:marker>
          <c:val>
            <c:numRef>
              <c:f>'Sales Growth'!$A$2:$A$14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val>
          <c:smooth val="0"/>
          <c:extLst>
            <c:ext xmlns:c16="http://schemas.microsoft.com/office/drawing/2014/chart" uri="{C3380CC4-5D6E-409C-BE32-E72D297353CC}">
              <c16:uniqueId val="{00000000-78CC-4376-B14B-09830678202E}"/>
            </c:ext>
          </c:extLst>
        </c:ser>
        <c:ser>
          <c:idx val="1"/>
          <c:order val="1"/>
          <c:tx>
            <c:strRef>
              <c:f>'Sales Growth'!$B$1</c:f>
              <c:strCache>
                <c:ptCount val="1"/>
                <c:pt idx="0">
                  <c:v>US and Canada Class 8 Units Sold</c:v>
                </c:pt>
              </c:strCache>
            </c:strRef>
          </c:tx>
          <c:spPr>
            <a:ln w="28575" cap="rnd">
              <a:solidFill>
                <a:schemeClr val="accent2"/>
              </a:solidFill>
              <a:round/>
            </a:ln>
            <a:effectLst/>
          </c:spPr>
          <c:marker>
            <c:symbol val="none"/>
          </c:marker>
          <c:val>
            <c:numRef>
              <c:f>'Sales Growth'!$B$2:$B$14</c:f>
              <c:numCache>
                <c:formatCode>General</c:formatCode>
                <c:ptCount val="13"/>
                <c:pt idx="0">
                  <c:v>126000</c:v>
                </c:pt>
                <c:pt idx="1">
                  <c:v>197000</c:v>
                </c:pt>
                <c:pt idx="2">
                  <c:v>225000</c:v>
                </c:pt>
                <c:pt idx="3">
                  <c:v>212000</c:v>
                </c:pt>
                <c:pt idx="4">
                  <c:v>250000</c:v>
                </c:pt>
                <c:pt idx="5">
                  <c:v>278000</c:v>
                </c:pt>
                <c:pt idx="6">
                  <c:v>216000</c:v>
                </c:pt>
                <c:pt idx="7">
                  <c:v>218000</c:v>
                </c:pt>
                <c:pt idx="8">
                  <c:v>285000</c:v>
                </c:pt>
                <c:pt idx="9">
                  <c:v>309000</c:v>
                </c:pt>
                <c:pt idx="10">
                  <c:v>217000</c:v>
                </c:pt>
                <c:pt idx="11">
                  <c:v>250000</c:v>
                </c:pt>
                <c:pt idx="12">
                  <c:v>283500</c:v>
                </c:pt>
              </c:numCache>
            </c:numRef>
          </c:val>
          <c:smooth val="0"/>
          <c:extLst>
            <c:ext xmlns:c16="http://schemas.microsoft.com/office/drawing/2014/chart" uri="{C3380CC4-5D6E-409C-BE32-E72D297353CC}">
              <c16:uniqueId val="{00000001-78CC-4376-B14B-09830678202E}"/>
            </c:ext>
          </c:extLst>
        </c:ser>
        <c:ser>
          <c:idx val="2"/>
          <c:order val="2"/>
          <c:tx>
            <c:strRef>
              <c:f>'Sales Growth'!$C$1</c:f>
              <c:strCache>
                <c:ptCount val="1"/>
                <c:pt idx="0">
                  <c:v>Class 8 Growth</c:v>
                </c:pt>
              </c:strCache>
            </c:strRef>
          </c:tx>
          <c:spPr>
            <a:ln w="28575" cap="rnd">
              <a:solidFill>
                <a:schemeClr val="accent3"/>
              </a:solidFill>
              <a:round/>
            </a:ln>
            <a:effectLst/>
          </c:spPr>
          <c:marker>
            <c:symbol val="none"/>
          </c:marker>
          <c:val>
            <c:numRef>
              <c:f>'Sales Growth'!$C$2:$C$14</c:f>
              <c:numCache>
                <c:formatCode>0%</c:formatCode>
                <c:ptCount val="13"/>
                <c:pt idx="1">
                  <c:v>0.56349206349206349</c:v>
                </c:pt>
                <c:pt idx="2">
                  <c:v>0.14213197969543145</c:v>
                </c:pt>
                <c:pt idx="3">
                  <c:v>-5.7777777777777817E-2</c:v>
                </c:pt>
                <c:pt idx="4">
                  <c:v>0.179245283018868</c:v>
                </c:pt>
                <c:pt idx="5">
                  <c:v>0.1120000000000001</c:v>
                </c:pt>
                <c:pt idx="6">
                  <c:v>-0.2230215827338129</c:v>
                </c:pt>
                <c:pt idx="7">
                  <c:v>9.2592592592593004E-3</c:v>
                </c:pt>
                <c:pt idx="8">
                  <c:v>0.30733944954128445</c:v>
                </c:pt>
                <c:pt idx="9">
                  <c:v>8.4210526315789513E-2</c:v>
                </c:pt>
                <c:pt idx="10">
                  <c:v>-0.29773462783171523</c:v>
                </c:pt>
                <c:pt idx="11">
                  <c:v>0.15207373271889391</c:v>
                </c:pt>
                <c:pt idx="12">
                  <c:v>0.1339999999999999</c:v>
                </c:pt>
              </c:numCache>
            </c:numRef>
          </c:val>
          <c:smooth val="0"/>
          <c:extLst>
            <c:ext xmlns:c16="http://schemas.microsoft.com/office/drawing/2014/chart" uri="{C3380CC4-5D6E-409C-BE32-E72D297353CC}">
              <c16:uniqueId val="{00000002-78CC-4376-B14B-09830678202E}"/>
            </c:ext>
          </c:extLst>
        </c:ser>
        <c:ser>
          <c:idx val="4"/>
          <c:order val="4"/>
          <c:tx>
            <c:strRef>
              <c:f>'Sales Growth'!$E$1</c:f>
              <c:strCache>
                <c:ptCount val="1"/>
                <c:pt idx="0">
                  <c:v>US and Canada Class 6 and 7 Units Sold</c:v>
                </c:pt>
              </c:strCache>
            </c:strRef>
          </c:tx>
          <c:spPr>
            <a:ln w="28575" cap="rnd">
              <a:solidFill>
                <a:schemeClr val="accent5"/>
              </a:solidFill>
              <a:round/>
            </a:ln>
            <a:effectLst/>
          </c:spPr>
          <c:marker>
            <c:symbol val="none"/>
          </c:marker>
          <c:val>
            <c:numRef>
              <c:f>'Sales Growth'!$E$2:$E$14</c:f>
              <c:numCache>
                <c:formatCode>General</c:formatCode>
                <c:ptCount val="13"/>
                <c:pt idx="0">
                  <c:v>41000</c:v>
                </c:pt>
                <c:pt idx="1">
                  <c:v>61000</c:v>
                </c:pt>
                <c:pt idx="2">
                  <c:v>65000</c:v>
                </c:pt>
                <c:pt idx="3">
                  <c:v>65900</c:v>
                </c:pt>
                <c:pt idx="4">
                  <c:v>73000</c:v>
                </c:pt>
                <c:pt idx="5">
                  <c:v>82000</c:v>
                </c:pt>
                <c:pt idx="6">
                  <c:v>85000</c:v>
                </c:pt>
                <c:pt idx="7">
                  <c:v>81000</c:v>
                </c:pt>
                <c:pt idx="8">
                  <c:v>98000</c:v>
                </c:pt>
                <c:pt idx="9">
                  <c:v>108000</c:v>
                </c:pt>
                <c:pt idx="10">
                  <c:v>75000</c:v>
                </c:pt>
                <c:pt idx="11">
                  <c:v>83700</c:v>
                </c:pt>
                <c:pt idx="12">
                  <c:v>88300</c:v>
                </c:pt>
              </c:numCache>
            </c:numRef>
          </c:val>
          <c:smooth val="0"/>
          <c:extLst>
            <c:ext xmlns:c16="http://schemas.microsoft.com/office/drawing/2014/chart" uri="{C3380CC4-5D6E-409C-BE32-E72D297353CC}">
              <c16:uniqueId val="{00000003-78CC-4376-B14B-09830678202E}"/>
            </c:ext>
          </c:extLst>
        </c:ser>
        <c:ser>
          <c:idx val="5"/>
          <c:order val="5"/>
          <c:tx>
            <c:strRef>
              <c:f>'Sales Growth'!$F$1</c:f>
              <c:strCache>
                <c:ptCount val="1"/>
                <c:pt idx="0">
                  <c:v>Class 6 and 7 Growth</c:v>
                </c:pt>
              </c:strCache>
            </c:strRef>
          </c:tx>
          <c:spPr>
            <a:ln w="28575" cap="rnd">
              <a:solidFill>
                <a:schemeClr val="accent6"/>
              </a:solidFill>
              <a:round/>
            </a:ln>
            <a:effectLst/>
          </c:spPr>
          <c:marker>
            <c:symbol val="none"/>
          </c:marker>
          <c:val>
            <c:numRef>
              <c:f>'Sales Growth'!$F$2:$F$14</c:f>
              <c:numCache>
                <c:formatCode>0%</c:formatCode>
                <c:ptCount val="13"/>
                <c:pt idx="1">
                  <c:v>0.48780487804878048</c:v>
                </c:pt>
                <c:pt idx="2">
                  <c:v>6.5573770491803351E-2</c:v>
                </c:pt>
                <c:pt idx="3">
                  <c:v>1.3846153846153841E-2</c:v>
                </c:pt>
                <c:pt idx="4">
                  <c:v>0.10773899848254942</c:v>
                </c:pt>
                <c:pt idx="5">
                  <c:v>0.12328767123287676</c:v>
                </c:pt>
                <c:pt idx="6">
                  <c:v>3.6585365853658569E-2</c:v>
                </c:pt>
                <c:pt idx="7">
                  <c:v>-4.705882352941182E-2</c:v>
                </c:pt>
                <c:pt idx="8">
                  <c:v>0.20987654320987659</c:v>
                </c:pt>
                <c:pt idx="9">
                  <c:v>0.1020408163265305</c:v>
                </c:pt>
                <c:pt idx="10">
                  <c:v>-0.30555555555555558</c:v>
                </c:pt>
                <c:pt idx="11">
                  <c:v>0.1160000000000001</c:v>
                </c:pt>
                <c:pt idx="12">
                  <c:v>5.4958183990442055E-2</c:v>
                </c:pt>
              </c:numCache>
            </c:numRef>
          </c:val>
          <c:smooth val="0"/>
          <c:extLst>
            <c:ext xmlns:c16="http://schemas.microsoft.com/office/drawing/2014/chart" uri="{C3380CC4-5D6E-409C-BE32-E72D297353CC}">
              <c16:uniqueId val="{00000004-78CC-4376-B14B-09830678202E}"/>
            </c:ext>
          </c:extLst>
        </c:ser>
        <c:dLbls>
          <c:showLegendKey val="0"/>
          <c:showVal val="0"/>
          <c:showCatName val="0"/>
          <c:showSerName val="0"/>
          <c:showPercent val="0"/>
          <c:showBubbleSize val="0"/>
        </c:dLbls>
        <c:smooth val="0"/>
        <c:axId val="345293320"/>
        <c:axId val="345291520"/>
        <c:extLst>
          <c:ext xmlns:c15="http://schemas.microsoft.com/office/drawing/2012/chart" uri="{02D57815-91ED-43cb-92C2-25804820EDAC}">
            <c15:filteredLineSeries>
              <c15:ser>
                <c:idx val="3"/>
                <c:order val="3"/>
                <c:tx>
                  <c:strRef>
                    <c:extLst>
                      <c:ext uri="{02D57815-91ED-43cb-92C2-25804820EDAC}">
                        <c15:formulaRef>
                          <c15:sqref>'Sales Growth'!$D$1</c15:sqref>
                        </c15:formulaRef>
                      </c:ext>
                    </c:extLst>
                    <c:strCache>
                      <c:ptCount val="1"/>
                      <c:pt idx="0">
                        <c:v>AVG Class 8 Growth</c:v>
                      </c:pt>
                    </c:strCache>
                  </c:strRef>
                </c:tx>
                <c:spPr>
                  <a:ln w="28575" cap="rnd">
                    <a:solidFill>
                      <a:schemeClr val="accent4"/>
                    </a:solidFill>
                    <a:round/>
                  </a:ln>
                  <a:effectLst/>
                </c:spPr>
                <c:marker>
                  <c:symbol val="none"/>
                </c:marker>
                <c:val>
                  <c:numRef>
                    <c:extLst>
                      <c:ext uri="{02D57815-91ED-43cb-92C2-25804820EDAC}">
                        <c15:formulaRef>
                          <c15:sqref>'Sales Growth'!$D$2:$D$14</c15:sqref>
                        </c15:formulaRef>
                      </c:ext>
                    </c:extLst>
                    <c:numCache>
                      <c:formatCode>0%</c:formatCode>
                      <c:ptCount val="13"/>
                      <c:pt idx="1">
                        <c:v>0.56349206349206349</c:v>
                      </c:pt>
                      <c:pt idx="2">
                        <c:v>0.35281202159374747</c:v>
                      </c:pt>
                      <c:pt idx="3">
                        <c:v>0.21594875513657238</c:v>
                      </c:pt>
                      <c:pt idx="4">
                        <c:v>0.20677288710714628</c:v>
                      </c:pt>
                      <c:pt idx="5">
                        <c:v>0.18781830968571706</c:v>
                      </c:pt>
                      <c:pt idx="6">
                        <c:v>0.11934499428246205</c:v>
                      </c:pt>
                      <c:pt idx="7">
                        <c:v>0.10361846070771881</c:v>
                      </c:pt>
                      <c:pt idx="8">
                        <c:v>0.12908358431191452</c:v>
                      </c:pt>
                      <c:pt idx="9">
                        <c:v>0.12409768897901174</c:v>
                      </c:pt>
                      <c:pt idx="10">
                        <c:v>8.1914457297939045E-2</c:v>
                      </c:pt>
                      <c:pt idx="11">
                        <c:v>8.8292573245298586E-2</c:v>
                      </c:pt>
                      <c:pt idx="12">
                        <c:v>9.2101525474857018E-2</c:v>
                      </c:pt>
                    </c:numCache>
                  </c:numRef>
                </c:val>
                <c:smooth val="0"/>
                <c:extLst>
                  <c:ext xmlns:c16="http://schemas.microsoft.com/office/drawing/2014/chart" uri="{C3380CC4-5D6E-409C-BE32-E72D297353CC}">
                    <c16:uniqueId val="{00000005-78CC-4376-B14B-09830678202E}"/>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'Sales Growth'!$G$1</c15:sqref>
                        </c15:formulaRef>
                      </c:ext>
                    </c:extLst>
                    <c:strCache>
                      <c:ptCount val="1"/>
                      <c:pt idx="0">
                        <c:v>AVG Class 6 and 7 Growth</c:v>
                      </c:pt>
                    </c:strCache>
                  </c:strRef>
                </c:tx>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'Sales Growth'!$G$2:$G$14</c15:sqref>
                        </c15:formulaRef>
                      </c:ext>
                    </c:extLst>
                    <c:numCache>
                      <c:formatCode>0%</c:formatCode>
                      <c:ptCount val="13"/>
                      <c:pt idx="1">
                        <c:v>0.48780487804878048</c:v>
                      </c:pt>
                      <c:pt idx="2">
                        <c:v>0.27668932427029191</c:v>
                      </c:pt>
                      <c:pt idx="3">
                        <c:v>0.18907493412891255</c:v>
                      </c:pt>
                      <c:pt idx="4">
                        <c:v>0.16874095021732177</c:v>
                      </c:pt>
                      <c:pt idx="5">
                        <c:v>0.15965029442043277</c:v>
                      </c:pt>
                      <c:pt idx="6">
                        <c:v>0.13913947299263707</c:v>
                      </c:pt>
                      <c:pt idx="7">
                        <c:v>0.11253971634663008</c:v>
                      </c:pt>
                      <c:pt idx="8">
                        <c:v>0.1247068197045359</c:v>
                      </c:pt>
                      <c:pt idx="9">
                        <c:v>0.12218837488475752</c:v>
                      </c:pt>
                      <c:pt idx="10">
                        <c:v>7.9413981840726205E-2</c:v>
                      </c:pt>
                      <c:pt idx="11">
                        <c:v>8.2739983491569288E-2</c:v>
                      </c:pt>
                      <c:pt idx="12">
                        <c:v>8.0424833533142018E-2</c:v>
                      </c:pt>
                    </c:numCache>
                  </c:numRef>
                </c:val>
                <c:smooth val="0"/>
                <c:extLst xmlns:c15="http://schemas.microsoft.com/office/drawing/2012/chart">
                  <c:ext xmlns:c16="http://schemas.microsoft.com/office/drawing/2014/chart" uri="{C3380CC4-5D6E-409C-BE32-E72D297353CC}">
                    <c16:uniqueId val="{00000006-78CC-4376-B14B-09830678202E}"/>
                  </c:ext>
                </c:extLst>
              </c15:ser>
            </c15:filteredLineSeries>
          </c:ext>
        </c:extLst>
      </c:lineChart>
      <c:catAx>
        <c:axId val="345293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91520"/>
        <c:crosses val="autoZero"/>
        <c:auto val="1"/>
        <c:lblAlgn val="ctr"/>
        <c:lblOffset val="100"/>
        <c:noMultiLvlLbl val="0"/>
      </c:catAx>
      <c:valAx>
        <c:axId val="34529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93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194310</xdr:colOff>
      <xdr:row>0</xdr:row>
      <xdr:rowOff>1377315</xdr:rowOff>
    </xdr:from>
    <xdr:to>
      <xdr:col>14</xdr:col>
      <xdr:colOff>53340</xdr:colOff>
      <xdr:row>1</xdr:row>
      <xdr:rowOff>1699260</xdr:rowOff>
    </xdr:to>
    <xdr:graphicFrame macro="">
      <xdr:nvGraphicFramePr>
        <xdr:cNvPr id="5" name="Chart 4">
          <a:extLst>
            <a:ext uri="{FF2B5EF4-FFF2-40B4-BE49-F238E27FC236}">
              <a16:creationId xmlns:a16="http://schemas.microsoft.com/office/drawing/2014/main" id="{E17012B5-6091-9FD5-02FA-036738372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466724</xdr:colOff>
      <xdr:row>13</xdr:row>
      <xdr:rowOff>33337</xdr:rowOff>
    </xdr:from>
    <xdr:to>
      <xdr:col>15</xdr:col>
      <xdr:colOff>561975</xdr:colOff>
      <xdr:row>41</xdr:row>
      <xdr:rowOff>85725</xdr:rowOff>
    </xdr:to>
    <xdr:graphicFrame macro="">
      <xdr:nvGraphicFramePr>
        <xdr:cNvPr id="2" name="Chart 1">
          <a:extLst>
            <a:ext uri="{FF2B5EF4-FFF2-40B4-BE49-F238E27FC236}">
              <a16:creationId xmlns:a16="http://schemas.microsoft.com/office/drawing/2014/main" id="{7868BA5F-815A-1380-68C9-ABDFE1169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29</xdr:col>
      <xdr:colOff>1076325</xdr:colOff>
      <xdr:row>122</xdr:row>
      <xdr:rowOff>47624</xdr:rowOff>
    </xdr:from>
    <xdr:to>
      <xdr:col>49</xdr:col>
      <xdr:colOff>9525</xdr:colOff>
      <xdr:row>155</xdr:row>
      <xdr:rowOff>66675</xdr:rowOff>
    </xdr:to>
    <xdr:graphicFrame macro="">
      <xdr:nvGraphicFramePr>
        <xdr:cNvPr id="3" name="Chart 2">
          <a:extLst>
            <a:ext uri="{FF2B5EF4-FFF2-40B4-BE49-F238E27FC236}">
              <a16:creationId xmlns:a16="http://schemas.microsoft.com/office/drawing/2014/main" id="{65C72B67-48C5-442E-C98F-6EC67777D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119</xdr:row>
      <xdr:rowOff>19050</xdr:rowOff>
    </xdr:from>
    <xdr:to>
      <xdr:col>29</xdr:col>
      <xdr:colOff>638175</xdr:colOff>
      <xdr:row>155</xdr:row>
      <xdr:rowOff>66676</xdr:rowOff>
    </xdr:to>
    <xdr:graphicFrame macro="">
      <xdr:nvGraphicFramePr>
        <xdr:cNvPr id="4" name="Chart 3">
          <a:extLst>
            <a:ext uri="{FF2B5EF4-FFF2-40B4-BE49-F238E27FC236}">
              <a16:creationId xmlns:a16="http://schemas.microsoft.com/office/drawing/2014/main" id="{781D179D-A349-44FD-949A-124648212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157</xdr:row>
      <xdr:rowOff>0</xdr:rowOff>
    </xdr:from>
    <xdr:to>
      <xdr:col>29</xdr:col>
      <xdr:colOff>514350</xdr:colOff>
      <xdr:row>193</xdr:row>
      <xdr:rowOff>47626</xdr:rowOff>
    </xdr:to>
    <xdr:graphicFrame macro="">
      <xdr:nvGraphicFramePr>
        <xdr:cNvPr id="5" name="Chart 4">
          <a:extLst>
            <a:ext uri="{FF2B5EF4-FFF2-40B4-BE49-F238E27FC236}">
              <a16:creationId xmlns:a16="http://schemas.microsoft.com/office/drawing/2014/main" id="{280FCEA1-06F7-4E26-8846-67C998002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195</xdr:row>
      <xdr:rowOff>0</xdr:rowOff>
    </xdr:from>
    <xdr:to>
      <xdr:col>29</xdr:col>
      <xdr:colOff>514350</xdr:colOff>
      <xdr:row>231</xdr:row>
      <xdr:rowOff>47626</xdr:rowOff>
    </xdr:to>
    <xdr:graphicFrame macro="">
      <xdr:nvGraphicFramePr>
        <xdr:cNvPr id="6" name="Chart 5">
          <a:extLst>
            <a:ext uri="{FF2B5EF4-FFF2-40B4-BE49-F238E27FC236}">
              <a16:creationId xmlns:a16="http://schemas.microsoft.com/office/drawing/2014/main" id="{D691E4E7-4740-45B9-901F-42F85F6F5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232</xdr:row>
      <xdr:rowOff>0</xdr:rowOff>
    </xdr:from>
    <xdr:to>
      <xdr:col>29</xdr:col>
      <xdr:colOff>514350</xdr:colOff>
      <xdr:row>268</xdr:row>
      <xdr:rowOff>47626</xdr:rowOff>
    </xdr:to>
    <xdr:graphicFrame macro="">
      <xdr:nvGraphicFramePr>
        <xdr:cNvPr id="7" name="Chart 6">
          <a:extLst>
            <a:ext uri="{FF2B5EF4-FFF2-40B4-BE49-F238E27FC236}">
              <a16:creationId xmlns:a16="http://schemas.microsoft.com/office/drawing/2014/main" id="{5436BC14-1CEC-4592-8C06-EAD86AA67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947736</xdr:colOff>
      <xdr:row>157</xdr:row>
      <xdr:rowOff>52386</xdr:rowOff>
    </xdr:from>
    <xdr:to>
      <xdr:col>45</xdr:col>
      <xdr:colOff>190499</xdr:colOff>
      <xdr:row>179</xdr:row>
      <xdr:rowOff>133349</xdr:rowOff>
    </xdr:to>
    <xdr:graphicFrame macro="">
      <xdr:nvGraphicFramePr>
        <xdr:cNvPr id="8" name="Chart 7">
          <a:extLst>
            <a:ext uri="{FF2B5EF4-FFF2-40B4-BE49-F238E27FC236}">
              <a16:creationId xmlns:a16="http://schemas.microsoft.com/office/drawing/2014/main" id="{11C32FFD-D52D-D173-C547-7BAA2A047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180974</xdr:colOff>
      <xdr:row>15</xdr:row>
      <xdr:rowOff>100012</xdr:rowOff>
    </xdr:from>
    <xdr:to>
      <xdr:col>7</xdr:col>
      <xdr:colOff>247649</xdr:colOff>
      <xdr:row>40</xdr:row>
      <xdr:rowOff>76200</xdr:rowOff>
    </xdr:to>
    <xdr:graphicFrame macro="">
      <xdr:nvGraphicFramePr>
        <xdr:cNvPr id="2" name="Chart 1">
          <a:extLst>
            <a:ext uri="{FF2B5EF4-FFF2-40B4-BE49-F238E27FC236}">
              <a16:creationId xmlns:a16="http://schemas.microsoft.com/office/drawing/2014/main" id="{D396CD3E-BBFC-4EA7-AD55-FC53A9685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06728-9958-4819-883E-386F9CA7F493}">
  <dimension ref="A1:BB71"/>
  <sheetViews>
    <sheetView topLeftCell="X43" workbookViewId="0">
      <selection activeCell="Y69" sqref="Y69:AY71"/>
    </sheetView>
  </sheetViews>
  <sheetFormatPr defaultRowHeight="15" x14ac:dyDescent="0.25"/>
  <cols>
    <col min="1" max="1" width="47.7109375" bestFit="1" customWidth="1"/>
    <col min="2" max="10" width="9.28515625" bestFit="1" customWidth="1"/>
    <col min="11" max="23" width="9.5703125" bestFit="1" customWidth="1"/>
  </cols>
  <sheetData>
    <row r="1" spans="1:51" ht="409.5" customHeight="1" x14ac:dyDescent="0.25"/>
    <row r="2" spans="1:51" ht="150" customHeight="1" x14ac:dyDescent="0.25"/>
    <row r="3" spans="1:51" x14ac:dyDescent="0.25">
      <c r="A3" s="41" t="s">
        <v>128</v>
      </c>
      <c r="B3" s="42"/>
    </row>
    <row r="4" spans="1:51" x14ac:dyDescent="0.25">
      <c r="A4" s="43" t="s">
        <v>130</v>
      </c>
      <c r="B4" s="44"/>
    </row>
    <row r="5" spans="1:51" s="3" customFormat="1" x14ac:dyDescent="0.25">
      <c r="A5" s="3" t="s">
        <v>110</v>
      </c>
      <c r="B5" s="37">
        <v>44501</v>
      </c>
      <c r="C5" s="37">
        <v>44531</v>
      </c>
      <c r="D5" s="37">
        <v>44562</v>
      </c>
      <c r="E5" s="37">
        <v>44593</v>
      </c>
      <c r="F5" s="31">
        <v>44621</v>
      </c>
      <c r="G5" s="31">
        <v>44652</v>
      </c>
      <c r="H5" s="31">
        <v>44682</v>
      </c>
      <c r="I5" s="31">
        <v>44713</v>
      </c>
      <c r="J5" s="31">
        <v>44743</v>
      </c>
      <c r="K5" s="31">
        <v>44774</v>
      </c>
      <c r="L5" s="31">
        <v>44805</v>
      </c>
      <c r="M5" s="37">
        <v>44835</v>
      </c>
      <c r="N5" s="37">
        <v>44866</v>
      </c>
      <c r="O5" s="37">
        <v>44896</v>
      </c>
      <c r="P5" s="37">
        <v>44927</v>
      </c>
      <c r="Q5" s="37">
        <v>44958</v>
      </c>
      <c r="R5" s="31">
        <v>44986</v>
      </c>
      <c r="S5" s="31">
        <v>45017</v>
      </c>
      <c r="T5" s="31">
        <v>45047</v>
      </c>
      <c r="U5" s="31">
        <v>45078</v>
      </c>
      <c r="V5" s="31">
        <v>45108</v>
      </c>
      <c r="W5" s="31">
        <v>45139</v>
      </c>
      <c r="X5" s="31">
        <v>45170</v>
      </c>
      <c r="Y5" s="37">
        <v>45200</v>
      </c>
      <c r="Z5" s="37">
        <v>45231</v>
      </c>
      <c r="AA5" s="37">
        <v>45261</v>
      </c>
      <c r="AB5" s="37">
        <v>45292</v>
      </c>
      <c r="AC5" s="37">
        <v>45323</v>
      </c>
      <c r="AD5" s="31">
        <v>45352</v>
      </c>
      <c r="AE5" s="31">
        <v>45383</v>
      </c>
      <c r="AF5" s="31">
        <v>45413</v>
      </c>
      <c r="AG5" s="31">
        <v>45444</v>
      </c>
      <c r="AH5" s="31">
        <v>45474</v>
      </c>
      <c r="AI5" s="31">
        <v>45505</v>
      </c>
      <c r="AJ5" s="31">
        <v>45536</v>
      </c>
      <c r="AK5" s="37">
        <v>45566</v>
      </c>
      <c r="AL5" s="37">
        <v>45597</v>
      </c>
      <c r="AM5" s="37">
        <v>45627</v>
      </c>
      <c r="AN5" s="37">
        <v>45658</v>
      </c>
      <c r="AO5" s="37">
        <v>45689</v>
      </c>
      <c r="AP5" s="31">
        <v>45717</v>
      </c>
      <c r="AQ5" s="31">
        <v>45748</v>
      </c>
      <c r="AR5" s="31">
        <v>45778</v>
      </c>
      <c r="AS5" s="31">
        <v>45809</v>
      </c>
      <c r="AT5" s="31">
        <v>45839</v>
      </c>
      <c r="AU5" s="31">
        <v>45870</v>
      </c>
      <c r="AV5" s="31">
        <v>45901</v>
      </c>
      <c r="AW5" s="37">
        <v>45931</v>
      </c>
      <c r="AX5" s="37">
        <v>45962</v>
      </c>
      <c r="AY5" s="37">
        <v>45992</v>
      </c>
    </row>
    <row r="6" spans="1:51" x14ac:dyDescent="0.25">
      <c r="A6" s="47" t="s">
        <v>172</v>
      </c>
      <c r="B6" s="38">
        <v>729</v>
      </c>
      <c r="C6" s="38">
        <v>614</v>
      </c>
      <c r="D6" s="38">
        <v>551</v>
      </c>
      <c r="E6" s="38">
        <v>800</v>
      </c>
      <c r="F6">
        <v>716</v>
      </c>
      <c r="G6">
        <v>825</v>
      </c>
      <c r="H6">
        <v>695</v>
      </c>
      <c r="I6">
        <v>654</v>
      </c>
      <c r="J6">
        <v>608</v>
      </c>
      <c r="K6">
        <v>801</v>
      </c>
      <c r="L6">
        <v>625</v>
      </c>
      <c r="M6" s="38">
        <v>650</v>
      </c>
      <c r="N6" s="38">
        <v>783</v>
      </c>
      <c r="O6" s="38">
        <v>528</v>
      </c>
      <c r="P6" s="38">
        <v>648</v>
      </c>
      <c r="Q6" s="38">
        <v>921</v>
      </c>
      <c r="R6">
        <v>926</v>
      </c>
      <c r="S6">
        <v>977</v>
      </c>
      <c r="T6">
        <v>925</v>
      </c>
      <c r="U6">
        <v>995</v>
      </c>
      <c r="V6">
        <v>875</v>
      </c>
      <c r="W6">
        <v>899</v>
      </c>
      <c r="X6">
        <v>902</v>
      </c>
      <c r="Y6" s="40">
        <v>975</v>
      </c>
      <c r="Z6" s="40">
        <v>1089</v>
      </c>
      <c r="AA6" s="40"/>
      <c r="AB6" s="40"/>
      <c r="AC6" s="40"/>
      <c r="AD6" s="40"/>
      <c r="AE6" s="40"/>
      <c r="AF6" s="40"/>
      <c r="AG6" s="40"/>
      <c r="AH6" s="40"/>
      <c r="AI6" s="40"/>
      <c r="AJ6" s="40"/>
    </row>
    <row r="7" spans="1:51" x14ac:dyDescent="0.25">
      <c r="B7" s="38">
        <v>696</v>
      </c>
      <c r="C7" s="38">
        <v>634</v>
      </c>
      <c r="D7" s="38">
        <v>595</v>
      </c>
      <c r="E7" s="38">
        <v>784</v>
      </c>
      <c r="F7">
        <v>755</v>
      </c>
      <c r="G7">
        <v>856</v>
      </c>
      <c r="H7">
        <v>620</v>
      </c>
      <c r="I7">
        <v>646</v>
      </c>
      <c r="J7">
        <v>684</v>
      </c>
      <c r="K7">
        <v>740</v>
      </c>
      <c r="L7">
        <v>743</v>
      </c>
      <c r="M7" s="38">
        <v>764</v>
      </c>
      <c r="N7" s="38">
        <v>772</v>
      </c>
      <c r="O7" s="38">
        <v>570</v>
      </c>
      <c r="P7" s="38">
        <v>651</v>
      </c>
      <c r="Q7" s="38">
        <v>947</v>
      </c>
      <c r="R7">
        <v>852</v>
      </c>
      <c r="S7">
        <v>924</v>
      </c>
      <c r="T7" s="29">
        <v>1001</v>
      </c>
      <c r="U7">
        <v>896</v>
      </c>
      <c r="V7">
        <v>983</v>
      </c>
      <c r="W7" s="29">
        <v>1039</v>
      </c>
      <c r="X7">
        <v>1068</v>
      </c>
      <c r="Y7" s="40">
        <v>902</v>
      </c>
      <c r="Z7" s="40">
        <v>1094</v>
      </c>
      <c r="AA7" s="40"/>
      <c r="AB7" s="40"/>
      <c r="AC7" s="40"/>
      <c r="AD7" s="40"/>
      <c r="AE7" s="40"/>
      <c r="AF7" s="40"/>
      <c r="AG7" s="40"/>
      <c r="AH7" s="40"/>
      <c r="AI7" s="40"/>
      <c r="AJ7" s="40"/>
    </row>
    <row r="8" spans="1:51" x14ac:dyDescent="0.25">
      <c r="B8" s="38">
        <v>750</v>
      </c>
      <c r="C8" s="38">
        <v>559</v>
      </c>
      <c r="D8" s="38">
        <v>671</v>
      </c>
      <c r="E8" s="38">
        <v>842</v>
      </c>
      <c r="F8">
        <v>819</v>
      </c>
      <c r="G8">
        <v>818</v>
      </c>
      <c r="H8">
        <v>775</v>
      </c>
      <c r="I8">
        <v>655</v>
      </c>
      <c r="J8">
        <v>746</v>
      </c>
      <c r="K8">
        <v>795</v>
      </c>
      <c r="L8">
        <v>749</v>
      </c>
      <c r="M8" s="38">
        <v>838</v>
      </c>
      <c r="N8" s="38">
        <v>731</v>
      </c>
      <c r="O8" s="38">
        <v>678</v>
      </c>
      <c r="P8" s="38">
        <v>631</v>
      </c>
      <c r="Q8" s="38">
        <v>908</v>
      </c>
      <c r="R8" s="29">
        <v>1016</v>
      </c>
      <c r="S8">
        <v>971</v>
      </c>
      <c r="T8">
        <v>989</v>
      </c>
      <c r="U8" s="29">
        <v>1016</v>
      </c>
      <c r="V8">
        <v>952</v>
      </c>
      <c r="W8">
        <v>950</v>
      </c>
      <c r="X8">
        <v>1023</v>
      </c>
      <c r="Y8" s="40">
        <v>1083</v>
      </c>
      <c r="Z8" s="40">
        <v>997</v>
      </c>
      <c r="AA8" s="40"/>
      <c r="AB8" s="40"/>
      <c r="AC8" s="40"/>
      <c r="AD8" s="40"/>
      <c r="AE8" s="40"/>
      <c r="AF8" s="40"/>
      <c r="AG8" s="40"/>
      <c r="AH8" s="40"/>
      <c r="AI8" s="40"/>
      <c r="AJ8" s="40"/>
    </row>
    <row r="9" spans="1:51" x14ac:dyDescent="0.25">
      <c r="B9" s="38">
        <v>689</v>
      </c>
      <c r="C9" s="38">
        <v>661</v>
      </c>
      <c r="D9" s="38">
        <v>655</v>
      </c>
      <c r="E9" s="38">
        <v>812</v>
      </c>
      <c r="F9">
        <v>809</v>
      </c>
      <c r="G9">
        <v>836</v>
      </c>
      <c r="H9">
        <v>749</v>
      </c>
      <c r="I9">
        <v>622</v>
      </c>
      <c r="J9">
        <v>769</v>
      </c>
      <c r="K9">
        <v>757</v>
      </c>
      <c r="L9">
        <v>797</v>
      </c>
      <c r="M9" s="38">
        <v>764</v>
      </c>
      <c r="N9" s="38">
        <v>628</v>
      </c>
      <c r="O9" s="38">
        <v>644</v>
      </c>
      <c r="P9" s="38">
        <v>645</v>
      </c>
      <c r="Q9" s="38">
        <v>965</v>
      </c>
      <c r="R9">
        <v>908</v>
      </c>
      <c r="S9">
        <v>913</v>
      </c>
      <c r="T9">
        <v>897</v>
      </c>
      <c r="U9">
        <v>915</v>
      </c>
      <c r="V9">
        <v>818</v>
      </c>
      <c r="W9">
        <v>901</v>
      </c>
      <c r="X9">
        <v>977</v>
      </c>
      <c r="Y9" s="40">
        <v>947</v>
      </c>
      <c r="Z9" s="40">
        <v>1010</v>
      </c>
      <c r="AA9" s="40"/>
      <c r="AB9" s="40"/>
      <c r="AC9" s="40"/>
      <c r="AD9" s="40"/>
      <c r="AE9" s="40"/>
      <c r="AF9" s="40"/>
      <c r="AG9" s="40"/>
      <c r="AH9" s="40"/>
      <c r="AI9" s="40"/>
      <c r="AJ9" s="40"/>
    </row>
    <row r="10" spans="1:51" x14ac:dyDescent="0.25">
      <c r="B10" s="38">
        <v>613</v>
      </c>
      <c r="C10" s="38">
        <v>674</v>
      </c>
      <c r="D10" s="38">
        <v>675</v>
      </c>
      <c r="E10" s="38">
        <v>755</v>
      </c>
      <c r="F10">
        <v>731</v>
      </c>
      <c r="G10">
        <v>823</v>
      </c>
      <c r="H10">
        <v>663</v>
      </c>
      <c r="I10">
        <v>596</v>
      </c>
      <c r="J10">
        <v>656</v>
      </c>
      <c r="K10">
        <v>676</v>
      </c>
      <c r="L10">
        <v>681</v>
      </c>
      <c r="M10" s="38">
        <v>742</v>
      </c>
      <c r="N10" s="38">
        <v>667</v>
      </c>
      <c r="O10" s="38">
        <v>779</v>
      </c>
      <c r="P10" s="38">
        <v>736</v>
      </c>
      <c r="Q10" s="38">
        <v>916</v>
      </c>
      <c r="R10" s="29">
        <v>1015</v>
      </c>
      <c r="S10">
        <v>833</v>
      </c>
      <c r="T10">
        <v>987</v>
      </c>
      <c r="U10">
        <v>989</v>
      </c>
      <c r="V10">
        <v>962</v>
      </c>
      <c r="W10">
        <v>951</v>
      </c>
      <c r="X10">
        <v>967</v>
      </c>
      <c r="Y10" s="40">
        <v>857</v>
      </c>
      <c r="Z10" s="40">
        <v>1135</v>
      </c>
      <c r="AA10" s="40"/>
      <c r="AB10" s="40"/>
      <c r="AC10" s="40"/>
      <c r="AD10" s="40"/>
      <c r="AE10" s="40"/>
      <c r="AF10" s="40"/>
      <c r="AG10" s="40"/>
      <c r="AH10" s="40"/>
      <c r="AI10" s="40"/>
      <c r="AJ10" s="40"/>
    </row>
    <row r="11" spans="1:51" x14ac:dyDescent="0.25">
      <c r="B11" s="38">
        <v>757</v>
      </c>
      <c r="C11" s="38">
        <v>750</v>
      </c>
      <c r="D11" s="38">
        <v>769</v>
      </c>
      <c r="E11" s="38">
        <v>833</v>
      </c>
      <c r="F11">
        <v>806</v>
      </c>
      <c r="G11">
        <v>845</v>
      </c>
      <c r="H11">
        <v>645</v>
      </c>
      <c r="I11">
        <v>648</v>
      </c>
      <c r="J11">
        <v>756</v>
      </c>
      <c r="K11">
        <v>778</v>
      </c>
      <c r="L11">
        <v>793</v>
      </c>
      <c r="M11" s="38">
        <v>662</v>
      </c>
      <c r="N11" s="38">
        <v>725</v>
      </c>
      <c r="O11" s="38">
        <v>722</v>
      </c>
      <c r="P11" s="38">
        <v>808</v>
      </c>
      <c r="Q11" s="39">
        <v>1072</v>
      </c>
      <c r="R11">
        <v>923</v>
      </c>
      <c r="S11">
        <v>949</v>
      </c>
      <c r="T11">
        <v>985</v>
      </c>
      <c r="U11">
        <v>980</v>
      </c>
      <c r="V11">
        <v>896</v>
      </c>
      <c r="W11">
        <v>962</v>
      </c>
      <c r="X11">
        <v>909</v>
      </c>
      <c r="Y11" s="40">
        <v>722</v>
      </c>
      <c r="Z11" s="40">
        <v>1063</v>
      </c>
      <c r="AA11" s="40"/>
      <c r="AB11" s="40"/>
      <c r="AC11" s="40"/>
      <c r="AD11" s="40"/>
      <c r="AE11" s="40"/>
      <c r="AF11" s="40"/>
      <c r="AG11" s="40"/>
      <c r="AH11" s="40"/>
      <c r="AI11" s="40"/>
      <c r="AJ11" s="40"/>
    </row>
    <row r="12" spans="1:51" x14ac:dyDescent="0.25">
      <c r="B12" s="38">
        <v>791</v>
      </c>
      <c r="C12" s="38">
        <v>666</v>
      </c>
      <c r="D12" s="38">
        <v>729</v>
      </c>
      <c r="E12" s="38">
        <v>967</v>
      </c>
      <c r="F12">
        <v>945</v>
      </c>
      <c r="G12">
        <v>823</v>
      </c>
      <c r="H12">
        <v>698</v>
      </c>
      <c r="I12">
        <v>711</v>
      </c>
      <c r="J12">
        <v>719</v>
      </c>
      <c r="K12">
        <v>648</v>
      </c>
      <c r="L12">
        <v>749</v>
      </c>
      <c r="M12" s="38">
        <v>752</v>
      </c>
      <c r="N12" s="38">
        <v>754</v>
      </c>
      <c r="O12" s="38">
        <v>593</v>
      </c>
      <c r="P12" s="38">
        <v>834</v>
      </c>
      <c r="Q12" s="38">
        <v>949</v>
      </c>
      <c r="R12">
        <v>919</v>
      </c>
      <c r="S12">
        <v>914</v>
      </c>
      <c r="T12" s="29">
        <v>1022</v>
      </c>
      <c r="U12">
        <v>798</v>
      </c>
      <c r="V12" s="29">
        <v>1009</v>
      </c>
      <c r="W12">
        <v>937</v>
      </c>
      <c r="X12">
        <v>1028</v>
      </c>
      <c r="Y12" s="40">
        <v>957</v>
      </c>
      <c r="Z12" s="40">
        <v>1004</v>
      </c>
      <c r="AA12" s="40"/>
      <c r="AB12" s="40"/>
      <c r="AC12" s="40"/>
      <c r="AD12" s="40"/>
      <c r="AE12" s="40"/>
      <c r="AF12" s="40"/>
      <c r="AG12" s="40"/>
      <c r="AH12" s="40"/>
      <c r="AI12" s="40"/>
      <c r="AJ12" s="40"/>
    </row>
    <row r="13" spans="1:51" x14ac:dyDescent="0.25">
      <c r="B13" s="38">
        <v>865</v>
      </c>
      <c r="C13" s="38">
        <v>683</v>
      </c>
      <c r="D13" s="38">
        <v>793</v>
      </c>
      <c r="E13" s="38">
        <v>864</v>
      </c>
      <c r="F13">
        <v>837</v>
      </c>
      <c r="G13">
        <v>833</v>
      </c>
      <c r="H13">
        <v>698</v>
      </c>
      <c r="I13">
        <v>644</v>
      </c>
      <c r="J13">
        <v>799</v>
      </c>
      <c r="K13">
        <v>767</v>
      </c>
      <c r="L13">
        <v>665</v>
      </c>
      <c r="M13" s="38">
        <v>753</v>
      </c>
      <c r="N13" s="38">
        <v>702</v>
      </c>
      <c r="O13" s="38">
        <v>539</v>
      </c>
      <c r="P13" s="38">
        <v>858</v>
      </c>
      <c r="Q13" s="38">
        <v>973</v>
      </c>
      <c r="R13">
        <v>931</v>
      </c>
      <c r="S13">
        <v>974</v>
      </c>
      <c r="T13" s="29">
        <v>1070</v>
      </c>
      <c r="U13">
        <v>904</v>
      </c>
      <c r="V13">
        <v>864</v>
      </c>
      <c r="W13">
        <v>962</v>
      </c>
      <c r="X13">
        <v>1143</v>
      </c>
      <c r="Y13" s="40">
        <v>964</v>
      </c>
      <c r="Z13" s="40">
        <v>1011</v>
      </c>
      <c r="AA13" s="40"/>
      <c r="AB13" s="40"/>
      <c r="AC13" s="40"/>
      <c r="AD13" s="40"/>
      <c r="AE13" s="40"/>
      <c r="AF13" s="40"/>
      <c r="AG13" s="40"/>
      <c r="AH13" s="40"/>
      <c r="AI13" s="40"/>
      <c r="AJ13" s="40"/>
    </row>
    <row r="14" spans="1:51" x14ac:dyDescent="0.25">
      <c r="B14" s="38">
        <v>746</v>
      </c>
      <c r="C14" s="38">
        <v>686</v>
      </c>
      <c r="D14" s="38">
        <v>742</v>
      </c>
      <c r="E14" s="38">
        <v>891</v>
      </c>
      <c r="F14">
        <v>913</v>
      </c>
      <c r="G14">
        <v>804</v>
      </c>
      <c r="H14">
        <v>631</v>
      </c>
      <c r="I14">
        <v>721</v>
      </c>
      <c r="J14">
        <v>722</v>
      </c>
      <c r="K14">
        <v>728</v>
      </c>
      <c r="L14">
        <v>881</v>
      </c>
      <c r="M14" s="38">
        <v>660</v>
      </c>
      <c r="N14" s="38">
        <v>702</v>
      </c>
      <c r="O14" s="38">
        <v>736</v>
      </c>
      <c r="P14" s="38">
        <v>942</v>
      </c>
      <c r="Q14" s="38">
        <v>886</v>
      </c>
      <c r="R14">
        <v>978</v>
      </c>
      <c r="S14">
        <v>907</v>
      </c>
      <c r="T14">
        <v>870</v>
      </c>
      <c r="U14">
        <v>950</v>
      </c>
      <c r="V14">
        <v>893</v>
      </c>
      <c r="W14">
        <v>913</v>
      </c>
      <c r="X14">
        <v>1149</v>
      </c>
      <c r="Y14" s="40">
        <v>833</v>
      </c>
      <c r="Z14" s="40">
        <v>970</v>
      </c>
      <c r="AA14" s="40"/>
      <c r="AB14" s="40"/>
      <c r="AC14" s="40"/>
      <c r="AD14" s="40"/>
      <c r="AE14" s="40"/>
      <c r="AF14" s="40"/>
      <c r="AG14" s="40"/>
      <c r="AH14" s="40"/>
      <c r="AI14" s="40"/>
      <c r="AJ14" s="40"/>
    </row>
    <row r="15" spans="1:51" x14ac:dyDescent="0.25">
      <c r="B15" s="38">
        <v>733</v>
      </c>
      <c r="C15" s="38">
        <v>717</v>
      </c>
      <c r="D15" s="38">
        <v>750</v>
      </c>
      <c r="E15" s="38">
        <v>773</v>
      </c>
      <c r="F15">
        <v>746</v>
      </c>
      <c r="G15">
        <v>771</v>
      </c>
      <c r="H15">
        <v>610</v>
      </c>
      <c r="I15">
        <v>698</v>
      </c>
      <c r="J15">
        <v>749</v>
      </c>
      <c r="K15">
        <v>732</v>
      </c>
      <c r="L15">
        <v>727</v>
      </c>
      <c r="M15" s="38">
        <v>752</v>
      </c>
      <c r="N15" s="38">
        <v>674</v>
      </c>
      <c r="O15" s="38">
        <v>741</v>
      </c>
      <c r="P15" s="38">
        <v>842</v>
      </c>
      <c r="Q15" s="38">
        <v>862</v>
      </c>
      <c r="R15">
        <v>831</v>
      </c>
      <c r="S15">
        <v>878</v>
      </c>
      <c r="T15" s="29">
        <v>1034</v>
      </c>
      <c r="U15">
        <v>979</v>
      </c>
      <c r="V15" s="29">
        <v>1005</v>
      </c>
      <c r="W15" s="29">
        <v>1022</v>
      </c>
      <c r="X15">
        <v>992</v>
      </c>
      <c r="Y15" s="40">
        <v>962</v>
      </c>
      <c r="Z15" s="40">
        <v>930</v>
      </c>
      <c r="AA15" s="40"/>
      <c r="AB15" s="40"/>
      <c r="AC15" s="40"/>
      <c r="AD15" s="40"/>
      <c r="AE15" s="40"/>
      <c r="AF15" s="40"/>
      <c r="AG15" s="40"/>
      <c r="AH15" s="40"/>
      <c r="AI15" s="40"/>
      <c r="AJ15" s="40"/>
    </row>
    <row r="16" spans="1:51" x14ac:dyDescent="0.25">
      <c r="B16" s="38">
        <v>702</v>
      </c>
      <c r="C16" s="38">
        <v>792</v>
      </c>
      <c r="D16" s="38">
        <v>720</v>
      </c>
      <c r="E16" s="38">
        <v>791</v>
      </c>
      <c r="F16">
        <v>736</v>
      </c>
      <c r="G16">
        <v>681</v>
      </c>
      <c r="H16">
        <v>657</v>
      </c>
      <c r="I16">
        <v>757</v>
      </c>
      <c r="J16">
        <v>817</v>
      </c>
      <c r="K16">
        <v>780</v>
      </c>
      <c r="L16">
        <v>699</v>
      </c>
      <c r="M16" s="38">
        <v>709</v>
      </c>
      <c r="N16" s="38">
        <v>603</v>
      </c>
      <c r="O16" s="38">
        <v>581</v>
      </c>
      <c r="P16" s="38">
        <v>894</v>
      </c>
      <c r="Q16" s="38">
        <v>877</v>
      </c>
      <c r="R16">
        <v>977</v>
      </c>
      <c r="S16">
        <v>908</v>
      </c>
      <c r="T16">
        <v>965</v>
      </c>
      <c r="U16">
        <v>982</v>
      </c>
      <c r="V16">
        <v>967</v>
      </c>
      <c r="W16">
        <v>965</v>
      </c>
      <c r="X16">
        <v>1001</v>
      </c>
      <c r="Y16" s="40">
        <v>885</v>
      </c>
      <c r="Z16" s="40">
        <v>1096</v>
      </c>
      <c r="AA16" s="40"/>
      <c r="AB16" s="40"/>
      <c r="AC16" s="40"/>
      <c r="AD16" s="40"/>
      <c r="AE16" s="40"/>
      <c r="AF16" s="40"/>
      <c r="AG16" s="40"/>
      <c r="AH16" s="40"/>
      <c r="AI16" s="40"/>
      <c r="AJ16" s="40"/>
    </row>
    <row r="17" spans="2:36" x14ac:dyDescent="0.25">
      <c r="B17" s="38">
        <v>734</v>
      </c>
      <c r="C17" s="38">
        <v>727</v>
      </c>
      <c r="D17" s="38">
        <v>868</v>
      </c>
      <c r="E17" s="38">
        <v>823</v>
      </c>
      <c r="F17">
        <v>839</v>
      </c>
      <c r="G17">
        <v>701</v>
      </c>
      <c r="H17">
        <v>690</v>
      </c>
      <c r="I17">
        <v>788</v>
      </c>
      <c r="J17">
        <v>707</v>
      </c>
      <c r="K17">
        <v>669</v>
      </c>
      <c r="L17">
        <v>711</v>
      </c>
      <c r="M17" s="38">
        <v>756</v>
      </c>
      <c r="N17" s="38">
        <v>804</v>
      </c>
      <c r="O17" s="38">
        <v>826</v>
      </c>
      <c r="P17" s="38">
        <v>871</v>
      </c>
      <c r="Q17" s="38">
        <v>912</v>
      </c>
      <c r="R17">
        <v>791</v>
      </c>
      <c r="S17">
        <v>919</v>
      </c>
      <c r="T17">
        <v>945</v>
      </c>
      <c r="U17">
        <v>961</v>
      </c>
      <c r="V17">
        <v>962</v>
      </c>
      <c r="W17" s="29">
        <v>1061</v>
      </c>
      <c r="X17">
        <v>1025</v>
      </c>
      <c r="Y17" s="40">
        <v>936</v>
      </c>
      <c r="Z17" s="40">
        <v>964</v>
      </c>
      <c r="AA17" s="40"/>
      <c r="AB17" s="40"/>
      <c r="AC17" s="40"/>
      <c r="AD17" s="40"/>
      <c r="AE17" s="40"/>
      <c r="AF17" s="40"/>
      <c r="AG17" s="40"/>
      <c r="AH17" s="40"/>
      <c r="AI17" s="40"/>
      <c r="AJ17" s="40"/>
    </row>
    <row r="18" spans="2:36" x14ac:dyDescent="0.25">
      <c r="B18" s="38">
        <v>670</v>
      </c>
      <c r="C18" s="38">
        <v>741</v>
      </c>
      <c r="D18" s="38">
        <v>803</v>
      </c>
      <c r="E18" s="38">
        <v>767</v>
      </c>
      <c r="F18">
        <v>812</v>
      </c>
      <c r="G18">
        <v>695</v>
      </c>
      <c r="H18">
        <v>649</v>
      </c>
      <c r="I18">
        <v>753</v>
      </c>
      <c r="J18">
        <v>742</v>
      </c>
      <c r="K18">
        <v>737</v>
      </c>
      <c r="L18">
        <v>693</v>
      </c>
      <c r="M18" s="38">
        <v>810</v>
      </c>
      <c r="N18" s="38">
        <v>719</v>
      </c>
      <c r="O18" s="38">
        <v>751</v>
      </c>
      <c r="P18" s="38">
        <v>791</v>
      </c>
      <c r="Q18" s="38">
        <v>882</v>
      </c>
      <c r="R18">
        <v>888</v>
      </c>
      <c r="S18">
        <v>852</v>
      </c>
      <c r="T18" s="29">
        <v>1032</v>
      </c>
      <c r="U18" s="29">
        <v>1013</v>
      </c>
      <c r="V18">
        <v>945</v>
      </c>
      <c r="W18" s="29">
        <v>1020</v>
      </c>
      <c r="X18">
        <v>1054</v>
      </c>
      <c r="Y18" s="40">
        <v>1089</v>
      </c>
      <c r="Z18" s="40">
        <v>1007</v>
      </c>
      <c r="AA18" s="40"/>
      <c r="AB18" s="40"/>
      <c r="AC18" s="40"/>
      <c r="AD18" s="40"/>
      <c r="AE18" s="40"/>
      <c r="AF18" s="40"/>
      <c r="AG18" s="40"/>
      <c r="AH18" s="40"/>
      <c r="AI18" s="40"/>
      <c r="AJ18" s="40"/>
    </row>
    <row r="19" spans="2:36" x14ac:dyDescent="0.25">
      <c r="B19" s="38">
        <v>715</v>
      </c>
      <c r="C19" s="38">
        <v>703</v>
      </c>
      <c r="D19" s="38">
        <v>801</v>
      </c>
      <c r="E19" s="38">
        <v>721</v>
      </c>
      <c r="F19">
        <v>786</v>
      </c>
      <c r="G19">
        <v>739</v>
      </c>
      <c r="H19">
        <v>680</v>
      </c>
      <c r="I19">
        <v>721</v>
      </c>
      <c r="J19">
        <v>720</v>
      </c>
      <c r="K19">
        <v>754</v>
      </c>
      <c r="L19">
        <v>743</v>
      </c>
      <c r="M19" s="38">
        <v>717</v>
      </c>
      <c r="N19" s="38">
        <v>767</v>
      </c>
      <c r="O19" s="38">
        <v>687</v>
      </c>
      <c r="P19" s="38">
        <v>742</v>
      </c>
      <c r="Q19" s="38">
        <v>895</v>
      </c>
      <c r="R19">
        <v>915</v>
      </c>
      <c r="S19">
        <v>888</v>
      </c>
      <c r="T19">
        <v>937</v>
      </c>
      <c r="U19">
        <v>990</v>
      </c>
      <c r="V19">
        <v>918</v>
      </c>
      <c r="W19" s="29">
        <v>1017</v>
      </c>
      <c r="X19">
        <v>1049</v>
      </c>
      <c r="Y19" s="40">
        <v>1055</v>
      </c>
      <c r="Z19" s="40">
        <v>954</v>
      </c>
      <c r="AA19" s="40"/>
      <c r="AB19" s="40"/>
      <c r="AC19" s="40"/>
      <c r="AD19" s="40"/>
      <c r="AE19" s="40"/>
      <c r="AF19" s="40"/>
      <c r="AG19" s="40"/>
      <c r="AH19" s="40"/>
      <c r="AI19" s="40"/>
      <c r="AJ19" s="40"/>
    </row>
    <row r="20" spans="2:36" x14ac:dyDescent="0.25">
      <c r="B20" s="38">
        <v>600</v>
      </c>
      <c r="C20" s="38">
        <v>674</v>
      </c>
      <c r="D20" s="38">
        <v>817</v>
      </c>
      <c r="E20" s="38">
        <v>666</v>
      </c>
      <c r="F20">
        <v>752</v>
      </c>
      <c r="G20">
        <v>743</v>
      </c>
      <c r="H20">
        <v>641</v>
      </c>
      <c r="I20">
        <v>694</v>
      </c>
      <c r="J20">
        <v>757</v>
      </c>
      <c r="K20">
        <v>726</v>
      </c>
      <c r="L20">
        <v>683</v>
      </c>
      <c r="M20" s="38">
        <v>703</v>
      </c>
      <c r="N20" s="38">
        <v>688</v>
      </c>
      <c r="O20" s="38">
        <v>847</v>
      </c>
      <c r="P20" s="38">
        <v>846</v>
      </c>
      <c r="Q20" s="38">
        <v>923</v>
      </c>
      <c r="R20">
        <v>923</v>
      </c>
      <c r="S20">
        <v>891</v>
      </c>
      <c r="T20">
        <v>900</v>
      </c>
      <c r="U20">
        <v>986</v>
      </c>
      <c r="V20" s="29">
        <v>1017</v>
      </c>
      <c r="W20" s="29">
        <v>1059</v>
      </c>
      <c r="X20">
        <v>895</v>
      </c>
      <c r="Y20" s="40">
        <v>1017</v>
      </c>
      <c r="Z20" s="40">
        <v>977</v>
      </c>
      <c r="AA20" s="40"/>
      <c r="AB20" s="40"/>
      <c r="AC20" s="40"/>
      <c r="AD20" s="40"/>
      <c r="AE20" s="40"/>
      <c r="AF20" s="40"/>
      <c r="AG20" s="40"/>
      <c r="AH20" s="40"/>
      <c r="AI20" s="40"/>
      <c r="AJ20" s="40"/>
    </row>
    <row r="21" spans="2:36" x14ac:dyDescent="0.25">
      <c r="B21" s="38">
        <v>750</v>
      </c>
      <c r="C21" s="38">
        <v>705</v>
      </c>
      <c r="D21" s="38">
        <v>751</v>
      </c>
      <c r="E21" s="38">
        <v>694</v>
      </c>
      <c r="F21">
        <v>713</v>
      </c>
      <c r="G21">
        <v>719</v>
      </c>
      <c r="H21">
        <v>656</v>
      </c>
      <c r="I21">
        <v>780</v>
      </c>
      <c r="J21">
        <v>723</v>
      </c>
      <c r="K21">
        <v>744</v>
      </c>
      <c r="L21">
        <v>665</v>
      </c>
      <c r="M21" s="38">
        <v>625</v>
      </c>
      <c r="N21" s="38">
        <v>775</v>
      </c>
      <c r="O21" s="38">
        <v>639</v>
      </c>
      <c r="P21" s="38">
        <v>813</v>
      </c>
      <c r="Q21" s="39">
        <v>1034</v>
      </c>
      <c r="R21" s="29">
        <v>1087</v>
      </c>
      <c r="S21" s="29">
        <v>1073</v>
      </c>
      <c r="T21">
        <v>856</v>
      </c>
      <c r="U21">
        <v>978</v>
      </c>
      <c r="V21">
        <v>923</v>
      </c>
      <c r="W21">
        <v>889</v>
      </c>
      <c r="X21">
        <v>858</v>
      </c>
      <c r="Y21" s="40">
        <v>937</v>
      </c>
      <c r="Z21" s="40">
        <v>938</v>
      </c>
      <c r="AA21" s="40"/>
      <c r="AB21" s="40"/>
      <c r="AC21" s="40"/>
      <c r="AD21" s="40"/>
      <c r="AE21" s="40"/>
      <c r="AF21" s="40"/>
      <c r="AG21" s="40"/>
      <c r="AH21" s="40"/>
      <c r="AI21" s="40"/>
      <c r="AJ21" s="40"/>
    </row>
    <row r="22" spans="2:36" x14ac:dyDescent="0.25">
      <c r="B22" s="38">
        <v>708</v>
      </c>
      <c r="C22" s="38">
        <v>593</v>
      </c>
      <c r="D22" s="38">
        <v>776</v>
      </c>
      <c r="E22" s="38">
        <v>731</v>
      </c>
      <c r="F22">
        <v>776</v>
      </c>
      <c r="G22">
        <v>689</v>
      </c>
      <c r="H22">
        <v>694</v>
      </c>
      <c r="I22">
        <v>689</v>
      </c>
      <c r="J22">
        <v>629</v>
      </c>
      <c r="K22">
        <v>696</v>
      </c>
      <c r="L22">
        <v>822</v>
      </c>
      <c r="M22" s="38">
        <v>772</v>
      </c>
      <c r="N22" s="38">
        <v>735</v>
      </c>
      <c r="O22" s="38">
        <v>537</v>
      </c>
      <c r="P22" s="38">
        <v>888</v>
      </c>
      <c r="Q22" s="38">
        <v>829</v>
      </c>
      <c r="R22">
        <v>927</v>
      </c>
      <c r="S22">
        <v>974</v>
      </c>
      <c r="T22">
        <v>875</v>
      </c>
      <c r="U22">
        <v>957</v>
      </c>
      <c r="V22">
        <v>958</v>
      </c>
      <c r="W22" s="29">
        <v>1072</v>
      </c>
      <c r="X22">
        <v>918</v>
      </c>
      <c r="Y22" s="40">
        <v>1042</v>
      </c>
      <c r="Z22" s="40">
        <v>628</v>
      </c>
      <c r="AA22" s="40"/>
      <c r="AB22" s="40"/>
      <c r="AC22" s="40"/>
      <c r="AD22" s="40"/>
      <c r="AE22" s="40"/>
      <c r="AF22" s="40"/>
      <c r="AG22" s="40"/>
      <c r="AH22" s="40"/>
      <c r="AI22" s="40"/>
      <c r="AJ22" s="40"/>
    </row>
    <row r="23" spans="2:36" x14ac:dyDescent="0.25">
      <c r="B23" s="38">
        <v>619</v>
      </c>
      <c r="C23" s="38">
        <v>552</v>
      </c>
      <c r="D23" s="38">
        <v>747</v>
      </c>
      <c r="E23" s="38">
        <v>753</v>
      </c>
      <c r="F23">
        <v>737</v>
      </c>
      <c r="G23">
        <v>694</v>
      </c>
      <c r="H23">
        <v>702</v>
      </c>
      <c r="I23">
        <v>717</v>
      </c>
      <c r="J23">
        <v>734</v>
      </c>
      <c r="K23">
        <v>766</v>
      </c>
      <c r="L23">
        <v>715</v>
      </c>
      <c r="M23" s="38">
        <v>817</v>
      </c>
      <c r="N23" s="38">
        <v>535</v>
      </c>
      <c r="O23" s="38">
        <v>628</v>
      </c>
      <c r="P23" s="38">
        <v>883</v>
      </c>
      <c r="Q23" s="38">
        <v>940</v>
      </c>
      <c r="R23">
        <v>897</v>
      </c>
      <c r="S23" s="29">
        <v>1021</v>
      </c>
      <c r="T23">
        <v>979</v>
      </c>
      <c r="U23">
        <v>894</v>
      </c>
      <c r="V23">
        <v>908</v>
      </c>
      <c r="W23">
        <v>925</v>
      </c>
      <c r="X23">
        <v>1097</v>
      </c>
      <c r="Y23" s="40">
        <v>1098</v>
      </c>
      <c r="Z23" s="40">
        <v>925</v>
      </c>
      <c r="AA23" s="40"/>
      <c r="AB23" s="40"/>
      <c r="AC23" s="40"/>
      <c r="AD23" s="40"/>
      <c r="AE23" s="40"/>
      <c r="AF23" s="40"/>
      <c r="AG23" s="40"/>
      <c r="AH23" s="40"/>
      <c r="AI23" s="40"/>
      <c r="AJ23" s="40"/>
    </row>
    <row r="24" spans="2:36" x14ac:dyDescent="0.25">
      <c r="B24" s="38">
        <v>403</v>
      </c>
      <c r="C24" s="38">
        <v>660</v>
      </c>
      <c r="D24" s="38">
        <v>691</v>
      </c>
      <c r="E24" s="38">
        <v>754</v>
      </c>
      <c r="F24">
        <v>712</v>
      </c>
      <c r="G24">
        <v>723</v>
      </c>
      <c r="H24">
        <v>692</v>
      </c>
      <c r="I24">
        <v>720</v>
      </c>
      <c r="J24">
        <v>733</v>
      </c>
      <c r="K24">
        <v>663</v>
      </c>
      <c r="L24">
        <v>773</v>
      </c>
      <c r="M24" s="38">
        <v>683</v>
      </c>
      <c r="N24" s="38">
        <v>619</v>
      </c>
      <c r="O24" s="38">
        <v>721</v>
      </c>
      <c r="P24" s="38">
        <v>877</v>
      </c>
      <c r="Q24" s="38">
        <v>887</v>
      </c>
      <c r="R24">
        <v>991</v>
      </c>
      <c r="S24">
        <v>873</v>
      </c>
      <c r="T24">
        <v>976</v>
      </c>
      <c r="U24">
        <v>893</v>
      </c>
      <c r="V24">
        <v>852</v>
      </c>
      <c r="W24">
        <v>981</v>
      </c>
      <c r="Y24" s="40">
        <v>830</v>
      </c>
      <c r="Z24" s="40">
        <v>951</v>
      </c>
      <c r="AA24" s="40"/>
      <c r="AB24" s="40"/>
      <c r="AC24" s="40"/>
      <c r="AD24" s="40"/>
      <c r="AE24" s="40"/>
      <c r="AF24" s="40"/>
      <c r="AG24" s="40"/>
      <c r="AH24" s="40"/>
      <c r="AI24" s="40"/>
      <c r="AJ24" s="40"/>
    </row>
    <row r="25" spans="2:36" x14ac:dyDescent="0.25">
      <c r="B25" s="38">
        <v>660</v>
      </c>
      <c r="C25" s="38">
        <v>680</v>
      </c>
      <c r="D25" s="38">
        <v>750</v>
      </c>
      <c r="E25" s="38">
        <v>718</v>
      </c>
      <c r="F25">
        <v>735</v>
      </c>
      <c r="G25">
        <v>802</v>
      </c>
      <c r="H25">
        <v>595</v>
      </c>
      <c r="I25">
        <v>655</v>
      </c>
      <c r="J25">
        <v>796</v>
      </c>
      <c r="K25">
        <v>770</v>
      </c>
      <c r="L25">
        <v>712</v>
      </c>
      <c r="M25" s="38">
        <v>667</v>
      </c>
      <c r="N25" s="38">
        <v>687</v>
      </c>
      <c r="O25" s="38">
        <v>682</v>
      </c>
      <c r="P25" s="38">
        <v>916</v>
      </c>
      <c r="Q25" s="38">
        <v>791</v>
      </c>
      <c r="R25">
        <v>862</v>
      </c>
      <c r="S25">
        <v>861</v>
      </c>
      <c r="T25">
        <v>963</v>
      </c>
      <c r="U25">
        <v>945</v>
      </c>
      <c r="V25">
        <v>974</v>
      </c>
      <c r="W25" s="29">
        <v>1092</v>
      </c>
      <c r="Y25" s="40">
        <v>1030</v>
      </c>
      <c r="Z25" s="40">
        <v>1018</v>
      </c>
      <c r="AA25" s="40"/>
      <c r="AB25" s="40"/>
      <c r="AC25" s="40"/>
      <c r="AD25" s="40"/>
      <c r="AE25" s="40"/>
      <c r="AF25" s="40"/>
      <c r="AG25" s="40"/>
      <c r="AH25" s="40"/>
      <c r="AI25" s="40"/>
      <c r="AJ25" s="40"/>
    </row>
    <row r="26" spans="2:36" x14ac:dyDescent="0.25">
      <c r="B26" s="38">
        <v>645</v>
      </c>
      <c r="C26" s="38">
        <v>638</v>
      </c>
      <c r="D26" s="38">
        <v>801</v>
      </c>
      <c r="E26" s="38"/>
      <c r="F26">
        <v>736</v>
      </c>
      <c r="G26">
        <v>721</v>
      </c>
      <c r="H26">
        <v>739</v>
      </c>
      <c r="I26">
        <v>675</v>
      </c>
      <c r="K26">
        <v>718</v>
      </c>
      <c r="L26">
        <v>604</v>
      </c>
      <c r="M26" s="38">
        <v>535</v>
      </c>
      <c r="N26" s="38">
        <v>660</v>
      </c>
      <c r="O26" s="38">
        <v>687</v>
      </c>
      <c r="P26" s="38">
        <v>927</v>
      </c>
      <c r="Q26" s="38"/>
      <c r="R26">
        <v>949</v>
      </c>
      <c r="T26" s="29">
        <v>1069</v>
      </c>
      <c r="U26">
        <v>948</v>
      </c>
      <c r="W26" s="29">
        <v>1014</v>
      </c>
      <c r="Y26" s="40">
        <v>1004</v>
      </c>
      <c r="Z26" s="40">
        <v>927</v>
      </c>
      <c r="AA26" s="40"/>
      <c r="AB26" s="40"/>
      <c r="AC26" s="40"/>
      <c r="AD26" s="40"/>
      <c r="AE26" s="40"/>
      <c r="AF26" s="40"/>
      <c r="AG26" s="40"/>
      <c r="AH26" s="40"/>
      <c r="AI26" s="40"/>
      <c r="AJ26" s="40"/>
    </row>
    <row r="27" spans="2:36" x14ac:dyDescent="0.25">
      <c r="B27" s="38"/>
      <c r="C27" s="38"/>
      <c r="D27" s="38"/>
      <c r="E27" s="38"/>
      <c r="F27">
        <v>957</v>
      </c>
      <c r="I27">
        <v>723</v>
      </c>
      <c r="K27">
        <v>653</v>
      </c>
      <c r="M27" s="38"/>
      <c r="N27" s="38"/>
      <c r="O27" s="38"/>
      <c r="P27" s="38"/>
      <c r="Q27" s="38"/>
      <c r="R27">
        <v>907</v>
      </c>
      <c r="T27">
        <v>902</v>
      </c>
      <c r="U27">
        <v>909</v>
      </c>
      <c r="W27" s="29">
        <v>1041</v>
      </c>
      <c r="Y27" s="40">
        <v>982</v>
      </c>
      <c r="Z27" s="40"/>
      <c r="AA27" s="40"/>
      <c r="AB27" s="40"/>
      <c r="AC27" s="40"/>
      <c r="AD27" s="40"/>
      <c r="AE27" s="40"/>
      <c r="AF27" s="40"/>
      <c r="AG27" s="40"/>
      <c r="AH27" s="40"/>
      <c r="AI27" s="40"/>
      <c r="AJ27" s="40"/>
    </row>
    <row r="28" spans="2:36" x14ac:dyDescent="0.25">
      <c r="B28" s="38"/>
      <c r="C28" s="38"/>
      <c r="D28" s="38"/>
      <c r="E28" s="38"/>
      <c r="F28">
        <v>776</v>
      </c>
      <c r="K28">
        <v>827</v>
      </c>
      <c r="M28" s="38"/>
      <c r="N28" s="38"/>
      <c r="O28" s="38"/>
      <c r="P28" s="38"/>
      <c r="Q28" s="38"/>
      <c r="R28">
        <v>905</v>
      </c>
      <c r="W28" s="29">
        <v>1010</v>
      </c>
      <c r="Y28" s="40"/>
      <c r="Z28" s="40"/>
      <c r="AA28" s="40"/>
      <c r="AB28" s="40"/>
      <c r="AC28" s="40"/>
      <c r="AD28" s="40"/>
      <c r="AE28" s="40"/>
      <c r="AF28" s="40"/>
      <c r="AG28" s="40"/>
      <c r="AH28" s="40"/>
      <c r="AI28" s="40"/>
      <c r="AJ28" s="40"/>
    </row>
    <row r="29" spans="2:36" x14ac:dyDescent="0.25">
      <c r="B29" s="38"/>
      <c r="C29" s="38"/>
      <c r="D29" s="38"/>
      <c r="E29" s="38"/>
      <c r="M29" s="38"/>
      <c r="N29" s="38"/>
      <c r="O29" s="38"/>
      <c r="P29" s="38"/>
      <c r="Q29" s="38"/>
      <c r="Y29" s="40"/>
      <c r="Z29" s="40"/>
      <c r="AA29" s="40"/>
      <c r="AB29" s="40"/>
      <c r="AC29" s="40"/>
      <c r="AD29" s="40"/>
      <c r="AE29" s="40"/>
      <c r="AF29" s="40"/>
      <c r="AG29" s="40"/>
      <c r="AH29" s="40"/>
      <c r="AI29" s="40"/>
      <c r="AJ29" s="40"/>
    </row>
    <row r="30" spans="2:36" x14ac:dyDescent="0.25">
      <c r="B30" s="38"/>
      <c r="C30" s="38"/>
      <c r="D30" s="38"/>
      <c r="E30" s="38"/>
      <c r="M30" s="38"/>
      <c r="N30" s="38"/>
      <c r="O30" s="38"/>
      <c r="P30" s="38"/>
      <c r="Q30" s="38"/>
      <c r="Y30" s="40"/>
      <c r="Z30" s="40"/>
      <c r="AA30" s="40"/>
      <c r="AB30" s="40"/>
      <c r="AC30" s="40"/>
      <c r="AD30" s="40"/>
      <c r="AE30" s="40"/>
      <c r="AF30" s="40"/>
      <c r="AG30" s="40"/>
      <c r="AH30" s="40"/>
      <c r="AI30" s="40"/>
      <c r="AJ30" s="40"/>
    </row>
    <row r="31" spans="2:36" x14ac:dyDescent="0.25">
      <c r="B31" s="38"/>
      <c r="C31" s="38"/>
      <c r="D31" s="38"/>
      <c r="E31" s="38"/>
      <c r="M31" s="38"/>
      <c r="N31" s="38"/>
      <c r="O31" s="38"/>
      <c r="P31" s="38"/>
      <c r="Q31" s="38"/>
      <c r="Y31" s="40"/>
      <c r="Z31" s="40"/>
      <c r="AA31" s="40"/>
      <c r="AB31" s="40"/>
      <c r="AC31" s="40"/>
      <c r="AD31" s="40"/>
      <c r="AE31" s="40"/>
      <c r="AF31" s="40"/>
      <c r="AG31" s="40"/>
      <c r="AH31" s="40"/>
      <c r="AI31" s="40"/>
      <c r="AJ31" s="40"/>
    </row>
    <row r="32" spans="2:36" x14ac:dyDescent="0.25">
      <c r="B32" s="38"/>
      <c r="C32" s="38"/>
      <c r="D32" s="38"/>
      <c r="E32" s="38"/>
      <c r="M32" s="38"/>
      <c r="N32" s="38"/>
      <c r="O32" s="38"/>
      <c r="P32" s="38"/>
      <c r="Q32" s="38"/>
      <c r="Y32" s="40"/>
      <c r="Z32" s="40"/>
      <c r="AA32" s="40"/>
      <c r="AB32" s="40"/>
      <c r="AC32" s="40"/>
      <c r="AD32" s="40"/>
      <c r="AE32" s="40"/>
      <c r="AF32" s="40"/>
      <c r="AG32" s="40"/>
      <c r="AH32" s="40"/>
      <c r="AI32" s="40"/>
      <c r="AJ32" s="40"/>
    </row>
    <row r="33" spans="1:51" x14ac:dyDescent="0.25">
      <c r="B33" s="38"/>
      <c r="C33" s="38"/>
      <c r="D33" s="38"/>
      <c r="E33" s="38"/>
      <c r="M33" s="38"/>
      <c r="N33" s="38"/>
      <c r="O33" s="38"/>
      <c r="P33" s="38"/>
      <c r="Q33" s="38"/>
      <c r="Y33" s="40"/>
      <c r="Z33" s="40"/>
      <c r="AA33" s="40"/>
      <c r="AB33" s="40"/>
      <c r="AC33" s="40"/>
      <c r="AD33" s="40"/>
      <c r="AE33" s="40"/>
      <c r="AF33" s="40"/>
      <c r="AG33" s="40"/>
      <c r="AH33" s="40"/>
      <c r="AI33" s="40"/>
      <c r="AJ33" s="40"/>
    </row>
    <row r="34" spans="1:51" x14ac:dyDescent="0.25">
      <c r="B34" s="38"/>
      <c r="C34" s="38"/>
      <c r="D34" s="38"/>
      <c r="E34" s="38"/>
      <c r="M34" s="38"/>
      <c r="N34" s="38"/>
      <c r="O34" s="38"/>
      <c r="P34" s="38"/>
      <c r="Q34" s="38"/>
      <c r="Y34" s="40"/>
      <c r="Z34" s="40"/>
      <c r="AA34" s="40"/>
      <c r="AB34" s="40"/>
      <c r="AC34" s="40"/>
      <c r="AD34" s="40"/>
      <c r="AE34" s="40"/>
      <c r="AF34" s="40"/>
      <c r="AG34" s="40"/>
      <c r="AH34" s="40"/>
      <c r="AI34" s="40"/>
      <c r="AJ34" s="40"/>
    </row>
    <row r="35" spans="1:51" x14ac:dyDescent="0.25">
      <c r="B35" s="38"/>
      <c r="C35" s="38"/>
      <c r="D35" s="38"/>
      <c r="E35" s="38"/>
      <c r="M35" s="38"/>
      <c r="N35" s="38"/>
      <c r="O35" s="38"/>
      <c r="P35" s="38"/>
      <c r="Q35" s="38"/>
      <c r="Y35" s="40"/>
      <c r="Z35" s="40"/>
      <c r="AA35" s="40"/>
      <c r="AB35" s="40"/>
      <c r="AC35" s="40"/>
      <c r="AD35" s="40"/>
      <c r="AE35" s="40"/>
      <c r="AF35" s="40"/>
      <c r="AG35" s="40"/>
      <c r="AH35" s="40"/>
      <c r="AI35" s="40"/>
      <c r="AJ35" s="40"/>
    </row>
    <row r="36" spans="1:51" s="3" customFormat="1" x14ac:dyDescent="0.25">
      <c r="A36" s="3" t="s">
        <v>111</v>
      </c>
      <c r="B36" s="32">
        <f t="shared" ref="B36:Z36" si="0">AVERAGE(B6:B35)</f>
        <v>694.04761904761904</v>
      </c>
      <c r="C36" s="32">
        <f t="shared" si="0"/>
        <v>671.85714285714289</v>
      </c>
      <c r="D36" s="32">
        <f t="shared" si="0"/>
        <v>735.95238095238096</v>
      </c>
      <c r="E36" s="32">
        <f t="shared" si="0"/>
        <v>786.95</v>
      </c>
      <c r="F36" s="32">
        <f t="shared" si="0"/>
        <v>788.86956521739125</v>
      </c>
      <c r="G36" s="32">
        <f t="shared" si="0"/>
        <v>768.61904761904759</v>
      </c>
      <c r="H36" s="32">
        <f t="shared" si="0"/>
        <v>675.19047619047615</v>
      </c>
      <c r="I36" s="32">
        <f t="shared" si="0"/>
        <v>693.9545454545455</v>
      </c>
      <c r="J36" s="32">
        <f t="shared" si="0"/>
        <v>728.3</v>
      </c>
      <c r="K36" s="32">
        <f t="shared" si="0"/>
        <v>735.86956521739125</v>
      </c>
      <c r="L36" s="32">
        <f t="shared" si="0"/>
        <v>725.23809523809518</v>
      </c>
      <c r="M36" s="32">
        <f t="shared" si="0"/>
        <v>720.52380952380952</v>
      </c>
      <c r="N36" s="32">
        <f t="shared" si="0"/>
        <v>701.42857142857144</v>
      </c>
      <c r="O36" s="32">
        <f t="shared" si="0"/>
        <v>672.19047619047615</v>
      </c>
      <c r="P36" s="32">
        <f t="shared" si="0"/>
        <v>811.57142857142856</v>
      </c>
      <c r="Q36" s="32">
        <f t="shared" si="0"/>
        <v>918.45</v>
      </c>
      <c r="R36" s="32">
        <f t="shared" si="0"/>
        <v>926.86956521739125</v>
      </c>
      <c r="S36" s="32">
        <f t="shared" si="0"/>
        <v>925</v>
      </c>
      <c r="T36" s="32">
        <f t="shared" si="0"/>
        <v>962.68181818181813</v>
      </c>
      <c r="U36" s="32">
        <f t="shared" si="0"/>
        <v>949</v>
      </c>
      <c r="V36" s="32">
        <f t="shared" si="0"/>
        <v>934.05</v>
      </c>
      <c r="W36" s="32">
        <f t="shared" si="0"/>
        <v>986.17391304347825</v>
      </c>
      <c r="X36" s="30">
        <f t="shared" si="0"/>
        <v>1003.0555555555555</v>
      </c>
      <c r="Y36" s="30">
        <f t="shared" si="0"/>
        <v>959.40909090909088</v>
      </c>
      <c r="Z36" s="30">
        <f t="shared" si="0"/>
        <v>985.14285714285711</v>
      </c>
      <c r="AA36" s="40"/>
      <c r="AB36" s="40"/>
      <c r="AC36" s="40"/>
      <c r="AD36" s="40"/>
      <c r="AE36" s="40"/>
      <c r="AF36" s="40"/>
      <c r="AG36" s="40"/>
      <c r="AH36" s="40"/>
      <c r="AI36" s="40"/>
      <c r="AJ36" s="40"/>
    </row>
    <row r="37" spans="1:51" x14ac:dyDescent="0.25">
      <c r="A37" t="s">
        <v>112</v>
      </c>
      <c r="C37" s="1">
        <f t="shared" ref="C37:X37" si="1">(C36/B36)-1</f>
        <v>-3.1972555746140552E-2</v>
      </c>
      <c r="D37" s="1">
        <f t="shared" si="1"/>
        <v>9.5400099227443524E-2</v>
      </c>
      <c r="E37" s="1">
        <f t="shared" si="1"/>
        <v>6.9294726625687586E-2</v>
      </c>
      <c r="F37" s="1">
        <f t="shared" si="1"/>
        <v>2.4392467340887958E-3</v>
      </c>
      <c r="G37" s="1">
        <f t="shared" si="1"/>
        <v>-2.5670298983791029E-2</v>
      </c>
      <c r="H37" s="1">
        <f t="shared" si="1"/>
        <v>-0.12155380707515029</v>
      </c>
      <c r="I37" s="1">
        <f t="shared" si="1"/>
        <v>2.7790778936840121E-2</v>
      </c>
      <c r="J37" s="1">
        <f t="shared" si="1"/>
        <v>4.9492369162245309E-2</v>
      </c>
      <c r="K37" s="1">
        <f t="shared" si="1"/>
        <v>1.03934713955669E-2</v>
      </c>
      <c r="L37" s="1">
        <f t="shared" si="1"/>
        <v>-1.4447492438629861E-2</v>
      </c>
      <c r="M37" s="1">
        <f t="shared" si="1"/>
        <v>-6.5003282994089417E-3</v>
      </c>
      <c r="N37" s="1">
        <f t="shared" si="1"/>
        <v>-2.6501883550327121E-2</v>
      </c>
      <c r="O37" s="1">
        <f t="shared" si="1"/>
        <v>-4.1683638832315073E-2</v>
      </c>
      <c r="P37" s="1">
        <f t="shared" si="1"/>
        <v>0.20735335789175413</v>
      </c>
      <c r="Q37" s="1">
        <f t="shared" si="1"/>
        <v>0.13169336384439356</v>
      </c>
      <c r="R37" s="1">
        <f t="shared" si="1"/>
        <v>9.1671459713551506E-3</v>
      </c>
      <c r="S37" s="1">
        <f t="shared" si="1"/>
        <v>-2.0170747724926885E-3</v>
      </c>
      <c r="T37" s="1">
        <f t="shared" si="1"/>
        <v>4.0737100737100684E-2</v>
      </c>
      <c r="U37" s="1">
        <f t="shared" si="1"/>
        <v>-1.4212191321592127E-2</v>
      </c>
      <c r="V37" s="1">
        <f t="shared" si="1"/>
        <v>-1.5753424657534265E-2</v>
      </c>
      <c r="W37" s="1">
        <f t="shared" si="1"/>
        <v>5.5804200035842078E-2</v>
      </c>
      <c r="X37" s="1">
        <f t="shared" si="1"/>
        <v>1.7118321919485924E-2</v>
      </c>
      <c r="Y37" s="1">
        <f>(Y36/X36)-1</f>
        <v>-4.3513506709297323E-2</v>
      </c>
      <c r="Z37" s="1">
        <f>(Z36/Y36)-1</f>
        <v>2.6822516565256027E-2</v>
      </c>
      <c r="AA37" s="40"/>
      <c r="AB37" s="40"/>
      <c r="AC37" s="40"/>
      <c r="AD37" s="40"/>
      <c r="AE37" s="40"/>
      <c r="AF37" s="40"/>
      <c r="AG37" s="40"/>
      <c r="AH37" s="40"/>
      <c r="AI37" s="40"/>
      <c r="AJ37" s="40"/>
    </row>
    <row r="38" spans="1:51" x14ac:dyDescent="0.25">
      <c r="A38" s="3" t="s">
        <v>113</v>
      </c>
      <c r="C38" s="2">
        <f>AVERAGE($C$37:C37)</f>
        <v>-3.1972555746140552E-2</v>
      </c>
      <c r="D38" s="2">
        <f>AVERAGE($C$37:D37)</f>
        <v>3.1713771740651486E-2</v>
      </c>
      <c r="E38" s="2">
        <f>AVERAGE($C$37:E37)</f>
        <v>4.4240756702330186E-2</v>
      </c>
      <c r="F38" s="2">
        <f>AVERAGE($C$37:F37)</f>
        <v>3.3790379210269839E-2</v>
      </c>
      <c r="G38" s="2">
        <f>AVERAGE($C$37:G37)</f>
        <v>2.1898243571457664E-2</v>
      </c>
      <c r="H38" s="2">
        <f>AVERAGE($C$37:H37)</f>
        <v>-2.0104315363103273E-3</v>
      </c>
      <c r="I38" s="2">
        <f>AVERAGE($C$37:I37)</f>
        <v>2.2468842455683085E-3</v>
      </c>
      <c r="J38" s="2">
        <f>AVERAGE($C$37:J37)</f>
        <v>8.1525698601529334E-3</v>
      </c>
      <c r="K38" s="2">
        <f>AVERAGE($C$37:K37)</f>
        <v>8.4015589196433735E-3</v>
      </c>
      <c r="L38" s="2">
        <f>AVERAGE($C$37:L37)</f>
        <v>6.1166537838160508E-3</v>
      </c>
      <c r="M38" s="2">
        <f>AVERAGE($C$37:M37)</f>
        <v>4.969655412613779E-3</v>
      </c>
      <c r="N38" s="2">
        <f>AVERAGE($C$37:N37)</f>
        <v>2.347027165702037E-3</v>
      </c>
      <c r="O38" s="2">
        <f>AVERAGE($C$37:O37)</f>
        <v>-1.0399471418377408E-3</v>
      </c>
      <c r="P38" s="2">
        <f>AVERAGE($C$37:P37)</f>
        <v>1.384528893199025E-2</v>
      </c>
      <c r="Q38" s="2">
        <f>AVERAGE($C$37:Q37)</f>
        <v>2.1701827259483806E-2</v>
      </c>
      <c r="R38" s="2">
        <f>AVERAGE($C$37:R37)</f>
        <v>2.0918409678975763E-2</v>
      </c>
      <c r="S38" s="2">
        <f>AVERAGE($C$37:S37)</f>
        <v>1.9569263534771737E-2</v>
      </c>
      <c r="T38" s="2">
        <f>AVERAGE($C$37:T37)</f>
        <v>2.074525449045668E-2</v>
      </c>
      <c r="U38" s="2">
        <f>AVERAGE($C$37:U37)</f>
        <v>1.8905388921401478E-2</v>
      </c>
      <c r="V38" s="2">
        <f>AVERAGE($C$37:V37)</f>
        <v>1.7172448242454692E-2</v>
      </c>
      <c r="W38" s="33">
        <f>AVERAGE($C$37:W37)</f>
        <v>1.9012055470711234E-2</v>
      </c>
      <c r="X38" s="1">
        <f>AVERAGE($C$37:X37)</f>
        <v>1.8925976672928266E-2</v>
      </c>
      <c r="Y38" s="1">
        <f>AVERAGE($C$37:Y37)</f>
        <v>1.6211216525874979E-2</v>
      </c>
      <c r="Z38" s="1">
        <f>AVERAGE($C$37:Z37)</f>
        <v>1.6653354027515856E-2</v>
      </c>
      <c r="AA38" s="40"/>
      <c r="AB38" s="40"/>
      <c r="AC38" s="40"/>
      <c r="AD38" s="40"/>
      <c r="AE38" s="40"/>
      <c r="AF38" s="40"/>
      <c r="AG38" s="40"/>
      <c r="AH38" s="40"/>
      <c r="AI38" s="40"/>
      <c r="AJ38" s="40"/>
    </row>
    <row r="39" spans="1:51" x14ac:dyDescent="0.25">
      <c r="A39" t="s">
        <v>115</v>
      </c>
      <c r="B39" s="34">
        <v>4</v>
      </c>
      <c r="C39" s="34">
        <v>4</v>
      </c>
      <c r="D39" s="34">
        <v>1</v>
      </c>
      <c r="E39" s="34">
        <v>1</v>
      </c>
      <c r="F39" s="34">
        <v>1</v>
      </c>
      <c r="G39" s="34">
        <v>2</v>
      </c>
      <c r="H39" s="34">
        <v>2</v>
      </c>
      <c r="I39" s="34">
        <v>2</v>
      </c>
      <c r="J39" s="34">
        <v>3</v>
      </c>
      <c r="K39" s="34">
        <v>3</v>
      </c>
      <c r="L39" s="34">
        <v>3</v>
      </c>
      <c r="M39" s="34">
        <v>4</v>
      </c>
      <c r="N39" s="34">
        <v>4</v>
      </c>
      <c r="O39" s="34">
        <v>4</v>
      </c>
      <c r="P39" s="34">
        <v>1</v>
      </c>
      <c r="Q39" s="34">
        <v>1</v>
      </c>
      <c r="R39" s="34">
        <v>1</v>
      </c>
      <c r="S39" s="34">
        <v>2</v>
      </c>
      <c r="T39" s="34">
        <v>2</v>
      </c>
      <c r="U39" s="34">
        <v>2</v>
      </c>
      <c r="V39" s="34">
        <v>3</v>
      </c>
      <c r="W39" s="35">
        <v>3</v>
      </c>
      <c r="X39">
        <v>3</v>
      </c>
      <c r="Y39" s="40">
        <v>4</v>
      </c>
      <c r="Z39" s="40">
        <v>4</v>
      </c>
      <c r="AA39" s="40">
        <v>4</v>
      </c>
      <c r="AB39" s="40">
        <v>1</v>
      </c>
      <c r="AC39" s="40">
        <v>1</v>
      </c>
      <c r="AD39" s="40">
        <v>1</v>
      </c>
      <c r="AE39" s="40">
        <v>2</v>
      </c>
      <c r="AF39" s="40">
        <v>2</v>
      </c>
      <c r="AG39" s="40">
        <v>2</v>
      </c>
      <c r="AH39" s="40">
        <v>3</v>
      </c>
      <c r="AI39" s="40">
        <v>3</v>
      </c>
      <c r="AJ39" s="40">
        <v>3</v>
      </c>
      <c r="AK39" s="48">
        <v>4</v>
      </c>
      <c r="AL39" s="48">
        <v>4</v>
      </c>
      <c r="AM39" s="48">
        <v>4</v>
      </c>
      <c r="AN39" s="48">
        <v>1</v>
      </c>
      <c r="AO39" s="48">
        <v>1</v>
      </c>
      <c r="AP39" s="48">
        <v>1</v>
      </c>
      <c r="AQ39" s="48">
        <v>2</v>
      </c>
      <c r="AR39" s="48">
        <v>2</v>
      </c>
      <c r="AS39" s="48">
        <v>2</v>
      </c>
      <c r="AT39" s="48">
        <v>3</v>
      </c>
      <c r="AU39" s="48">
        <v>3</v>
      </c>
      <c r="AV39" s="48">
        <v>3</v>
      </c>
      <c r="AW39" s="48">
        <v>4</v>
      </c>
      <c r="AX39" s="48">
        <v>4</v>
      </c>
      <c r="AY39" s="48">
        <v>4</v>
      </c>
    </row>
    <row r="40" spans="1:51" x14ac:dyDescent="0.25">
      <c r="A40" t="s">
        <v>114</v>
      </c>
      <c r="B40" s="35"/>
      <c r="C40" s="36">
        <f>AVERAGE($B$36:$C$36)</f>
        <v>682.95238095238096</v>
      </c>
      <c r="D40" s="35"/>
      <c r="E40" s="35"/>
      <c r="F40" s="36">
        <f>AVERAGE(D36:F36)</f>
        <v>770.59064872325746</v>
      </c>
      <c r="G40" s="35"/>
      <c r="H40" s="35"/>
      <c r="I40" s="36">
        <f>AVERAGE(G36:I36)</f>
        <v>712.58802308802308</v>
      </c>
      <c r="J40" s="35"/>
      <c r="K40" s="35"/>
      <c r="L40" s="36">
        <f>AVERAGE(J36:L36)</f>
        <v>729.80255348516221</v>
      </c>
      <c r="M40" s="35"/>
      <c r="N40" s="35"/>
      <c r="O40" s="36">
        <f>AVERAGE(M36:O36)</f>
        <v>698.04761904761892</v>
      </c>
      <c r="P40" s="35"/>
      <c r="Q40" s="35"/>
      <c r="R40" s="36">
        <f>AVERAGE(P36:R36)</f>
        <v>885.6303312629401</v>
      </c>
      <c r="S40" s="35"/>
      <c r="T40" s="35"/>
      <c r="U40" s="36">
        <f>AVERAGE(S36:U36)</f>
        <v>945.56060606060601</v>
      </c>
      <c r="V40" s="35"/>
      <c r="W40" s="36"/>
      <c r="X40" s="36">
        <f>AVERAGE(V36:X36)</f>
        <v>974.42648953301125</v>
      </c>
      <c r="Y40" s="40"/>
      <c r="Z40" s="40"/>
      <c r="AA40" s="40"/>
      <c r="AB40" s="40"/>
      <c r="AC40" s="40"/>
      <c r="AD40" s="40"/>
      <c r="AE40" s="40"/>
      <c r="AF40" s="40"/>
      <c r="AG40" s="40"/>
      <c r="AH40" s="40"/>
      <c r="AI40" s="40"/>
      <c r="AJ40" s="40"/>
    </row>
    <row r="41" spans="1:51" x14ac:dyDescent="0.25">
      <c r="A41" t="s">
        <v>124</v>
      </c>
      <c r="B41" s="1"/>
      <c r="C41" s="1"/>
      <c r="D41" s="1"/>
      <c r="E41" s="1"/>
      <c r="F41" s="1">
        <f>(F40/C40)-1</f>
        <v>0.12832266233359402</v>
      </c>
      <c r="G41" s="1"/>
      <c r="H41" s="1"/>
      <c r="I41" s="1">
        <f>(I40/F40)-1</f>
        <v>-7.5270347143889249E-2</v>
      </c>
      <c r="J41" s="1"/>
      <c r="K41" s="1"/>
      <c r="L41" s="1">
        <f>(L40/I40)-1</f>
        <v>2.4157759938960854E-2</v>
      </c>
      <c r="M41" s="1"/>
      <c r="N41" s="1"/>
      <c r="O41" s="1">
        <f>(O40/L40)-1</f>
        <v>-4.3511678995775016E-2</v>
      </c>
      <c r="P41" s="1"/>
      <c r="Q41" s="1"/>
      <c r="R41" s="1">
        <f>(R40/O40)-1</f>
        <v>0.26872480773052354</v>
      </c>
      <c r="S41" s="1"/>
      <c r="T41" s="1"/>
      <c r="U41" s="1">
        <f>(U40/R40)-1</f>
        <v>6.7669627701439694E-2</v>
      </c>
      <c r="V41" s="1"/>
      <c r="W41" s="1"/>
      <c r="X41" s="1">
        <f>(X40/U40) - 1</f>
        <v>3.0527798310746368E-2</v>
      </c>
      <c r="Y41" s="40"/>
      <c r="Z41" s="40"/>
      <c r="AA41" s="40"/>
      <c r="AB41" s="40"/>
      <c r="AC41" s="40"/>
      <c r="AD41" s="40"/>
      <c r="AE41" s="40"/>
      <c r="AF41" s="40"/>
      <c r="AG41" s="40"/>
      <c r="AH41" s="40"/>
      <c r="AI41" s="40"/>
      <c r="AJ41" s="40"/>
    </row>
    <row r="42" spans="1:51" x14ac:dyDescent="0.25">
      <c r="A42" t="s">
        <v>125</v>
      </c>
      <c r="B42" s="1"/>
      <c r="C42" s="1"/>
      <c r="D42" s="1"/>
      <c r="E42" s="1"/>
      <c r="F42" s="1">
        <f>AVERAGE(F41)</f>
        <v>0.12832266233359402</v>
      </c>
      <c r="G42" s="1"/>
      <c r="H42" s="1"/>
      <c r="I42" s="1">
        <f>AVERAGE(F41,I41)</f>
        <v>2.6526157594852384E-2</v>
      </c>
      <c r="J42" s="1"/>
      <c r="K42" s="1"/>
      <c r="L42" s="1">
        <f>AVERAGE(L41,I41,F41)</f>
        <v>2.5736691709555209E-2</v>
      </c>
      <c r="M42" s="1"/>
      <c r="N42" s="1"/>
      <c r="O42" s="1">
        <f>AVERAGE(F41,I41,L41,O41)</f>
        <v>8.4245990332226517E-3</v>
      </c>
      <c r="P42" s="1"/>
      <c r="Q42" s="1"/>
      <c r="R42" s="1">
        <f>AVERAGE(R41,O41,L41,I41,F41)</f>
        <v>6.0484640772682827E-2</v>
      </c>
      <c r="S42" s="1"/>
      <c r="T42" s="1"/>
      <c r="U42" s="1">
        <f>AVERAGE(U41,R41,O41,L41,I41,F41)</f>
        <v>6.1682138594142309E-2</v>
      </c>
      <c r="V42" s="1"/>
      <c r="W42" s="1"/>
      <c r="X42" s="2">
        <f>AVERAGE(W41,U41,R41,O41,L41,I41,F42)</f>
        <v>6.1682138594142309E-2</v>
      </c>
      <c r="Y42" s="40"/>
      <c r="Z42" s="40"/>
      <c r="AA42" s="40"/>
      <c r="AB42" s="40"/>
      <c r="AC42" s="40"/>
      <c r="AD42" s="40"/>
      <c r="AE42" s="40"/>
      <c r="AF42" s="40"/>
      <c r="AG42" s="40"/>
      <c r="AH42" s="40"/>
      <c r="AI42" s="40"/>
      <c r="AJ42" s="40"/>
    </row>
    <row r="43" spans="1:51" x14ac:dyDescent="0.25">
      <c r="A43" t="s">
        <v>116</v>
      </c>
      <c r="B43" s="2">
        <f>AVERAGE(F41,R41)</f>
        <v>0.19852373503205878</v>
      </c>
      <c r="Y43" s="40"/>
      <c r="Z43" s="40"/>
      <c r="AA43" s="40"/>
      <c r="AB43" s="40"/>
      <c r="AC43" s="40"/>
      <c r="AD43" s="40"/>
      <c r="AE43" s="40"/>
      <c r="AF43" s="40"/>
      <c r="AG43" s="40"/>
      <c r="AH43" s="40"/>
      <c r="AI43" s="40"/>
      <c r="AJ43" s="40"/>
    </row>
    <row r="44" spans="1:51" x14ac:dyDescent="0.25">
      <c r="A44" t="s">
        <v>117</v>
      </c>
      <c r="B44" s="2">
        <f>AVERAGE(I41,U41)</f>
        <v>-3.8003597212247775E-3</v>
      </c>
      <c r="Y44" s="40"/>
      <c r="Z44" s="40"/>
      <c r="AA44" s="40"/>
      <c r="AB44" s="40"/>
      <c r="AC44" s="40"/>
      <c r="AD44" s="40"/>
      <c r="AE44" s="40"/>
      <c r="AF44" s="40"/>
      <c r="AG44" s="40"/>
      <c r="AH44" s="40"/>
      <c r="AI44" s="40"/>
      <c r="AJ44" s="40"/>
    </row>
    <row r="45" spans="1:51" x14ac:dyDescent="0.25">
      <c r="A45" t="s">
        <v>118</v>
      </c>
      <c r="B45" s="2">
        <f>AVERAGE(L41, X41)</f>
        <v>2.7342779124853611E-2</v>
      </c>
      <c r="Y45" s="40"/>
      <c r="Z45" s="40"/>
      <c r="AA45" s="40"/>
      <c r="AB45" s="40"/>
      <c r="AC45" s="40"/>
      <c r="AD45" s="40"/>
      <c r="AE45" s="40"/>
      <c r="AF45" s="40"/>
      <c r="AG45" s="40"/>
      <c r="AH45" s="40"/>
      <c r="AI45" s="40"/>
      <c r="AJ45" s="40"/>
    </row>
    <row r="46" spans="1:51" x14ac:dyDescent="0.25">
      <c r="A46" t="s">
        <v>119</v>
      </c>
      <c r="B46" s="2">
        <f>AVERAGE(O41)</f>
        <v>-4.3511678995775016E-2</v>
      </c>
      <c r="Y46" s="40"/>
      <c r="Z46" s="40"/>
      <c r="AA46" s="40"/>
      <c r="AB46" s="40"/>
      <c r="AC46" s="40"/>
      <c r="AD46" s="40"/>
      <c r="AE46" s="40"/>
      <c r="AF46" s="40"/>
      <c r="AG46" s="40"/>
      <c r="AH46" s="40"/>
      <c r="AI46" s="40"/>
      <c r="AJ46" s="40"/>
    </row>
    <row r="47" spans="1:51" x14ac:dyDescent="0.25">
      <c r="A47" t="s">
        <v>121</v>
      </c>
      <c r="B47" s="2"/>
      <c r="E47" s="30">
        <f>AVERAGE(B36:E36)</f>
        <v>722.20178571428573</v>
      </c>
      <c r="L47" s="30">
        <f>AVERAGE(F36:L36)</f>
        <v>730.86304213384949</v>
      </c>
      <c r="Q47" s="30">
        <f>AVERAGE(M36:Q36)</f>
        <v>764.83285714285705</v>
      </c>
      <c r="W47" s="30"/>
      <c r="X47" s="30">
        <f>AVERAGE(R36:X36)</f>
        <v>955.26155028546327</v>
      </c>
      <c r="Y47" s="40"/>
      <c r="Z47" s="40"/>
      <c r="AA47" s="40"/>
      <c r="AB47" s="40"/>
      <c r="AC47" s="40"/>
      <c r="AD47" s="40"/>
      <c r="AE47" s="40"/>
      <c r="AF47" s="40"/>
      <c r="AG47" s="40"/>
      <c r="AH47" s="40"/>
      <c r="AI47" s="40"/>
      <c r="AJ47" s="40"/>
    </row>
    <row r="48" spans="1:51" x14ac:dyDescent="0.25">
      <c r="A48" t="s">
        <v>120</v>
      </c>
      <c r="B48" s="1"/>
      <c r="C48" s="1"/>
      <c r="D48" s="1"/>
      <c r="E48" s="1"/>
      <c r="F48" s="1"/>
      <c r="G48" s="1"/>
      <c r="H48" s="1"/>
      <c r="I48" s="1"/>
      <c r="J48" s="1"/>
      <c r="K48" s="1"/>
      <c r="L48" s="1">
        <f>(L47/E47)-1</f>
        <v>1.1992848246695331E-2</v>
      </c>
      <c r="M48" s="1"/>
      <c r="N48" s="1"/>
      <c r="O48" s="1"/>
      <c r="P48" s="1"/>
      <c r="Q48" s="1">
        <f>(Q47/L47)-1</f>
        <v>4.64790433373512E-2</v>
      </c>
      <c r="R48" s="1"/>
      <c r="S48" s="1"/>
      <c r="T48" s="1"/>
      <c r="U48" s="1"/>
      <c r="V48" s="1"/>
      <c r="W48" s="1"/>
      <c r="X48" s="1">
        <f>(X47/Q47)-1</f>
        <v>0.24898079543023277</v>
      </c>
      <c r="Y48" s="40"/>
      <c r="Z48" s="40"/>
      <c r="AA48" s="40"/>
      <c r="AB48" s="40"/>
      <c r="AC48" s="40"/>
      <c r="AD48" s="40"/>
      <c r="AE48" s="40"/>
      <c r="AF48" s="40"/>
      <c r="AG48" s="40"/>
      <c r="AH48" s="40"/>
      <c r="AI48" s="40"/>
      <c r="AJ48" s="40"/>
    </row>
    <row r="49" spans="1:54" x14ac:dyDescent="0.25">
      <c r="A49" t="s">
        <v>122</v>
      </c>
      <c r="B49" s="2">
        <f>AVERAGE(L48,X48)</f>
        <v>0.13048682183846405</v>
      </c>
      <c r="Y49" s="40"/>
      <c r="Z49" s="40"/>
      <c r="AA49" s="40"/>
      <c r="AB49" s="40"/>
      <c r="AC49" s="40"/>
      <c r="AD49" s="40"/>
      <c r="AE49" s="40"/>
      <c r="AF49" s="40"/>
      <c r="AG49" s="40"/>
      <c r="AH49" s="40"/>
      <c r="AI49" s="40"/>
      <c r="AJ49" s="40"/>
    </row>
    <row r="50" spans="1:54" x14ac:dyDescent="0.25">
      <c r="A50" t="s">
        <v>123</v>
      </c>
      <c r="B50" s="2">
        <f>AVERAGE(Q48)</f>
        <v>4.64790433373512E-2</v>
      </c>
    </row>
    <row r="51" spans="1:54" x14ac:dyDescent="0.25">
      <c r="A51" t="s">
        <v>174</v>
      </c>
      <c r="B51" s="2">
        <f>AVERAGE(C37:AY37)</f>
        <v>1.6653354027515856E-2</v>
      </c>
    </row>
    <row r="53" spans="1:54" x14ac:dyDescent="0.25">
      <c r="A53" s="3" t="s">
        <v>133</v>
      </c>
    </row>
    <row r="54" spans="1:54" x14ac:dyDescent="0.25">
      <c r="A54" s="3" t="s">
        <v>134</v>
      </c>
      <c r="B54" s="28">
        <f>B5</f>
        <v>44501</v>
      </c>
      <c r="C54" s="28">
        <f t="shared" ref="C54:AY54" si="2">C5</f>
        <v>44531</v>
      </c>
      <c r="D54" s="28">
        <f t="shared" si="2"/>
        <v>44562</v>
      </c>
      <c r="E54" s="28">
        <f t="shared" si="2"/>
        <v>44593</v>
      </c>
      <c r="F54" s="28">
        <f t="shared" si="2"/>
        <v>44621</v>
      </c>
      <c r="G54" s="28">
        <f t="shared" si="2"/>
        <v>44652</v>
      </c>
      <c r="H54" s="28">
        <f t="shared" si="2"/>
        <v>44682</v>
      </c>
      <c r="I54" s="28">
        <f t="shared" si="2"/>
        <v>44713</v>
      </c>
      <c r="J54" s="28">
        <f t="shared" si="2"/>
        <v>44743</v>
      </c>
      <c r="K54" s="28">
        <f t="shared" si="2"/>
        <v>44774</v>
      </c>
      <c r="L54" s="28">
        <f t="shared" si="2"/>
        <v>44805</v>
      </c>
      <c r="M54" s="28">
        <f t="shared" si="2"/>
        <v>44835</v>
      </c>
      <c r="N54" s="28">
        <f t="shared" si="2"/>
        <v>44866</v>
      </c>
      <c r="O54" s="28">
        <f t="shared" si="2"/>
        <v>44896</v>
      </c>
      <c r="P54" s="28">
        <f t="shared" si="2"/>
        <v>44927</v>
      </c>
      <c r="Q54" s="28">
        <f t="shared" si="2"/>
        <v>44958</v>
      </c>
      <c r="R54" s="28">
        <f t="shared" si="2"/>
        <v>44986</v>
      </c>
      <c r="S54" s="28">
        <f t="shared" si="2"/>
        <v>45017</v>
      </c>
      <c r="T54" s="28">
        <f t="shared" si="2"/>
        <v>45047</v>
      </c>
      <c r="U54" s="28">
        <f t="shared" si="2"/>
        <v>45078</v>
      </c>
      <c r="V54" s="28">
        <f t="shared" si="2"/>
        <v>45108</v>
      </c>
      <c r="W54" s="28">
        <f t="shared" si="2"/>
        <v>45139</v>
      </c>
      <c r="X54" s="28">
        <f t="shared" si="2"/>
        <v>45170</v>
      </c>
      <c r="Y54" s="28">
        <f t="shared" si="2"/>
        <v>45200</v>
      </c>
      <c r="Z54" s="28">
        <f t="shared" si="2"/>
        <v>45231</v>
      </c>
      <c r="AA54" s="28">
        <f t="shared" si="2"/>
        <v>45261</v>
      </c>
      <c r="AB54" s="28">
        <f t="shared" si="2"/>
        <v>45292</v>
      </c>
      <c r="AC54" s="28">
        <f t="shared" si="2"/>
        <v>45323</v>
      </c>
      <c r="AD54" s="28">
        <f t="shared" si="2"/>
        <v>45352</v>
      </c>
      <c r="AE54" s="28">
        <f t="shared" si="2"/>
        <v>45383</v>
      </c>
      <c r="AF54" s="28">
        <f t="shared" si="2"/>
        <v>45413</v>
      </c>
      <c r="AG54" s="28">
        <f t="shared" si="2"/>
        <v>45444</v>
      </c>
      <c r="AH54" s="28">
        <f t="shared" si="2"/>
        <v>45474</v>
      </c>
      <c r="AI54" s="28">
        <f t="shared" si="2"/>
        <v>45505</v>
      </c>
      <c r="AJ54" s="28">
        <f t="shared" si="2"/>
        <v>45536</v>
      </c>
      <c r="AK54" s="28">
        <f t="shared" si="2"/>
        <v>45566</v>
      </c>
      <c r="AL54" s="28">
        <f t="shared" si="2"/>
        <v>45597</v>
      </c>
      <c r="AM54" s="28">
        <f t="shared" si="2"/>
        <v>45627</v>
      </c>
      <c r="AN54" s="28">
        <f t="shared" si="2"/>
        <v>45658</v>
      </c>
      <c r="AO54" s="28">
        <f t="shared" si="2"/>
        <v>45689</v>
      </c>
      <c r="AP54" s="28">
        <f t="shared" si="2"/>
        <v>45717</v>
      </c>
      <c r="AQ54" s="28">
        <f t="shared" si="2"/>
        <v>45748</v>
      </c>
      <c r="AR54" s="28">
        <f t="shared" si="2"/>
        <v>45778</v>
      </c>
      <c r="AS54" s="28">
        <f t="shared" si="2"/>
        <v>45809</v>
      </c>
      <c r="AT54" s="28">
        <f t="shared" si="2"/>
        <v>45839</v>
      </c>
      <c r="AU54" s="28">
        <f t="shared" si="2"/>
        <v>45870</v>
      </c>
      <c r="AV54" s="28">
        <f t="shared" si="2"/>
        <v>45901</v>
      </c>
      <c r="AW54" s="28">
        <f t="shared" si="2"/>
        <v>45931</v>
      </c>
      <c r="AX54" s="28">
        <f t="shared" si="2"/>
        <v>45962</v>
      </c>
      <c r="AY54" s="28">
        <f t="shared" si="2"/>
        <v>45992</v>
      </c>
      <c r="AZ54" s="28"/>
      <c r="BA54" s="28"/>
      <c r="BB54" s="28"/>
    </row>
    <row r="55" spans="1:54" x14ac:dyDescent="0.25">
      <c r="A55" s="3" t="s">
        <v>126</v>
      </c>
      <c r="B55" s="49">
        <f t="shared" ref="B55:E55" si="3">B36</f>
        <v>694.04761904761904</v>
      </c>
      <c r="C55" s="49">
        <f t="shared" si="3"/>
        <v>671.85714285714289</v>
      </c>
      <c r="D55" s="49">
        <f t="shared" si="3"/>
        <v>735.95238095238096</v>
      </c>
      <c r="E55" s="49">
        <f t="shared" si="3"/>
        <v>786.95</v>
      </c>
      <c r="F55" s="49">
        <f t="shared" ref="F55:Z55" si="4">F36</f>
        <v>788.86956521739125</v>
      </c>
      <c r="G55" s="49">
        <f t="shared" si="4"/>
        <v>768.61904761904759</v>
      </c>
      <c r="H55" s="49">
        <f t="shared" si="4"/>
        <v>675.19047619047615</v>
      </c>
      <c r="I55" s="49">
        <f t="shared" si="4"/>
        <v>693.9545454545455</v>
      </c>
      <c r="J55" s="49">
        <f t="shared" si="4"/>
        <v>728.3</v>
      </c>
      <c r="K55" s="49">
        <f t="shared" si="4"/>
        <v>735.86956521739125</v>
      </c>
      <c r="L55" s="49">
        <f t="shared" si="4"/>
        <v>725.23809523809518</v>
      </c>
      <c r="M55" s="49">
        <f t="shared" si="4"/>
        <v>720.52380952380952</v>
      </c>
      <c r="N55" s="49">
        <f t="shared" si="4"/>
        <v>701.42857142857144</v>
      </c>
      <c r="O55" s="49">
        <f t="shared" si="4"/>
        <v>672.19047619047615</v>
      </c>
      <c r="P55" s="49">
        <f t="shared" si="4"/>
        <v>811.57142857142856</v>
      </c>
      <c r="Q55" s="49">
        <f t="shared" si="4"/>
        <v>918.45</v>
      </c>
      <c r="R55" s="49">
        <f t="shared" si="4"/>
        <v>926.86956521739125</v>
      </c>
      <c r="S55" s="49">
        <f t="shared" si="4"/>
        <v>925</v>
      </c>
      <c r="T55" s="49">
        <f t="shared" si="4"/>
        <v>962.68181818181813</v>
      </c>
      <c r="U55" s="49">
        <f t="shared" si="4"/>
        <v>949</v>
      </c>
      <c r="V55" s="49">
        <f t="shared" si="4"/>
        <v>934.05</v>
      </c>
      <c r="W55" s="49">
        <f t="shared" si="4"/>
        <v>986.17391304347825</v>
      </c>
      <c r="X55" s="49">
        <f t="shared" si="4"/>
        <v>1003.0555555555555</v>
      </c>
      <c r="Y55" s="49">
        <f t="shared" si="4"/>
        <v>959.40909090909088</v>
      </c>
      <c r="Z55" s="49">
        <f t="shared" si="4"/>
        <v>985.14285714285711</v>
      </c>
      <c r="AA55" s="51">
        <f>Z55*(1+$B$51)</f>
        <v>1001.5487899105356</v>
      </c>
      <c r="AB55" s="51">
        <f t="shared" ref="AB55:AY55" si="5">AA55*(1+$B$51)</f>
        <v>1018.2279364847458</v>
      </c>
      <c r="AC55" s="51">
        <f t="shared" si="5"/>
        <v>1035.1848467917332</v>
      </c>
      <c r="AD55" s="51">
        <f t="shared" si="5"/>
        <v>1052.4241465292757</v>
      </c>
      <c r="AE55" s="51">
        <f t="shared" si="5"/>
        <v>1069.9505384285339</v>
      </c>
      <c r="AF55" s="51">
        <f t="shared" si="5"/>
        <v>1087.7688035369154</v>
      </c>
      <c r="AG55" s="51">
        <f t="shared" si="5"/>
        <v>1105.8838025223029</v>
      </c>
      <c r="AH55" s="51">
        <f t="shared" si="5"/>
        <v>1124.3004769990021</v>
      </c>
      <c r="AI55" s="51">
        <f t="shared" si="5"/>
        <v>1143.0238508757714</v>
      </c>
      <c r="AJ55" s="51">
        <f t="shared" si="5"/>
        <v>1162.0590317263</v>
      </c>
      <c r="AK55" s="51">
        <f t="shared" si="5"/>
        <v>1181.4112121825103</v>
      </c>
      <c r="AL55" s="51">
        <f t="shared" si="5"/>
        <v>1201.0856713510623</v>
      </c>
      <c r="AM55" s="51">
        <f t="shared" si="5"/>
        <v>1221.0877762534481</v>
      </c>
      <c r="AN55" s="51">
        <f t="shared" si="5"/>
        <v>1241.4229832900687</v>
      </c>
      <c r="AO55" s="51">
        <f t="shared" si="5"/>
        <v>1262.0968397286931</v>
      </c>
      <c r="AP55" s="51">
        <f t="shared" si="5"/>
        <v>1283.1149852177039</v>
      </c>
      <c r="AQ55" s="51">
        <f t="shared" si="5"/>
        <v>1304.4831533245449</v>
      </c>
      <c r="AR55" s="51">
        <f t="shared" si="5"/>
        <v>1326.2071730997886</v>
      </c>
      <c r="AS55" s="51">
        <f t="shared" si="5"/>
        <v>1348.2929706672503</v>
      </c>
      <c r="AT55" s="51">
        <f t="shared" si="5"/>
        <v>1370.746570840583</v>
      </c>
      <c r="AU55" s="51">
        <f t="shared" si="5"/>
        <v>1393.5740987667944</v>
      </c>
      <c r="AV55" s="51">
        <f t="shared" si="5"/>
        <v>1416.7817815971341</v>
      </c>
      <c r="AW55" s="51">
        <f t="shared" si="5"/>
        <v>1440.3759501858058</v>
      </c>
      <c r="AX55" s="51">
        <f t="shared" si="5"/>
        <v>1464.3630408169695</v>
      </c>
      <c r="AY55" s="51">
        <f t="shared" si="5"/>
        <v>1488.7495969605041</v>
      </c>
    </row>
    <row r="56" spans="1:54" x14ac:dyDescent="0.25">
      <c r="A56" s="3" t="s">
        <v>127</v>
      </c>
      <c r="B56" s="49">
        <f t="shared" ref="B56:E56" si="6">B36</f>
        <v>694.04761904761904</v>
      </c>
      <c r="C56" s="49">
        <f t="shared" si="6"/>
        <v>671.85714285714289</v>
      </c>
      <c r="D56" s="49">
        <f t="shared" si="6"/>
        <v>735.95238095238096</v>
      </c>
      <c r="E56" s="49">
        <f t="shared" si="6"/>
        <v>786.95</v>
      </c>
      <c r="F56" s="49">
        <f t="shared" ref="F56:Z56" si="7">F36</f>
        <v>788.86956521739125</v>
      </c>
      <c r="G56" s="49">
        <f t="shared" si="7"/>
        <v>768.61904761904759</v>
      </c>
      <c r="H56" s="49">
        <f t="shared" si="7"/>
        <v>675.19047619047615</v>
      </c>
      <c r="I56" s="49">
        <f t="shared" si="7"/>
        <v>693.9545454545455</v>
      </c>
      <c r="J56" s="49">
        <f t="shared" si="7"/>
        <v>728.3</v>
      </c>
      <c r="K56" s="49">
        <f t="shared" si="7"/>
        <v>735.86956521739125</v>
      </c>
      <c r="L56" s="49">
        <f t="shared" si="7"/>
        <v>725.23809523809518</v>
      </c>
      <c r="M56" s="49">
        <f t="shared" si="7"/>
        <v>720.52380952380952</v>
      </c>
      <c r="N56" s="49">
        <f t="shared" si="7"/>
        <v>701.42857142857144</v>
      </c>
      <c r="O56" s="49">
        <f t="shared" si="7"/>
        <v>672.19047619047615</v>
      </c>
      <c r="P56" s="49">
        <f t="shared" si="7"/>
        <v>811.57142857142856</v>
      </c>
      <c r="Q56" s="49">
        <f t="shared" si="7"/>
        <v>918.45</v>
      </c>
      <c r="R56" s="49">
        <f t="shared" si="7"/>
        <v>926.86956521739125</v>
      </c>
      <c r="S56" s="49">
        <f t="shared" si="7"/>
        <v>925</v>
      </c>
      <c r="T56" s="49">
        <f t="shared" si="7"/>
        <v>962.68181818181813</v>
      </c>
      <c r="U56" s="49">
        <f t="shared" si="7"/>
        <v>949</v>
      </c>
      <c r="V56" s="49">
        <f t="shared" si="7"/>
        <v>934.05</v>
      </c>
      <c r="W56" s="49">
        <f t="shared" si="7"/>
        <v>986.17391304347825</v>
      </c>
      <c r="X56" s="49">
        <f t="shared" si="7"/>
        <v>1003.0555555555555</v>
      </c>
      <c r="Y56" s="49">
        <f t="shared" si="7"/>
        <v>959.40909090909088</v>
      </c>
      <c r="Z56" s="49">
        <f t="shared" si="7"/>
        <v>985.14285714285711</v>
      </c>
      <c r="AA56" s="51">
        <f>Z56</f>
        <v>985.14285714285711</v>
      </c>
      <c r="AB56" s="51">
        <f>AA56*(1+B43)</f>
        <v>1180.7170966830111</v>
      </c>
      <c r="AC56" s="51">
        <f>AB56*(1+C43)</f>
        <v>1180.7170966830111</v>
      </c>
      <c r="AD56" s="51">
        <f>AC56*(1+D43)</f>
        <v>1180.7170966830111</v>
      </c>
      <c r="AE56" s="51">
        <f>AD56*(1+B44)</f>
        <v>1176.2299469866155</v>
      </c>
      <c r="AF56" s="51">
        <f>AE56</f>
        <v>1176.2299469866155</v>
      </c>
      <c r="AG56" s="51">
        <f>AF56</f>
        <v>1176.2299469866155</v>
      </c>
      <c r="AH56" s="51">
        <f>AG56*(1+B45)</f>
        <v>1208.3913426271085</v>
      </c>
      <c r="AI56" s="51">
        <f>AH56</f>
        <v>1208.3913426271085</v>
      </c>
      <c r="AJ56" s="51">
        <f>AI56</f>
        <v>1208.3913426271085</v>
      </c>
      <c r="AK56" s="51">
        <f>AJ56*(1+B46)</f>
        <v>1155.8122064254442</v>
      </c>
      <c r="AL56" s="51">
        <f>AK56</f>
        <v>1155.8122064254442</v>
      </c>
      <c r="AM56" s="51">
        <f>AL56</f>
        <v>1155.8122064254442</v>
      </c>
      <c r="AN56" s="51">
        <f>AM56*(1+B43)</f>
        <v>1385.2683626406683</v>
      </c>
      <c r="AO56" s="51">
        <f>AN56</f>
        <v>1385.2683626406683</v>
      </c>
      <c r="AP56" s="51">
        <f>AO56</f>
        <v>1385.2683626406683</v>
      </c>
      <c r="AQ56" s="51">
        <f>AP56*(1+B44)</f>
        <v>1380.0038445522016</v>
      </c>
      <c r="AR56" s="51">
        <f>AQ56</f>
        <v>1380.0038445522016</v>
      </c>
      <c r="AS56" s="51">
        <f>AR56</f>
        <v>1380.0038445522016</v>
      </c>
      <c r="AT56" s="51">
        <f>AS56*(1+B45)</f>
        <v>1417.7369848652411</v>
      </c>
      <c r="AU56" s="51">
        <f>AT56</f>
        <v>1417.7369848652411</v>
      </c>
      <c r="AV56" s="51">
        <f>AU56</f>
        <v>1417.7369848652411</v>
      </c>
      <c r="AW56" s="51">
        <f>AV56*(1+B46)</f>
        <v>1356.0488682793468</v>
      </c>
      <c r="AX56" s="51">
        <f>AW56</f>
        <v>1356.0488682793468</v>
      </c>
      <c r="AY56" s="51">
        <f>AX56</f>
        <v>1356.0488682793468</v>
      </c>
    </row>
    <row r="57" spans="1:54" x14ac:dyDescent="0.25">
      <c r="A57" s="3" t="s">
        <v>129</v>
      </c>
      <c r="B57" s="49">
        <f t="shared" ref="B57:E57" si="8">B36</f>
        <v>694.04761904761904</v>
      </c>
      <c r="C57" s="49">
        <f t="shared" si="8"/>
        <v>671.85714285714289</v>
      </c>
      <c r="D57" s="49">
        <f t="shared" si="8"/>
        <v>735.95238095238096</v>
      </c>
      <c r="E57" s="49">
        <f t="shared" si="8"/>
        <v>786.95</v>
      </c>
      <c r="F57" s="49">
        <f t="shared" ref="F57:Z57" si="9">F36</f>
        <v>788.86956521739125</v>
      </c>
      <c r="G57" s="49">
        <f t="shared" si="9"/>
        <v>768.61904761904759</v>
      </c>
      <c r="H57" s="49">
        <f t="shared" si="9"/>
        <v>675.19047619047615</v>
      </c>
      <c r="I57" s="49">
        <f t="shared" si="9"/>
        <v>693.9545454545455</v>
      </c>
      <c r="J57" s="49">
        <f t="shared" si="9"/>
        <v>728.3</v>
      </c>
      <c r="K57" s="49">
        <f t="shared" si="9"/>
        <v>735.86956521739125</v>
      </c>
      <c r="L57" s="49">
        <f t="shared" si="9"/>
        <v>725.23809523809518</v>
      </c>
      <c r="M57" s="49">
        <f t="shared" si="9"/>
        <v>720.52380952380952</v>
      </c>
      <c r="N57" s="49">
        <f t="shared" si="9"/>
        <v>701.42857142857144</v>
      </c>
      <c r="O57" s="49">
        <f t="shared" si="9"/>
        <v>672.19047619047615</v>
      </c>
      <c r="P57" s="49">
        <f t="shared" si="9"/>
        <v>811.57142857142856</v>
      </c>
      <c r="Q57" s="49">
        <f t="shared" si="9"/>
        <v>918.45</v>
      </c>
      <c r="R57" s="49">
        <f t="shared" si="9"/>
        <v>926.86956521739125</v>
      </c>
      <c r="S57" s="49">
        <f t="shared" si="9"/>
        <v>925</v>
      </c>
      <c r="T57" s="49">
        <f t="shared" si="9"/>
        <v>962.68181818181813</v>
      </c>
      <c r="U57" s="49">
        <f t="shared" si="9"/>
        <v>949</v>
      </c>
      <c r="V57" s="49">
        <f t="shared" si="9"/>
        <v>934.05</v>
      </c>
      <c r="W57" s="49">
        <f t="shared" si="9"/>
        <v>986.17391304347825</v>
      </c>
      <c r="X57" s="49">
        <f t="shared" si="9"/>
        <v>1003.0555555555555</v>
      </c>
      <c r="Y57" s="49">
        <f t="shared" si="9"/>
        <v>959.40909090909088</v>
      </c>
      <c r="Z57" s="49">
        <f t="shared" si="9"/>
        <v>985.14285714285711</v>
      </c>
      <c r="AA57" s="51">
        <f>Z57*(1+('Sales Growth'!$I$2/12))</f>
        <v>991.36798971633834</v>
      </c>
      <c r="AB57" s="51">
        <f>AA57*(1+('Sales Growth'!$I$2/12))</f>
        <v>997.63245899644687</v>
      </c>
      <c r="AC57" s="51">
        <f>AB57*(1+('Sales Growth'!$I$2/12))</f>
        <v>1003.9365135524253</v>
      </c>
      <c r="AD57" s="51">
        <f>AC57*(1+('Sales Growth'!$I$2/12))</f>
        <v>1010.2804035242287</v>
      </c>
      <c r="AE57" s="51">
        <f>AD57*(1+('Sales Growth'!$I$2/12))</f>
        <v>1016.6643806324508</v>
      </c>
      <c r="AF57" s="51">
        <f>AE57*(1+('Sales Growth'!$I$2/12))</f>
        <v>1023.0886981883111</v>
      </c>
      <c r="AG57" s="51">
        <f>AF57*(1+('Sales Growth'!$I$2/12))</f>
        <v>1029.5536111037068</v>
      </c>
      <c r="AH57" s="51">
        <f>AG57*(1+('Sales Growth'!$I$2/12))</f>
        <v>1036.059375901327</v>
      </c>
      <c r="AI57" s="51">
        <f>AH57*(1+('Sales Growth'!$I$2/12))</f>
        <v>1042.6062507248316</v>
      </c>
      <c r="AJ57" s="51">
        <f>AI57*(1+('Sales Growth'!$I$2/12))</f>
        <v>1049.1944953490945</v>
      </c>
      <c r="AK57" s="51">
        <f>AJ57*(1+('Sales Growth'!$I$2/12))</f>
        <v>1055.8243711905104</v>
      </c>
      <c r="AL57" s="51">
        <f>AK57*(1+('Sales Growth'!$I$2/12))</f>
        <v>1062.4961413173685</v>
      </c>
      <c r="AM57" s="51">
        <f>AL57*(1+('Sales Growth'!$I$2/12))</f>
        <v>1069.2100704602906</v>
      </c>
      <c r="AN57" s="51">
        <f>AM57*(1+('Sales Growth'!$I$2/12))</f>
        <v>1075.9664250227349</v>
      </c>
      <c r="AO57" s="51">
        <f>AN57*(1+('Sales Growth'!$I$2/12))</f>
        <v>1082.7654730915674</v>
      </c>
      <c r="AP57" s="51">
        <f>AO57*(1+('Sales Growth'!$I$2/12))</f>
        <v>1089.6074844476989</v>
      </c>
      <c r="AQ57" s="51">
        <f>AP57*(1+('Sales Growth'!$I$2/12))</f>
        <v>1096.4927305767897</v>
      </c>
      <c r="AR57" s="51">
        <f>AQ57*(1+('Sales Growth'!$I$2/12))</f>
        <v>1103.4214846800223</v>
      </c>
      <c r="AS57" s="51">
        <f>AR57*(1+('Sales Growth'!$I$2/12))</f>
        <v>1110.3940216849419</v>
      </c>
      <c r="AT57" s="51">
        <f>AS57*(1+('Sales Growth'!$I$2/12))</f>
        <v>1117.4106182563642</v>
      </c>
      <c r="AU57" s="51">
        <f>AT57*(1+('Sales Growth'!$I$2/12))</f>
        <v>1124.4715528073548</v>
      </c>
      <c r="AV57" s="51">
        <f>AU57*(1+('Sales Growth'!$I$2/12))</f>
        <v>1131.577105510275</v>
      </c>
      <c r="AW57" s="51">
        <f>AV57*(1+('Sales Growth'!$I$2/12))</f>
        <v>1138.7275583079002</v>
      </c>
      <c r="AX57" s="51">
        <f>AW57*(1+('Sales Growth'!$I$2/12))</f>
        <v>1145.9231949246059</v>
      </c>
      <c r="AY57" s="51">
        <f>AX57*(1+('Sales Growth'!$I$2/12))</f>
        <v>1153.1643008776266</v>
      </c>
    </row>
    <row r="58" spans="1:54" x14ac:dyDescent="0.25">
      <c r="A58" s="3" t="s">
        <v>131</v>
      </c>
      <c r="B58" s="49">
        <f t="shared" ref="B58:E58" si="10">B36</f>
        <v>694.04761904761904</v>
      </c>
      <c r="C58" s="49">
        <f t="shared" si="10"/>
        <v>671.85714285714289</v>
      </c>
      <c r="D58" s="49">
        <f t="shared" si="10"/>
        <v>735.95238095238096</v>
      </c>
      <c r="E58" s="49">
        <f t="shared" si="10"/>
        <v>786.95</v>
      </c>
      <c r="F58" s="49">
        <f t="shared" ref="F58:Z58" si="11">F36</f>
        <v>788.86956521739125</v>
      </c>
      <c r="G58" s="49">
        <f t="shared" si="11"/>
        <v>768.61904761904759</v>
      </c>
      <c r="H58" s="49">
        <f t="shared" si="11"/>
        <v>675.19047619047615</v>
      </c>
      <c r="I58" s="49">
        <f t="shared" si="11"/>
        <v>693.9545454545455</v>
      </c>
      <c r="J58" s="49">
        <f t="shared" si="11"/>
        <v>728.3</v>
      </c>
      <c r="K58" s="49">
        <f t="shared" si="11"/>
        <v>735.86956521739125</v>
      </c>
      <c r="L58" s="49">
        <f t="shared" si="11"/>
        <v>725.23809523809518</v>
      </c>
      <c r="M58" s="49">
        <f t="shared" si="11"/>
        <v>720.52380952380952</v>
      </c>
      <c r="N58" s="49">
        <f t="shared" si="11"/>
        <v>701.42857142857144</v>
      </c>
      <c r="O58" s="49">
        <f t="shared" si="11"/>
        <v>672.19047619047615</v>
      </c>
      <c r="P58" s="49">
        <f t="shared" si="11"/>
        <v>811.57142857142856</v>
      </c>
      <c r="Q58" s="49">
        <f t="shared" si="11"/>
        <v>918.45</v>
      </c>
      <c r="R58" s="49">
        <f t="shared" si="11"/>
        <v>926.86956521739125</v>
      </c>
      <c r="S58" s="49">
        <f t="shared" si="11"/>
        <v>925</v>
      </c>
      <c r="T58" s="49">
        <f t="shared" si="11"/>
        <v>962.68181818181813</v>
      </c>
      <c r="U58" s="49">
        <f t="shared" si="11"/>
        <v>949</v>
      </c>
      <c r="V58" s="49">
        <f t="shared" si="11"/>
        <v>934.05</v>
      </c>
      <c r="W58" s="49">
        <f t="shared" si="11"/>
        <v>986.17391304347825</v>
      </c>
      <c r="X58" s="49">
        <f t="shared" si="11"/>
        <v>1003.0555555555555</v>
      </c>
      <c r="Y58" s="49">
        <f t="shared" si="11"/>
        <v>959.40909090909088</v>
      </c>
      <c r="Z58" s="49">
        <f t="shared" si="11"/>
        <v>985.14285714285711</v>
      </c>
      <c r="AA58" s="51">
        <f>Z58</f>
        <v>985.14285714285711</v>
      </c>
      <c r="AB58" s="51">
        <f>AA58</f>
        <v>985.14285714285711</v>
      </c>
      <c r="AC58" s="51">
        <f>AB58</f>
        <v>985.14285714285711</v>
      </c>
      <c r="AD58" s="51">
        <f>AC58</f>
        <v>985.14285714285711</v>
      </c>
      <c r="AE58" s="51">
        <f>AD58*(1+B49)</f>
        <v>1113.6910176282925</v>
      </c>
      <c r="AF58" s="51">
        <f>AE58</f>
        <v>1113.6910176282925</v>
      </c>
      <c r="AG58" s="51">
        <f>AF58</f>
        <v>1113.6910176282925</v>
      </c>
      <c r="AH58" s="51">
        <f>AG58</f>
        <v>1113.6910176282925</v>
      </c>
      <c r="AI58" s="51">
        <f>AH58</f>
        <v>1113.6910176282925</v>
      </c>
      <c r="AJ58" s="51">
        <f>AI58</f>
        <v>1113.6910176282925</v>
      </c>
      <c r="AK58" s="51">
        <f>AJ58*(1+B50)</f>
        <v>1165.4543107010566</v>
      </c>
      <c r="AL58" s="51">
        <f>AK58</f>
        <v>1165.4543107010566</v>
      </c>
      <c r="AM58" s="51">
        <f>AL58</f>
        <v>1165.4543107010566</v>
      </c>
      <c r="AN58" s="51">
        <f>AM58</f>
        <v>1165.4543107010566</v>
      </c>
      <c r="AO58" s="51">
        <f>AN58</f>
        <v>1165.4543107010566</v>
      </c>
      <c r="AP58" s="51">
        <f>AO58*(1+B49)</f>
        <v>1317.5307397023753</v>
      </c>
      <c r="AQ58" s="51">
        <f>AP58</f>
        <v>1317.5307397023753</v>
      </c>
      <c r="AR58" s="51">
        <f>AQ58</f>
        <v>1317.5307397023753</v>
      </c>
      <c r="AS58" s="51">
        <f>AR58</f>
        <v>1317.5307397023753</v>
      </c>
      <c r="AT58" s="51">
        <f t="shared" ref="AT58:AU58" si="12">AS58</f>
        <v>1317.5307397023753</v>
      </c>
      <c r="AU58" s="51">
        <f t="shared" si="12"/>
        <v>1317.5307397023753</v>
      </c>
      <c r="AV58" s="51">
        <f>AU58</f>
        <v>1317.5307397023753</v>
      </c>
      <c r="AW58" s="51">
        <f>AV58*(1+B50)</f>
        <v>1378.7683080512943</v>
      </c>
      <c r="AX58" s="51">
        <f>AW58</f>
        <v>1378.7683080512943</v>
      </c>
      <c r="AY58" s="51">
        <f>AX58</f>
        <v>1378.7683080512943</v>
      </c>
    </row>
    <row r="59" spans="1:54" x14ac:dyDescent="0.25">
      <c r="A59" s="3"/>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50"/>
      <c r="AB59" s="50"/>
      <c r="AC59" s="50"/>
      <c r="AD59" s="50"/>
      <c r="AE59" s="50"/>
      <c r="AF59" s="50"/>
      <c r="AG59" s="50"/>
      <c r="AH59" s="50"/>
      <c r="AI59" s="50"/>
      <c r="AJ59" s="50"/>
      <c r="AK59" s="50"/>
      <c r="AL59" s="50"/>
      <c r="AM59" s="50"/>
      <c r="AN59" s="50"/>
      <c r="AO59" s="50"/>
      <c r="AP59" s="50"/>
      <c r="AQ59" s="50"/>
      <c r="AR59" s="50"/>
      <c r="AS59" s="50"/>
    </row>
    <row r="60" spans="1:54" x14ac:dyDescent="0.25">
      <c r="A60" s="3"/>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50"/>
      <c r="AB60" s="50"/>
      <c r="AC60" s="50"/>
      <c r="AD60" s="50"/>
      <c r="AE60" s="50"/>
      <c r="AF60" s="50"/>
      <c r="AG60" s="50"/>
      <c r="AH60" s="50"/>
      <c r="AI60" s="50"/>
      <c r="AJ60" s="50"/>
      <c r="AK60" s="50"/>
      <c r="AL60" s="50"/>
      <c r="AM60" s="50"/>
      <c r="AN60" s="50"/>
      <c r="AO60" s="50"/>
      <c r="AP60" s="50"/>
      <c r="AQ60" s="50"/>
      <c r="AR60" s="50"/>
      <c r="AS60" s="50"/>
    </row>
    <row r="61" spans="1:54" x14ac:dyDescent="0.25">
      <c r="A61" s="45"/>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50"/>
      <c r="AB61" s="50"/>
      <c r="AC61" s="50"/>
      <c r="AD61" s="50"/>
      <c r="AE61" s="50"/>
      <c r="AF61" s="50"/>
      <c r="AG61" s="50"/>
      <c r="AH61" s="50"/>
      <c r="AI61" s="50"/>
      <c r="AJ61" s="50"/>
      <c r="AK61" s="50"/>
      <c r="AL61" s="50"/>
      <c r="AM61" s="50"/>
      <c r="AN61" s="50"/>
      <c r="AO61" s="50"/>
      <c r="AP61" s="50"/>
      <c r="AQ61" s="50"/>
      <c r="AR61" s="50"/>
      <c r="AS61" s="50"/>
    </row>
    <row r="63" spans="1:54" x14ac:dyDescent="0.25">
      <c r="A63" s="45" t="s">
        <v>173</v>
      </c>
    </row>
    <row r="64" spans="1:54" x14ac:dyDescent="0.25">
      <c r="A64" t="s">
        <v>134</v>
      </c>
      <c r="B64" s="28">
        <v>44501</v>
      </c>
      <c r="C64" s="28">
        <v>44531</v>
      </c>
      <c r="D64" s="28">
        <v>44562</v>
      </c>
      <c r="E64" s="28">
        <v>44593</v>
      </c>
      <c r="F64" s="28">
        <v>44621</v>
      </c>
      <c r="G64" s="28">
        <v>44652</v>
      </c>
      <c r="H64" s="28">
        <v>44682</v>
      </c>
      <c r="I64" s="28">
        <v>44713</v>
      </c>
      <c r="J64" s="28">
        <v>44743</v>
      </c>
      <c r="K64" s="28">
        <v>44774</v>
      </c>
      <c r="L64" s="28">
        <v>44805</v>
      </c>
      <c r="M64" s="28">
        <v>44835</v>
      </c>
      <c r="N64" s="28">
        <v>44866</v>
      </c>
      <c r="O64" s="28">
        <v>44896</v>
      </c>
      <c r="P64" s="28">
        <v>44927</v>
      </c>
      <c r="Q64" s="28">
        <v>44958</v>
      </c>
      <c r="R64" s="28">
        <v>44986</v>
      </c>
      <c r="S64" s="28">
        <v>45017</v>
      </c>
      <c r="T64" s="28">
        <v>45047</v>
      </c>
      <c r="U64" s="28">
        <v>45078</v>
      </c>
      <c r="V64" s="28">
        <v>45108</v>
      </c>
      <c r="W64" s="28">
        <v>45139</v>
      </c>
      <c r="X64" s="28">
        <v>45170</v>
      </c>
      <c r="Y64" s="28">
        <v>45200</v>
      </c>
      <c r="Z64" s="28">
        <v>45231</v>
      </c>
      <c r="AA64" s="28">
        <v>45261</v>
      </c>
      <c r="AB64" s="28">
        <v>45292</v>
      </c>
      <c r="AC64" s="28">
        <v>45323</v>
      </c>
      <c r="AD64" s="28">
        <v>45352</v>
      </c>
      <c r="AE64" s="28">
        <v>45383</v>
      </c>
      <c r="AF64" s="28">
        <v>45413</v>
      </c>
      <c r="AG64" s="28">
        <v>45444</v>
      </c>
      <c r="AH64" s="28">
        <v>45474</v>
      </c>
      <c r="AI64" s="28">
        <v>45505</v>
      </c>
      <c r="AJ64" s="28">
        <v>45536</v>
      </c>
      <c r="AK64" s="28">
        <v>45566</v>
      </c>
      <c r="AL64" s="28">
        <v>45597</v>
      </c>
      <c r="AM64" s="28">
        <v>45627</v>
      </c>
      <c r="AN64" s="28">
        <v>45658</v>
      </c>
      <c r="AO64" s="28">
        <v>45689</v>
      </c>
      <c r="AP64" s="28">
        <v>45717</v>
      </c>
      <c r="AQ64" s="28">
        <v>45748</v>
      </c>
      <c r="AR64" s="28">
        <v>45778</v>
      </c>
      <c r="AS64" s="28">
        <v>45809</v>
      </c>
      <c r="AT64" s="28">
        <v>45839</v>
      </c>
      <c r="AU64" s="28">
        <v>45870</v>
      </c>
      <c r="AV64" s="28">
        <v>45901</v>
      </c>
      <c r="AW64" s="28">
        <v>45931</v>
      </c>
      <c r="AX64" s="28">
        <v>45962</v>
      </c>
      <c r="AY64" s="28">
        <v>45992</v>
      </c>
    </row>
    <row r="65" spans="1:51" x14ac:dyDescent="0.25">
      <c r="A65" t="s">
        <v>126</v>
      </c>
      <c r="B65">
        <v>694.04761904761904</v>
      </c>
      <c r="C65">
        <v>671.85714285714289</v>
      </c>
      <c r="D65">
        <v>735.95238095238096</v>
      </c>
      <c r="E65">
        <v>786.95</v>
      </c>
      <c r="F65">
        <v>788.86956521739125</v>
      </c>
      <c r="G65">
        <v>768.61904761904759</v>
      </c>
      <c r="H65">
        <v>675.19047619047615</v>
      </c>
      <c r="I65">
        <v>693.9545454545455</v>
      </c>
      <c r="J65">
        <v>728.3</v>
      </c>
      <c r="K65">
        <v>735.86956521739125</v>
      </c>
      <c r="L65">
        <v>725.23809523809518</v>
      </c>
      <c r="M65">
        <v>720.52380952380952</v>
      </c>
      <c r="N65">
        <v>701.42857142857144</v>
      </c>
      <c r="O65">
        <v>672.19047619047615</v>
      </c>
      <c r="P65">
        <v>811.57142857142856</v>
      </c>
      <c r="Q65">
        <v>918.45</v>
      </c>
      <c r="R65">
        <v>926.86956521739125</v>
      </c>
      <c r="S65">
        <v>925</v>
      </c>
      <c r="T65">
        <v>962.68181818181813</v>
      </c>
      <c r="U65">
        <v>949</v>
      </c>
      <c r="V65">
        <v>934.05</v>
      </c>
      <c r="W65">
        <v>986.17391304347825</v>
      </c>
      <c r="X65">
        <v>1003.0555555555555</v>
      </c>
      <c r="Y65">
        <v>959.40909090909088</v>
      </c>
      <c r="Z65">
        <v>985.14285714285711</v>
      </c>
      <c r="AA65">
        <v>1001.5487899105356</v>
      </c>
      <c r="AB65">
        <v>1018.2279364847458</v>
      </c>
      <c r="AC65">
        <v>1035.1848467917332</v>
      </c>
      <c r="AD65">
        <v>1052.4241465292757</v>
      </c>
      <c r="AE65">
        <v>1069.9505384285339</v>
      </c>
      <c r="AF65">
        <v>1087.7688035369154</v>
      </c>
      <c r="AG65">
        <v>1105.8838025223029</v>
      </c>
      <c r="AH65">
        <v>1124.3004769990021</v>
      </c>
      <c r="AI65">
        <v>1143.0238508757714</v>
      </c>
      <c r="AJ65">
        <v>1162.0590317263</v>
      </c>
      <c r="AK65">
        <v>1181.4112121825103</v>
      </c>
      <c r="AL65">
        <v>1201.0856713510623</v>
      </c>
      <c r="AM65">
        <v>1221.0877762534481</v>
      </c>
      <c r="AN65">
        <v>1241.4229832900687</v>
      </c>
      <c r="AO65">
        <v>1262.0968397286931</v>
      </c>
      <c r="AP65">
        <v>1283.1149852177039</v>
      </c>
      <c r="AQ65">
        <v>1304.4831533245449</v>
      </c>
      <c r="AR65">
        <v>1326.2071730997886</v>
      </c>
      <c r="AS65">
        <v>1348.2929706672503</v>
      </c>
      <c r="AT65">
        <v>1370.746570840583</v>
      </c>
      <c r="AU65">
        <v>1393.5740987667944</v>
      </c>
      <c r="AV65">
        <v>1416.7817815971341</v>
      </c>
      <c r="AW65">
        <v>1440.3759501858058</v>
      </c>
      <c r="AX65">
        <v>1464.3630408169695</v>
      </c>
      <c r="AY65">
        <v>1488.7495969605041</v>
      </c>
    </row>
    <row r="66" spans="1:51" x14ac:dyDescent="0.25">
      <c r="A66" t="s">
        <v>127</v>
      </c>
      <c r="B66">
        <v>694.04761904761904</v>
      </c>
      <c r="C66">
        <v>671.85714285714289</v>
      </c>
      <c r="D66">
        <v>735.95238095238096</v>
      </c>
      <c r="E66">
        <v>786.95</v>
      </c>
      <c r="F66">
        <v>788.86956521739125</v>
      </c>
      <c r="G66">
        <v>768.61904761904759</v>
      </c>
      <c r="H66">
        <v>675.19047619047615</v>
      </c>
      <c r="I66">
        <v>693.9545454545455</v>
      </c>
      <c r="J66">
        <v>728.3</v>
      </c>
      <c r="K66">
        <v>735.86956521739125</v>
      </c>
      <c r="L66">
        <v>725.23809523809518</v>
      </c>
      <c r="M66">
        <v>720.52380952380952</v>
      </c>
      <c r="N66">
        <v>701.42857142857144</v>
      </c>
      <c r="O66">
        <v>672.19047619047615</v>
      </c>
      <c r="P66">
        <v>811.57142857142856</v>
      </c>
      <c r="Q66">
        <v>918.45</v>
      </c>
      <c r="R66">
        <v>926.86956521739125</v>
      </c>
      <c r="S66">
        <v>925</v>
      </c>
      <c r="T66">
        <v>962.68181818181813</v>
      </c>
      <c r="U66">
        <v>949</v>
      </c>
      <c r="V66">
        <v>934.05</v>
      </c>
      <c r="W66">
        <v>986.17391304347825</v>
      </c>
      <c r="X66">
        <v>1003.0555555555555</v>
      </c>
      <c r="Y66">
        <v>959.40909090909088</v>
      </c>
      <c r="Z66" s="52">
        <v>985.14285714285711</v>
      </c>
      <c r="AA66" s="52">
        <v>985.14285714285711</v>
      </c>
      <c r="AB66">
        <v>1180.7170966830111</v>
      </c>
      <c r="AC66">
        <v>1180.7170966830111</v>
      </c>
      <c r="AD66">
        <v>1180.7170966830111</v>
      </c>
      <c r="AE66">
        <v>1176.2299469866155</v>
      </c>
      <c r="AF66">
        <v>1176.2299469866155</v>
      </c>
      <c r="AG66">
        <v>1176.2299469866155</v>
      </c>
      <c r="AH66">
        <v>1208.3913426271085</v>
      </c>
      <c r="AI66">
        <v>1208.3913426271085</v>
      </c>
      <c r="AJ66">
        <v>1208.3913426271085</v>
      </c>
      <c r="AK66">
        <v>1155.8122064254442</v>
      </c>
      <c r="AL66">
        <v>1155.8122064254442</v>
      </c>
      <c r="AM66">
        <v>1155.8122064254442</v>
      </c>
      <c r="AN66">
        <v>1385.2683626406683</v>
      </c>
      <c r="AO66">
        <v>1385.2683626406683</v>
      </c>
      <c r="AP66">
        <v>1385.2683626406683</v>
      </c>
      <c r="AQ66">
        <v>1380.0038445522016</v>
      </c>
      <c r="AR66">
        <v>1380.0038445522016</v>
      </c>
      <c r="AS66">
        <v>1380.0038445522016</v>
      </c>
      <c r="AT66">
        <v>1417.7369848652411</v>
      </c>
      <c r="AU66">
        <v>1417.7369848652411</v>
      </c>
      <c r="AV66">
        <v>1417.7369848652411</v>
      </c>
      <c r="AW66">
        <v>1356.0488682793468</v>
      </c>
      <c r="AX66">
        <v>1356.0488682793468</v>
      </c>
      <c r="AY66">
        <v>1356.0488682793468</v>
      </c>
    </row>
    <row r="67" spans="1:51" x14ac:dyDescent="0.25">
      <c r="A67" t="s">
        <v>129</v>
      </c>
      <c r="B67">
        <v>694.04761904761904</v>
      </c>
      <c r="C67">
        <v>671.85714285714289</v>
      </c>
      <c r="D67">
        <v>735.95238095238096</v>
      </c>
      <c r="E67">
        <v>786.95</v>
      </c>
      <c r="F67">
        <v>788.86956521739125</v>
      </c>
      <c r="G67">
        <v>768.61904761904759</v>
      </c>
      <c r="H67">
        <v>675.19047619047615</v>
      </c>
      <c r="I67">
        <v>693.9545454545455</v>
      </c>
      <c r="J67">
        <v>728.3</v>
      </c>
      <c r="K67">
        <v>735.86956521739125</v>
      </c>
      <c r="L67">
        <v>725.23809523809518</v>
      </c>
      <c r="M67">
        <v>720.52380952380952</v>
      </c>
      <c r="N67">
        <v>701.42857142857144</v>
      </c>
      <c r="O67">
        <v>672.19047619047615</v>
      </c>
      <c r="P67">
        <v>811.57142857142856</v>
      </c>
      <c r="Q67">
        <v>918.45</v>
      </c>
      <c r="R67">
        <v>926.86956521739125</v>
      </c>
      <c r="S67">
        <v>925</v>
      </c>
      <c r="T67">
        <v>962.68181818181813</v>
      </c>
      <c r="U67">
        <v>949</v>
      </c>
      <c r="V67">
        <v>934.05</v>
      </c>
      <c r="W67">
        <v>986.17391304347825</v>
      </c>
      <c r="X67">
        <v>1003.0555555555555</v>
      </c>
      <c r="Y67">
        <v>959.40909090909088</v>
      </c>
      <c r="Z67">
        <v>985.14285714285711</v>
      </c>
      <c r="AA67">
        <v>991.36798971633834</v>
      </c>
      <c r="AB67">
        <v>997.63245899644687</v>
      </c>
      <c r="AC67">
        <v>1003.9365135524253</v>
      </c>
      <c r="AD67">
        <v>1010.2804035242287</v>
      </c>
      <c r="AE67">
        <v>1016.6643806324508</v>
      </c>
      <c r="AF67">
        <v>1023.0886981883111</v>
      </c>
      <c r="AG67">
        <v>1029.5536111037068</v>
      </c>
      <c r="AH67">
        <v>1036.059375901327</v>
      </c>
      <c r="AI67">
        <v>1042.6062507248316</v>
      </c>
      <c r="AJ67">
        <v>1049.1944953490945</v>
      </c>
      <c r="AK67">
        <v>1055.8243711905104</v>
      </c>
      <c r="AL67">
        <v>1062.4961413173685</v>
      </c>
      <c r="AM67">
        <v>1069.2100704602906</v>
      </c>
      <c r="AN67">
        <v>1075.9664250227349</v>
      </c>
      <c r="AO67">
        <v>1082.7654730915674</v>
      </c>
      <c r="AP67">
        <v>1089.6074844476989</v>
      </c>
      <c r="AQ67">
        <v>1096.4927305767897</v>
      </c>
      <c r="AR67">
        <v>1103.4214846800223</v>
      </c>
      <c r="AS67">
        <v>1110.3940216849419</v>
      </c>
      <c r="AT67">
        <v>1117.4106182563642</v>
      </c>
      <c r="AU67">
        <v>1124.4715528073548</v>
      </c>
      <c r="AV67">
        <v>1131.577105510275</v>
      </c>
      <c r="AW67">
        <v>1138.7275583079002</v>
      </c>
      <c r="AX67">
        <v>1145.9231949246059</v>
      </c>
      <c r="AY67">
        <v>1153.1643008776266</v>
      </c>
    </row>
    <row r="68" spans="1:51" x14ac:dyDescent="0.25">
      <c r="A68" t="s">
        <v>131</v>
      </c>
      <c r="B68">
        <v>694.04761904761904</v>
      </c>
      <c r="C68">
        <v>671.85714285714289</v>
      </c>
      <c r="D68">
        <v>735.95238095238096</v>
      </c>
      <c r="E68">
        <v>786.95</v>
      </c>
      <c r="F68">
        <v>788.86956521739125</v>
      </c>
      <c r="G68">
        <v>768.61904761904759</v>
      </c>
      <c r="H68">
        <v>675.19047619047615</v>
      </c>
      <c r="I68">
        <v>693.9545454545455</v>
      </c>
      <c r="J68">
        <v>728.3</v>
      </c>
      <c r="K68">
        <v>735.86956521739125</v>
      </c>
      <c r="L68">
        <v>725.23809523809518</v>
      </c>
      <c r="M68">
        <v>720.52380952380952</v>
      </c>
      <c r="N68">
        <v>701.42857142857144</v>
      </c>
      <c r="O68">
        <v>672.19047619047615</v>
      </c>
      <c r="P68">
        <v>811.57142857142856</v>
      </c>
      <c r="Q68">
        <v>918.45</v>
      </c>
      <c r="R68">
        <v>926.86956521739125</v>
      </c>
      <c r="S68">
        <v>925</v>
      </c>
      <c r="T68">
        <v>962.68181818181813</v>
      </c>
      <c r="U68">
        <v>949</v>
      </c>
      <c r="V68">
        <v>934.05</v>
      </c>
      <c r="W68">
        <v>986.17391304347825</v>
      </c>
      <c r="X68">
        <v>1003.0555555555555</v>
      </c>
      <c r="Y68">
        <v>959.40909090909088</v>
      </c>
      <c r="Z68">
        <v>985.14285714285711</v>
      </c>
      <c r="AA68">
        <v>985.14285714285711</v>
      </c>
      <c r="AB68">
        <v>985.14285714285711</v>
      </c>
      <c r="AC68">
        <v>985.14285714285711</v>
      </c>
      <c r="AD68">
        <v>985.14285714285711</v>
      </c>
      <c r="AE68">
        <v>1113.6910176282925</v>
      </c>
      <c r="AF68">
        <v>1113.6910176282925</v>
      </c>
      <c r="AG68">
        <v>1113.6910176282925</v>
      </c>
      <c r="AH68">
        <v>1113.6910176282925</v>
      </c>
      <c r="AI68">
        <v>1113.6910176282925</v>
      </c>
      <c r="AJ68">
        <v>1113.6910176282925</v>
      </c>
      <c r="AK68">
        <v>1165.4543107010566</v>
      </c>
      <c r="AL68">
        <v>1165.4543107010566</v>
      </c>
      <c r="AM68">
        <v>1165.4543107010566</v>
      </c>
      <c r="AN68">
        <v>1165.4543107010566</v>
      </c>
      <c r="AO68">
        <v>1165.4543107010566</v>
      </c>
      <c r="AP68">
        <v>1317.5307397023753</v>
      </c>
      <c r="AQ68">
        <v>1317.5307397023753</v>
      </c>
      <c r="AR68">
        <v>1317.5307397023753</v>
      </c>
      <c r="AS68">
        <v>1317.5307397023753</v>
      </c>
      <c r="AT68">
        <v>1317.5307397023753</v>
      </c>
      <c r="AU68">
        <v>1317.5307397023753</v>
      </c>
      <c r="AV68">
        <v>1317.5307397023753</v>
      </c>
      <c r="AW68">
        <v>1378.7683080512943</v>
      </c>
      <c r="AX68">
        <v>1378.7683080512943</v>
      </c>
      <c r="AY68">
        <v>1378.7683080512943</v>
      </c>
    </row>
    <row r="69" spans="1:51" x14ac:dyDescent="0.25">
      <c r="A69" s="3" t="s">
        <v>135</v>
      </c>
      <c r="B69">
        <f>B68</f>
        <v>694.04761904761904</v>
      </c>
      <c r="C69">
        <f t="shared" ref="C69:Z71" si="13">C68</f>
        <v>671.85714285714289</v>
      </c>
      <c r="D69">
        <f t="shared" si="13"/>
        <v>735.95238095238096</v>
      </c>
      <c r="E69">
        <f t="shared" si="13"/>
        <v>786.95</v>
      </c>
      <c r="F69">
        <f t="shared" si="13"/>
        <v>788.86956521739125</v>
      </c>
      <c r="G69">
        <f t="shared" si="13"/>
        <v>768.61904761904759</v>
      </c>
      <c r="H69">
        <f t="shared" si="13"/>
        <v>675.19047619047615</v>
      </c>
      <c r="I69">
        <f t="shared" si="13"/>
        <v>693.9545454545455</v>
      </c>
      <c r="J69">
        <f t="shared" si="13"/>
        <v>728.3</v>
      </c>
      <c r="K69">
        <f t="shared" si="13"/>
        <v>735.86956521739125</v>
      </c>
      <c r="L69">
        <f t="shared" si="13"/>
        <v>725.23809523809518</v>
      </c>
      <c r="M69">
        <f t="shared" si="13"/>
        <v>720.52380952380952</v>
      </c>
      <c r="N69">
        <f t="shared" si="13"/>
        <v>701.42857142857144</v>
      </c>
      <c r="O69">
        <f t="shared" si="13"/>
        <v>672.19047619047615</v>
      </c>
      <c r="P69">
        <f t="shared" si="13"/>
        <v>811.57142857142856</v>
      </c>
      <c r="Q69">
        <f t="shared" si="13"/>
        <v>918.45</v>
      </c>
      <c r="R69">
        <f t="shared" si="13"/>
        <v>926.86956521739125</v>
      </c>
      <c r="S69">
        <f t="shared" si="13"/>
        <v>925</v>
      </c>
      <c r="T69">
        <f t="shared" si="13"/>
        <v>962.68181818181813</v>
      </c>
      <c r="U69">
        <f t="shared" si="13"/>
        <v>949</v>
      </c>
      <c r="V69">
        <f t="shared" si="13"/>
        <v>934.05</v>
      </c>
      <c r="W69">
        <f t="shared" si="13"/>
        <v>986.17391304347825</v>
      </c>
      <c r="X69">
        <f t="shared" si="13"/>
        <v>1003.0555555555555</v>
      </c>
      <c r="Y69">
        <f t="shared" si="13"/>
        <v>959.40909090909088</v>
      </c>
      <c r="Z69">
        <f t="shared" si="13"/>
        <v>985.14285714285711</v>
      </c>
      <c r="AA69">
        <f>MAX(AA65:AA68)</f>
        <v>1001.5487899105356</v>
      </c>
      <c r="AB69">
        <f t="shared" ref="AB69:AS69" si="14">MAX(AB65:AB68)</f>
        <v>1180.7170966830111</v>
      </c>
      <c r="AC69">
        <f t="shared" si="14"/>
        <v>1180.7170966830111</v>
      </c>
      <c r="AD69">
        <f t="shared" si="14"/>
        <v>1180.7170966830111</v>
      </c>
      <c r="AE69">
        <f t="shared" si="14"/>
        <v>1176.2299469866155</v>
      </c>
      <c r="AF69">
        <f t="shared" si="14"/>
        <v>1176.2299469866155</v>
      </c>
      <c r="AG69">
        <f t="shared" si="14"/>
        <v>1176.2299469866155</v>
      </c>
      <c r="AH69">
        <f t="shared" si="14"/>
        <v>1208.3913426271085</v>
      </c>
      <c r="AI69">
        <f t="shared" si="14"/>
        <v>1208.3913426271085</v>
      </c>
      <c r="AJ69">
        <f t="shared" si="14"/>
        <v>1208.3913426271085</v>
      </c>
      <c r="AK69">
        <f t="shared" si="14"/>
        <v>1181.4112121825103</v>
      </c>
      <c r="AL69">
        <f t="shared" si="14"/>
        <v>1201.0856713510623</v>
      </c>
      <c r="AM69">
        <f t="shared" si="14"/>
        <v>1221.0877762534481</v>
      </c>
      <c r="AN69">
        <f t="shared" si="14"/>
        <v>1385.2683626406683</v>
      </c>
      <c r="AO69">
        <f t="shared" si="14"/>
        <v>1385.2683626406683</v>
      </c>
      <c r="AP69">
        <f t="shared" si="14"/>
        <v>1385.2683626406683</v>
      </c>
      <c r="AQ69">
        <f t="shared" si="14"/>
        <v>1380.0038445522016</v>
      </c>
      <c r="AR69">
        <f t="shared" si="14"/>
        <v>1380.0038445522016</v>
      </c>
      <c r="AS69">
        <f t="shared" si="14"/>
        <v>1380.0038445522016</v>
      </c>
      <c r="AT69">
        <f t="shared" ref="AT69" si="15">MAX(AT65:AT68)</f>
        <v>1417.7369848652411</v>
      </c>
      <c r="AU69">
        <f t="shared" ref="AU69" si="16">MAX(AU65:AU68)</f>
        <v>1417.7369848652411</v>
      </c>
      <c r="AV69">
        <f t="shared" ref="AV69" si="17">MAX(AV65:AV68)</f>
        <v>1417.7369848652411</v>
      </c>
      <c r="AW69">
        <f t="shared" ref="AW69" si="18">MAX(AW65:AW68)</f>
        <v>1440.3759501858058</v>
      </c>
      <c r="AX69">
        <f t="shared" ref="AX69" si="19">MAX(AX65:AX68)</f>
        <v>1464.3630408169695</v>
      </c>
      <c r="AY69">
        <f t="shared" ref="AY69" si="20">MAX(AY65:AY68)</f>
        <v>1488.7495969605041</v>
      </c>
    </row>
    <row r="70" spans="1:51" x14ac:dyDescent="0.25">
      <c r="A70" s="45" t="s">
        <v>136</v>
      </c>
      <c r="B70">
        <f t="shared" ref="B70:B71" si="21">B69</f>
        <v>694.04761904761904</v>
      </c>
      <c r="C70">
        <f t="shared" si="13"/>
        <v>671.85714285714289</v>
      </c>
      <c r="D70">
        <f t="shared" si="13"/>
        <v>735.95238095238096</v>
      </c>
      <c r="E70">
        <f t="shared" si="13"/>
        <v>786.95</v>
      </c>
      <c r="F70">
        <f t="shared" si="13"/>
        <v>788.86956521739125</v>
      </c>
      <c r="G70">
        <f t="shared" si="13"/>
        <v>768.61904761904759</v>
      </c>
      <c r="H70">
        <f t="shared" si="13"/>
        <v>675.19047619047615</v>
      </c>
      <c r="I70">
        <f t="shared" si="13"/>
        <v>693.9545454545455</v>
      </c>
      <c r="J70">
        <f t="shared" si="13"/>
        <v>728.3</v>
      </c>
      <c r="K70">
        <f t="shared" si="13"/>
        <v>735.86956521739125</v>
      </c>
      <c r="L70">
        <f t="shared" si="13"/>
        <v>725.23809523809518</v>
      </c>
      <c r="M70">
        <f t="shared" si="13"/>
        <v>720.52380952380952</v>
      </c>
      <c r="N70">
        <f t="shared" si="13"/>
        <v>701.42857142857144</v>
      </c>
      <c r="O70">
        <f t="shared" si="13"/>
        <v>672.19047619047615</v>
      </c>
      <c r="P70">
        <f t="shared" si="13"/>
        <v>811.57142857142856</v>
      </c>
      <c r="Q70">
        <f t="shared" si="13"/>
        <v>918.45</v>
      </c>
      <c r="R70">
        <f t="shared" si="13"/>
        <v>926.86956521739125</v>
      </c>
      <c r="S70">
        <f t="shared" si="13"/>
        <v>925</v>
      </c>
      <c r="T70">
        <f t="shared" si="13"/>
        <v>962.68181818181813</v>
      </c>
      <c r="U70">
        <f t="shared" si="13"/>
        <v>949</v>
      </c>
      <c r="V70">
        <f t="shared" si="13"/>
        <v>934.05</v>
      </c>
      <c r="W70">
        <f t="shared" si="13"/>
        <v>986.17391304347825</v>
      </c>
      <c r="X70">
        <f t="shared" si="13"/>
        <v>1003.0555555555555</v>
      </c>
      <c r="Y70">
        <f t="shared" si="13"/>
        <v>959.40909090909088</v>
      </c>
      <c r="Z70">
        <f t="shared" si="13"/>
        <v>985.14285714285711</v>
      </c>
      <c r="AA70">
        <f>MIN(AA64:AA68)</f>
        <v>985.14285714285711</v>
      </c>
      <c r="AB70">
        <f t="shared" ref="AB70:AY70" si="22">MIN(AB64:AB68)</f>
        <v>985.14285714285711</v>
      </c>
      <c r="AC70">
        <f t="shared" si="22"/>
        <v>985.14285714285711</v>
      </c>
      <c r="AD70">
        <f t="shared" si="22"/>
        <v>985.14285714285711</v>
      </c>
      <c r="AE70">
        <f t="shared" si="22"/>
        <v>1016.6643806324508</v>
      </c>
      <c r="AF70">
        <f t="shared" si="22"/>
        <v>1023.0886981883111</v>
      </c>
      <c r="AG70">
        <f t="shared" si="22"/>
        <v>1029.5536111037068</v>
      </c>
      <c r="AH70">
        <f t="shared" si="22"/>
        <v>1036.059375901327</v>
      </c>
      <c r="AI70">
        <f t="shared" si="22"/>
        <v>1042.6062507248316</v>
      </c>
      <c r="AJ70">
        <f t="shared" si="22"/>
        <v>1049.1944953490945</v>
      </c>
      <c r="AK70">
        <f t="shared" si="22"/>
        <v>1055.8243711905104</v>
      </c>
      <c r="AL70">
        <f t="shared" si="22"/>
        <v>1062.4961413173685</v>
      </c>
      <c r="AM70">
        <f t="shared" si="22"/>
        <v>1069.2100704602906</v>
      </c>
      <c r="AN70">
        <f t="shared" si="22"/>
        <v>1075.9664250227349</v>
      </c>
      <c r="AO70">
        <f t="shared" si="22"/>
        <v>1082.7654730915674</v>
      </c>
      <c r="AP70">
        <f t="shared" si="22"/>
        <v>1089.6074844476989</v>
      </c>
      <c r="AQ70">
        <f t="shared" si="22"/>
        <v>1096.4927305767897</v>
      </c>
      <c r="AR70">
        <f t="shared" si="22"/>
        <v>1103.4214846800223</v>
      </c>
      <c r="AS70">
        <f t="shared" si="22"/>
        <v>1110.3940216849419</v>
      </c>
      <c r="AT70">
        <f t="shared" si="22"/>
        <v>1117.4106182563642</v>
      </c>
      <c r="AU70">
        <f t="shared" si="22"/>
        <v>1124.4715528073548</v>
      </c>
      <c r="AV70">
        <f t="shared" si="22"/>
        <v>1131.577105510275</v>
      </c>
      <c r="AW70">
        <f t="shared" si="22"/>
        <v>1138.7275583079002</v>
      </c>
      <c r="AX70">
        <f t="shared" si="22"/>
        <v>1145.9231949246059</v>
      </c>
      <c r="AY70">
        <f t="shared" si="22"/>
        <v>1153.1643008776266</v>
      </c>
    </row>
    <row r="71" spans="1:51" x14ac:dyDescent="0.25">
      <c r="A71" s="3" t="s">
        <v>132</v>
      </c>
      <c r="B71">
        <f t="shared" si="21"/>
        <v>694.04761904761904</v>
      </c>
      <c r="C71">
        <f t="shared" si="13"/>
        <v>671.85714285714289</v>
      </c>
      <c r="D71">
        <f t="shared" si="13"/>
        <v>735.95238095238096</v>
      </c>
      <c r="E71">
        <f t="shared" si="13"/>
        <v>786.95</v>
      </c>
      <c r="F71">
        <f t="shared" si="13"/>
        <v>788.86956521739125</v>
      </c>
      <c r="G71">
        <f t="shared" si="13"/>
        <v>768.61904761904759</v>
      </c>
      <c r="H71">
        <f t="shared" si="13"/>
        <v>675.19047619047615</v>
      </c>
      <c r="I71">
        <f t="shared" si="13"/>
        <v>693.9545454545455</v>
      </c>
      <c r="J71">
        <f t="shared" si="13"/>
        <v>728.3</v>
      </c>
      <c r="K71">
        <f t="shared" si="13"/>
        <v>735.86956521739125</v>
      </c>
      <c r="L71">
        <f t="shared" si="13"/>
        <v>725.23809523809518</v>
      </c>
      <c r="M71">
        <f t="shared" si="13"/>
        <v>720.52380952380952</v>
      </c>
      <c r="N71">
        <f t="shared" si="13"/>
        <v>701.42857142857144</v>
      </c>
      <c r="O71">
        <f t="shared" si="13"/>
        <v>672.19047619047615</v>
      </c>
      <c r="P71">
        <f t="shared" si="13"/>
        <v>811.57142857142856</v>
      </c>
      <c r="Q71">
        <f t="shared" si="13"/>
        <v>918.45</v>
      </c>
      <c r="R71">
        <f t="shared" si="13"/>
        <v>926.86956521739125</v>
      </c>
      <c r="S71">
        <f t="shared" si="13"/>
        <v>925</v>
      </c>
      <c r="T71">
        <f t="shared" si="13"/>
        <v>962.68181818181813</v>
      </c>
      <c r="U71">
        <f t="shared" si="13"/>
        <v>949</v>
      </c>
      <c r="V71">
        <f t="shared" si="13"/>
        <v>934.05</v>
      </c>
      <c r="W71">
        <f t="shared" si="13"/>
        <v>986.17391304347825</v>
      </c>
      <c r="X71">
        <f t="shared" si="13"/>
        <v>1003.0555555555555</v>
      </c>
      <c r="Y71">
        <f t="shared" si="13"/>
        <v>959.40909090909088</v>
      </c>
      <c r="Z71">
        <f t="shared" si="13"/>
        <v>985.14285714285711</v>
      </c>
      <c r="AA71">
        <f>(AA69-AA70)/2 + AA70</f>
        <v>993.34582352669634</v>
      </c>
      <c r="AB71">
        <f t="shared" ref="AB71:AS71" si="23">(AB69-AB70)/2 + AB70</f>
        <v>1082.9299769129341</v>
      </c>
      <c r="AC71">
        <f t="shared" si="23"/>
        <v>1082.9299769129341</v>
      </c>
      <c r="AD71">
        <f t="shared" si="23"/>
        <v>1082.9299769129341</v>
      </c>
      <c r="AE71">
        <f t="shared" si="23"/>
        <v>1096.4471638095331</v>
      </c>
      <c r="AF71">
        <f t="shared" si="23"/>
        <v>1099.6593225874633</v>
      </c>
      <c r="AG71">
        <f t="shared" si="23"/>
        <v>1102.891779045161</v>
      </c>
      <c r="AH71">
        <f t="shared" si="23"/>
        <v>1122.2253592642178</v>
      </c>
      <c r="AI71">
        <f t="shared" si="23"/>
        <v>1125.49879667597</v>
      </c>
      <c r="AJ71">
        <f t="shared" si="23"/>
        <v>1128.7929189881015</v>
      </c>
      <c r="AK71">
        <f t="shared" si="23"/>
        <v>1118.6177916865104</v>
      </c>
      <c r="AL71">
        <f t="shared" si="23"/>
        <v>1131.7909063342154</v>
      </c>
      <c r="AM71">
        <f t="shared" si="23"/>
        <v>1145.1489233568693</v>
      </c>
      <c r="AN71">
        <f t="shared" si="23"/>
        <v>1230.6173938317015</v>
      </c>
      <c r="AO71">
        <f t="shared" si="23"/>
        <v>1234.0169178661179</v>
      </c>
      <c r="AP71">
        <f t="shared" si="23"/>
        <v>1237.4379235441836</v>
      </c>
      <c r="AQ71">
        <f t="shared" si="23"/>
        <v>1238.2482875644955</v>
      </c>
      <c r="AR71">
        <f t="shared" si="23"/>
        <v>1241.7126646161119</v>
      </c>
      <c r="AS71">
        <f t="shared" si="23"/>
        <v>1245.1989331185719</v>
      </c>
      <c r="AT71">
        <f t="shared" ref="AT71" si="24">(AT69-AT70)/2 + AT70</f>
        <v>1267.5738015608026</v>
      </c>
      <c r="AU71">
        <f t="shared" ref="AU71" si="25">(AU69-AU70)/2 + AU70</f>
        <v>1271.1042688362979</v>
      </c>
      <c r="AV71">
        <f t="shared" ref="AV71" si="26">(AV69-AV70)/2 + AV70</f>
        <v>1274.6570451877581</v>
      </c>
      <c r="AW71">
        <f t="shared" ref="AW71" si="27">(AW69-AW70)/2 + AW70</f>
        <v>1289.5517542468529</v>
      </c>
      <c r="AX71">
        <f t="shared" ref="AX71" si="28">(AX69-AX70)/2 + AX70</f>
        <v>1305.1431178707876</v>
      </c>
      <c r="AY71">
        <f t="shared" ref="AY71" si="29">(AY69-AY70)/2 + AY70</f>
        <v>1320.9569489190653</v>
      </c>
    </row>
  </sheetData>
  <conditionalFormatting sqref="AA58:AS61 AA55:AY58">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95A2E-5E32-4FB1-B2DD-C65EBA8D2E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AFF3-7DB3-4F6B-AD9B-B3CF4BB9ED65}">
  <dimension ref="A1:AB11"/>
  <sheetViews>
    <sheetView workbookViewId="0">
      <selection activeCell="B5" sqref="B5"/>
    </sheetView>
  </sheetViews>
  <sheetFormatPr defaultRowHeight="15" x14ac:dyDescent="0.25"/>
  <cols>
    <col min="1" max="1" width="36.7109375" bestFit="1" customWidth="1"/>
  </cols>
  <sheetData>
    <row r="1" spans="1:28" x14ac:dyDescent="0.25">
      <c r="A1" s="3"/>
      <c r="B1" s="31">
        <v>45200</v>
      </c>
      <c r="C1" s="31">
        <v>45231</v>
      </c>
      <c r="D1" s="31">
        <v>45261</v>
      </c>
      <c r="E1" s="31">
        <v>45292</v>
      </c>
      <c r="F1" s="31">
        <v>45323</v>
      </c>
      <c r="G1" s="31">
        <v>45352</v>
      </c>
      <c r="H1" s="31">
        <v>45383</v>
      </c>
      <c r="I1" s="31">
        <v>45413</v>
      </c>
      <c r="J1" s="31">
        <v>45444</v>
      </c>
      <c r="K1" s="31">
        <v>45474</v>
      </c>
      <c r="L1" s="31">
        <v>45505</v>
      </c>
      <c r="M1" s="31">
        <v>45536</v>
      </c>
      <c r="N1" s="31">
        <v>45566</v>
      </c>
      <c r="O1" s="31">
        <v>45597</v>
      </c>
      <c r="P1" s="31">
        <v>45627</v>
      </c>
      <c r="Q1" s="31">
        <v>45658</v>
      </c>
      <c r="R1" s="31">
        <v>45689</v>
      </c>
      <c r="S1" s="31">
        <v>45717</v>
      </c>
      <c r="T1" s="31">
        <v>45748</v>
      </c>
      <c r="U1" s="31">
        <v>45778</v>
      </c>
      <c r="V1" s="31">
        <v>45809</v>
      </c>
      <c r="W1" s="31">
        <v>45839</v>
      </c>
      <c r="X1" s="31">
        <v>45870</v>
      </c>
      <c r="Y1" s="31">
        <v>45901</v>
      </c>
      <c r="Z1" s="31">
        <v>45931</v>
      </c>
      <c r="AA1" s="31">
        <v>45962</v>
      </c>
      <c r="AB1" s="31">
        <v>45992</v>
      </c>
    </row>
    <row r="2" spans="1:28" x14ac:dyDescent="0.25">
      <c r="A2" t="s">
        <v>159</v>
      </c>
      <c r="B2">
        <v>27</v>
      </c>
      <c r="C2">
        <v>28</v>
      </c>
      <c r="D2">
        <v>29</v>
      </c>
      <c r="E2">
        <v>30</v>
      </c>
      <c r="F2">
        <v>31</v>
      </c>
      <c r="G2">
        <v>32</v>
      </c>
      <c r="H2">
        <v>33</v>
      </c>
      <c r="I2">
        <v>33</v>
      </c>
      <c r="J2">
        <v>34</v>
      </c>
      <c r="K2">
        <v>34</v>
      </c>
      <c r="L2">
        <v>34</v>
      </c>
      <c r="M2">
        <v>34</v>
      </c>
      <c r="N2">
        <v>34</v>
      </c>
      <c r="O2">
        <v>34</v>
      </c>
      <c r="P2">
        <v>34</v>
      </c>
      <c r="Q2">
        <v>34</v>
      </c>
      <c r="R2">
        <v>34</v>
      </c>
      <c r="S2">
        <v>34</v>
      </c>
      <c r="T2">
        <v>34</v>
      </c>
      <c r="U2">
        <v>34</v>
      </c>
      <c r="V2">
        <v>34</v>
      </c>
      <c r="W2">
        <v>34</v>
      </c>
      <c r="X2">
        <v>34</v>
      </c>
      <c r="Y2">
        <v>34</v>
      </c>
      <c r="Z2">
        <v>34</v>
      </c>
      <c r="AA2">
        <v>34</v>
      </c>
      <c r="AB2">
        <v>34</v>
      </c>
    </row>
    <row r="3" spans="1:28" x14ac:dyDescent="0.25">
      <c r="A3" t="s">
        <v>169</v>
      </c>
      <c r="B3">
        <f>VLOOKUP(Planning!B2,'Headcount -&gt; Starts p.day Table'!$A$3:$B$20,2,FALSE)</f>
        <v>25</v>
      </c>
      <c r="C3">
        <f>VLOOKUP(Planning!C2,'Headcount -&gt; Starts p.day Table'!$A$3:$B$20,2,FALSE)</f>
        <v>26</v>
      </c>
      <c r="D3">
        <f>VLOOKUP(Planning!D2,'Headcount -&gt; Starts p.day Table'!$A$3:$B$20,2,FALSE)</f>
        <v>27</v>
      </c>
      <c r="E3">
        <f>VLOOKUP(Planning!E2,'Headcount -&gt; Starts p.day Table'!$A$3:$B$20,2,FALSE)</f>
        <v>28</v>
      </c>
      <c r="F3">
        <f>VLOOKUP(Planning!F2,'Headcount -&gt; Starts p.day Table'!$A$3:$B$20,2,FALSE)</f>
        <v>29</v>
      </c>
      <c r="G3">
        <f>VLOOKUP(Planning!G2,'Headcount -&gt; Starts p.day Table'!$A$3:$B$20,2,FALSE)</f>
        <v>30</v>
      </c>
      <c r="H3">
        <f>VLOOKUP(Planning!H2,'Headcount -&gt; Starts p.day Table'!$A$3:$B$20,2,FALSE)</f>
        <v>31</v>
      </c>
      <c r="I3">
        <f>VLOOKUP(Planning!I2,'Headcount -&gt; Starts p.day Table'!$A$3:$B$20,2,FALSE)</f>
        <v>31</v>
      </c>
      <c r="J3">
        <f>VLOOKUP(Planning!J2,'Headcount -&gt; Starts p.day Table'!$A$3:$B$20,2,FALSE)</f>
        <v>32</v>
      </c>
      <c r="K3">
        <f>VLOOKUP(Planning!K2,'Headcount -&gt; Starts p.day Table'!$A$3:$B$20,2,FALSE)</f>
        <v>32</v>
      </c>
      <c r="L3">
        <f>VLOOKUP(Planning!L2,'Headcount -&gt; Starts p.day Table'!$A$3:$B$20,2,FALSE)</f>
        <v>32</v>
      </c>
      <c r="M3">
        <f>VLOOKUP(Planning!M2,'Headcount -&gt; Starts p.day Table'!$A$3:$B$20,2,FALSE)</f>
        <v>32</v>
      </c>
      <c r="N3">
        <f>VLOOKUP(Planning!N2,'Headcount -&gt; Starts p.day Table'!$A$3:$B$20,2,FALSE)</f>
        <v>32</v>
      </c>
      <c r="O3">
        <f>VLOOKUP(Planning!O2,'Headcount -&gt; Starts p.day Table'!$A$3:$B$20,2,FALSE)</f>
        <v>32</v>
      </c>
      <c r="P3">
        <f>VLOOKUP(Planning!P2,'Headcount -&gt; Starts p.day Table'!$A$3:$B$20,2,FALSE)</f>
        <v>32</v>
      </c>
      <c r="Q3">
        <f>VLOOKUP(Planning!Q2,'Headcount -&gt; Starts p.day Table'!$A$3:$B$20,2,FALSE)</f>
        <v>32</v>
      </c>
      <c r="R3">
        <f>VLOOKUP(Planning!R2,'Headcount -&gt; Starts p.day Table'!$A$3:$B$20,2,FALSE)</f>
        <v>32</v>
      </c>
      <c r="S3">
        <f>VLOOKUP(Planning!S2,'Headcount -&gt; Starts p.day Table'!$A$3:$B$20,2,FALSE)</f>
        <v>32</v>
      </c>
      <c r="T3">
        <f>VLOOKUP(Planning!T2,'Headcount -&gt; Starts p.day Table'!$A$3:$B$20,2,FALSE)</f>
        <v>32</v>
      </c>
      <c r="U3">
        <f>VLOOKUP(Planning!U2,'Headcount -&gt; Starts p.day Table'!$A$3:$B$20,2,FALSE)</f>
        <v>32</v>
      </c>
      <c r="V3">
        <f>VLOOKUP(Planning!V2,'Headcount -&gt; Starts p.day Table'!$A$3:$B$20,2,FALSE)</f>
        <v>32</v>
      </c>
      <c r="W3">
        <f>VLOOKUP(Planning!W2,'Headcount -&gt; Starts p.day Table'!$A$3:$B$20,2,FALSE)</f>
        <v>32</v>
      </c>
      <c r="X3">
        <f>VLOOKUP(Planning!X2,'Headcount -&gt; Starts p.day Table'!$A$3:$B$20,2,FALSE)</f>
        <v>32</v>
      </c>
      <c r="Y3">
        <f>VLOOKUP(Planning!Y2,'Headcount -&gt; Starts p.day Table'!$A$3:$B$20,2,FALSE)</f>
        <v>32</v>
      </c>
      <c r="Z3">
        <f>VLOOKUP(Planning!Z2,'Headcount -&gt; Starts p.day Table'!$A$3:$B$20,2,FALSE)</f>
        <v>32</v>
      </c>
      <c r="AA3">
        <f>VLOOKUP(Planning!AA2,'Headcount -&gt; Starts p.day Table'!$A$3:$B$20,2,FALSE)</f>
        <v>32</v>
      </c>
      <c r="AB3">
        <f>VLOOKUP(Planning!AB2,'Headcount -&gt; Starts p.day Table'!$A$3:$B$20,2,FALSE)</f>
        <v>32</v>
      </c>
    </row>
    <row r="4" spans="1:28" x14ac:dyDescent="0.25">
      <c r="A4" t="s">
        <v>170</v>
      </c>
      <c r="B4">
        <v>0.1</v>
      </c>
      <c r="C4">
        <v>0.1</v>
      </c>
      <c r="D4">
        <v>0.1</v>
      </c>
      <c r="E4">
        <v>0.1</v>
      </c>
      <c r="F4">
        <v>0.1</v>
      </c>
      <c r="G4">
        <v>0.2</v>
      </c>
      <c r="H4">
        <v>0.2</v>
      </c>
      <c r="I4">
        <v>0.2</v>
      </c>
      <c r="J4">
        <v>0.2</v>
      </c>
      <c r="K4">
        <v>0.2</v>
      </c>
      <c r="L4">
        <v>0.2</v>
      </c>
      <c r="M4">
        <v>0.2</v>
      </c>
      <c r="N4">
        <v>0.2</v>
      </c>
      <c r="O4">
        <v>0.2</v>
      </c>
      <c r="P4">
        <v>0.2</v>
      </c>
      <c r="Q4">
        <v>0.2</v>
      </c>
      <c r="R4">
        <v>0.2</v>
      </c>
      <c r="S4">
        <v>0.2</v>
      </c>
      <c r="T4">
        <v>0.2</v>
      </c>
      <c r="U4">
        <v>0.2</v>
      </c>
      <c r="V4">
        <v>0.2</v>
      </c>
      <c r="W4">
        <v>0.2</v>
      </c>
      <c r="X4">
        <v>0.2</v>
      </c>
      <c r="Y4">
        <v>0.2</v>
      </c>
      <c r="Z4">
        <v>0.2</v>
      </c>
      <c r="AA4">
        <v>0.2</v>
      </c>
      <c r="AB4">
        <v>0.2</v>
      </c>
    </row>
    <row r="5" spans="1:28" x14ac:dyDescent="0.25">
      <c r="A5" t="s">
        <v>171</v>
      </c>
      <c r="B5">
        <f t="shared" ref="B5:AB5" si="0">ROUND(B3*(1-B4),0)</f>
        <v>23</v>
      </c>
      <c r="C5">
        <f t="shared" si="0"/>
        <v>23</v>
      </c>
      <c r="D5">
        <f t="shared" si="0"/>
        <v>24</v>
      </c>
      <c r="E5">
        <f t="shared" si="0"/>
        <v>25</v>
      </c>
      <c r="F5">
        <f t="shared" si="0"/>
        <v>26</v>
      </c>
      <c r="G5">
        <f t="shared" si="0"/>
        <v>24</v>
      </c>
      <c r="H5">
        <f t="shared" si="0"/>
        <v>25</v>
      </c>
      <c r="I5">
        <f t="shared" si="0"/>
        <v>25</v>
      </c>
      <c r="J5">
        <f t="shared" si="0"/>
        <v>26</v>
      </c>
      <c r="K5">
        <f t="shared" si="0"/>
        <v>26</v>
      </c>
      <c r="L5">
        <f t="shared" si="0"/>
        <v>26</v>
      </c>
      <c r="M5">
        <f t="shared" si="0"/>
        <v>26</v>
      </c>
      <c r="N5">
        <f t="shared" si="0"/>
        <v>26</v>
      </c>
      <c r="O5">
        <f t="shared" si="0"/>
        <v>26</v>
      </c>
      <c r="P5">
        <f t="shared" si="0"/>
        <v>26</v>
      </c>
      <c r="Q5">
        <f t="shared" si="0"/>
        <v>26</v>
      </c>
      <c r="R5">
        <f t="shared" si="0"/>
        <v>26</v>
      </c>
      <c r="S5">
        <f t="shared" si="0"/>
        <v>26</v>
      </c>
      <c r="T5">
        <f t="shared" si="0"/>
        <v>26</v>
      </c>
      <c r="U5">
        <f t="shared" si="0"/>
        <v>26</v>
      </c>
      <c r="V5">
        <f t="shared" si="0"/>
        <v>26</v>
      </c>
      <c r="W5">
        <f t="shared" si="0"/>
        <v>26</v>
      </c>
      <c r="X5">
        <f t="shared" si="0"/>
        <v>26</v>
      </c>
      <c r="Y5">
        <f t="shared" si="0"/>
        <v>26</v>
      </c>
      <c r="Z5">
        <f t="shared" si="0"/>
        <v>26</v>
      </c>
      <c r="AA5">
        <f t="shared" si="0"/>
        <v>26</v>
      </c>
      <c r="AB5">
        <f t="shared" si="0"/>
        <v>26</v>
      </c>
    </row>
    <row r="6" spans="1:28" x14ac:dyDescent="0.25">
      <c r="A6" t="s">
        <v>161</v>
      </c>
      <c r="B6">
        <v>103.12</v>
      </c>
      <c r="C6">
        <v>104.09</v>
      </c>
      <c r="D6">
        <v>105.78</v>
      </c>
      <c r="E6">
        <v>69.569999999999993</v>
      </c>
      <c r="F6">
        <v>34.340000000000003</v>
      </c>
      <c r="G6">
        <v>28.45</v>
      </c>
      <c r="H6">
        <v>22.02</v>
      </c>
      <c r="I6">
        <v>22.25</v>
      </c>
      <c r="J6">
        <v>18.29</v>
      </c>
      <c r="K6">
        <v>22.27</v>
      </c>
      <c r="L6">
        <v>24.59</v>
      </c>
      <c r="M6">
        <v>32.619999999999997</v>
      </c>
    </row>
    <row r="7" spans="1:28" x14ac:dyDescent="0.25">
      <c r="A7" t="s">
        <v>162</v>
      </c>
      <c r="B7">
        <v>92.77</v>
      </c>
      <c r="C7">
        <v>93.56</v>
      </c>
      <c r="D7">
        <v>91.43</v>
      </c>
      <c r="E7">
        <v>37.770000000000003</v>
      </c>
      <c r="F7">
        <v>18.96</v>
      </c>
      <c r="G7">
        <v>19.239999999999998</v>
      </c>
      <c r="H7">
        <v>15.89</v>
      </c>
      <c r="I7">
        <v>16.82</v>
      </c>
      <c r="J7">
        <v>13.66</v>
      </c>
      <c r="K7">
        <v>15.15</v>
      </c>
      <c r="L7">
        <v>15.61</v>
      </c>
      <c r="M7">
        <v>16.28</v>
      </c>
    </row>
    <row r="8" spans="1:28" x14ac:dyDescent="0.25">
      <c r="A8" t="s">
        <v>163</v>
      </c>
      <c r="B8">
        <v>76.83</v>
      </c>
      <c r="C8">
        <v>77.13</v>
      </c>
      <c r="D8">
        <v>56.99</v>
      </c>
      <c r="E8">
        <v>24.99</v>
      </c>
      <c r="F8">
        <v>14.59</v>
      </c>
      <c r="G8">
        <v>14.87</v>
      </c>
      <c r="H8">
        <v>10.86</v>
      </c>
      <c r="I8">
        <v>11.28</v>
      </c>
      <c r="J8">
        <v>10.54</v>
      </c>
      <c r="K8">
        <v>10.67</v>
      </c>
      <c r="L8">
        <v>10.61</v>
      </c>
      <c r="M8">
        <v>11.28</v>
      </c>
    </row>
    <row r="9" spans="1:28" x14ac:dyDescent="0.25">
      <c r="B9">
        <v>959.40909090909088</v>
      </c>
      <c r="C9">
        <v>985.14285714285711</v>
      </c>
      <c r="D9">
        <v>1001.5487899105356</v>
      </c>
      <c r="E9">
        <v>1180.7170966830111</v>
      </c>
      <c r="F9">
        <v>1180.7170966830111</v>
      </c>
      <c r="G9">
        <v>1180.7170966830111</v>
      </c>
      <c r="H9">
        <v>1176.2299469866155</v>
      </c>
      <c r="I9">
        <v>1176.2299469866155</v>
      </c>
      <c r="J9">
        <v>1176.2299469866155</v>
      </c>
      <c r="K9">
        <v>1208.3913426271085</v>
      </c>
      <c r="L9">
        <v>1208.3913426271085</v>
      </c>
      <c r="M9">
        <v>1208.3913426271085</v>
      </c>
      <c r="N9">
        <v>1181.4112121825103</v>
      </c>
      <c r="O9">
        <v>1201.0856713510623</v>
      </c>
      <c r="P9">
        <v>1221.0877762534481</v>
      </c>
      <c r="Q9">
        <v>1385.2683626406683</v>
      </c>
      <c r="R9">
        <v>1385.2683626406683</v>
      </c>
      <c r="S9">
        <v>1385.2683626406683</v>
      </c>
      <c r="T9">
        <v>1380.0038445522016</v>
      </c>
      <c r="U9">
        <v>1380.0038445522016</v>
      </c>
      <c r="V9">
        <v>1380.0038445522016</v>
      </c>
      <c r="W9">
        <v>1417.7369848652411</v>
      </c>
      <c r="X9">
        <v>1417.7369848652411</v>
      </c>
      <c r="Y9">
        <v>1417.7369848652411</v>
      </c>
      <c r="Z9">
        <v>1440.3759501858058</v>
      </c>
      <c r="AA9">
        <v>1464.3630408169695</v>
      </c>
      <c r="AB9">
        <v>1488.7495969605041</v>
      </c>
    </row>
    <row r="10" spans="1:28" x14ac:dyDescent="0.25">
      <c r="B10">
        <v>959.40909090909088</v>
      </c>
      <c r="C10">
        <v>985.14285714285711</v>
      </c>
      <c r="D10">
        <v>985.14285714285711</v>
      </c>
      <c r="E10">
        <v>985.14285714285711</v>
      </c>
      <c r="F10">
        <v>985.14285714285711</v>
      </c>
      <c r="G10">
        <v>985.14285714285711</v>
      </c>
      <c r="H10">
        <v>1016.6643806324508</v>
      </c>
      <c r="I10">
        <v>1023.0886981883111</v>
      </c>
      <c r="J10">
        <v>1029.5536111037068</v>
      </c>
      <c r="K10">
        <v>1036.059375901327</v>
      </c>
      <c r="L10">
        <v>1042.6062507248316</v>
      </c>
      <c r="M10">
        <v>1049.1944953490945</v>
      </c>
      <c r="N10">
        <v>1055.8243711905104</v>
      </c>
      <c r="O10">
        <v>1062.4961413173685</v>
      </c>
      <c r="P10">
        <v>1069.2100704602906</v>
      </c>
      <c r="Q10">
        <v>1075.9664250227349</v>
      </c>
      <c r="R10">
        <v>1082.7654730915674</v>
      </c>
      <c r="S10">
        <v>1089.6074844476989</v>
      </c>
      <c r="T10">
        <v>1096.4927305767897</v>
      </c>
      <c r="U10">
        <v>1103.4214846800223</v>
      </c>
      <c r="V10">
        <v>1110.3940216849419</v>
      </c>
      <c r="W10">
        <v>1117.4106182563642</v>
      </c>
      <c r="X10">
        <v>1124.4715528073548</v>
      </c>
      <c r="Y10">
        <v>1131.577105510275</v>
      </c>
      <c r="Z10">
        <v>1138.7275583079002</v>
      </c>
      <c r="AA10">
        <v>1145.9231949246059</v>
      </c>
      <c r="AB10">
        <v>1153.1643008776266</v>
      </c>
    </row>
    <row r="11" spans="1:28" x14ac:dyDescent="0.25">
      <c r="B11">
        <v>959.40909090909088</v>
      </c>
      <c r="C11">
        <v>985.14285714285711</v>
      </c>
      <c r="D11">
        <v>993.34582352669634</v>
      </c>
      <c r="E11">
        <v>1082.9299769129341</v>
      </c>
      <c r="F11">
        <v>1082.9299769129341</v>
      </c>
      <c r="G11">
        <v>1082.9299769129341</v>
      </c>
      <c r="H11">
        <v>1096.4471638095331</v>
      </c>
      <c r="I11">
        <v>1099.6593225874633</v>
      </c>
      <c r="J11">
        <v>1102.891779045161</v>
      </c>
      <c r="K11">
        <v>1122.2253592642178</v>
      </c>
      <c r="L11">
        <v>1125.49879667597</v>
      </c>
      <c r="M11">
        <v>1128.7929189881015</v>
      </c>
      <c r="N11">
        <v>1118.6177916865104</v>
      </c>
      <c r="O11">
        <v>1131.7909063342154</v>
      </c>
      <c r="P11">
        <v>1145.1489233568693</v>
      </c>
      <c r="Q11">
        <v>1230.6173938317015</v>
      </c>
      <c r="R11">
        <v>1234.0169178661179</v>
      </c>
      <c r="S11">
        <v>1237.4379235441836</v>
      </c>
      <c r="T11">
        <v>1238.2482875644955</v>
      </c>
      <c r="U11">
        <v>1241.7126646161119</v>
      </c>
      <c r="V11">
        <v>1245.1989331185719</v>
      </c>
      <c r="W11">
        <v>1267.5738015608026</v>
      </c>
      <c r="X11">
        <v>1271.1042688362979</v>
      </c>
      <c r="Y11">
        <v>1274.6570451877581</v>
      </c>
      <c r="Z11">
        <v>1289.5517542468529</v>
      </c>
      <c r="AA11">
        <v>1305.1431178707876</v>
      </c>
      <c r="AB11">
        <v>1320.9569489190653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2E660-5D67-4433-96CA-5564BDF710C0}">
  <dimension ref="A1:B18"/>
  <sheetViews>
    <sheetView workbookViewId="0">
      <selection activeCell="N34" sqref="N34"/>
    </sheetView>
  </sheetViews>
  <sheetFormatPr defaultRowHeight="15" x14ac:dyDescent="0.25"/>
  <cols>
    <col min="1" max="1" width="14" customWidth="1"/>
    <col min="2" max="2" width="13.140625" bestFit="1" customWidth="1"/>
  </cols>
  <sheetData>
    <row r="1" spans="1:2" x14ac:dyDescent="0.25">
      <c r="A1" t="s">
        <v>168</v>
      </c>
    </row>
    <row r="2" spans="1:2" x14ac:dyDescent="0.25">
      <c r="A2" t="s">
        <v>166</v>
      </c>
      <c r="B2" t="s">
        <v>167</v>
      </c>
    </row>
    <row r="3" spans="1:2" x14ac:dyDescent="0.25">
      <c r="A3">
        <v>21</v>
      </c>
      <c r="B3" s="46">
        <v>19</v>
      </c>
    </row>
    <row r="4" spans="1:2" x14ac:dyDescent="0.25">
      <c r="A4">
        <v>22</v>
      </c>
      <c r="B4">
        <v>20</v>
      </c>
    </row>
    <row r="5" spans="1:2" x14ac:dyDescent="0.25">
      <c r="A5">
        <v>23</v>
      </c>
      <c r="B5">
        <v>21</v>
      </c>
    </row>
    <row r="6" spans="1:2" x14ac:dyDescent="0.25">
      <c r="A6">
        <v>24</v>
      </c>
      <c r="B6">
        <v>22</v>
      </c>
    </row>
    <row r="7" spans="1:2" x14ac:dyDescent="0.25">
      <c r="A7">
        <v>25</v>
      </c>
      <c r="B7">
        <v>23</v>
      </c>
    </row>
    <row r="8" spans="1:2" x14ac:dyDescent="0.25">
      <c r="A8">
        <v>26</v>
      </c>
      <c r="B8">
        <v>24</v>
      </c>
    </row>
    <row r="9" spans="1:2" x14ac:dyDescent="0.25">
      <c r="A9">
        <v>27</v>
      </c>
      <c r="B9">
        <v>25</v>
      </c>
    </row>
    <row r="10" spans="1:2" x14ac:dyDescent="0.25">
      <c r="A10">
        <v>28</v>
      </c>
      <c r="B10">
        <v>26</v>
      </c>
    </row>
    <row r="11" spans="1:2" x14ac:dyDescent="0.25">
      <c r="A11">
        <v>29</v>
      </c>
      <c r="B11">
        <v>27</v>
      </c>
    </row>
    <row r="12" spans="1:2" x14ac:dyDescent="0.25">
      <c r="A12">
        <v>30</v>
      </c>
      <c r="B12">
        <v>28</v>
      </c>
    </row>
    <row r="13" spans="1:2" x14ac:dyDescent="0.25">
      <c r="A13">
        <v>31</v>
      </c>
      <c r="B13">
        <v>29</v>
      </c>
    </row>
    <row r="14" spans="1:2" x14ac:dyDescent="0.25">
      <c r="A14">
        <v>32</v>
      </c>
      <c r="B14">
        <v>30</v>
      </c>
    </row>
    <row r="15" spans="1:2" x14ac:dyDescent="0.25">
      <c r="A15">
        <v>33</v>
      </c>
      <c r="B15">
        <v>31</v>
      </c>
    </row>
    <row r="16" spans="1:2" x14ac:dyDescent="0.25">
      <c r="A16">
        <v>34</v>
      </c>
      <c r="B16">
        <v>32</v>
      </c>
    </row>
    <row r="17" spans="1:2" x14ac:dyDescent="0.25">
      <c r="A17">
        <v>35</v>
      </c>
      <c r="B17">
        <v>33</v>
      </c>
    </row>
    <row r="18" spans="1:2" x14ac:dyDescent="0.25">
      <c r="A18">
        <v>36</v>
      </c>
      <c r="B18">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799AF-601E-4ECD-AC53-885228354E6E}">
  <dimension ref="A1:BA88"/>
  <sheetViews>
    <sheetView tabSelected="1" workbookViewId="0">
      <selection activeCell="H6" sqref="H6"/>
    </sheetView>
  </sheetViews>
  <sheetFormatPr defaultRowHeight="15" x14ac:dyDescent="0.25"/>
  <cols>
    <col min="1" max="1" width="42.7109375" bestFit="1" customWidth="1"/>
    <col min="29" max="29" width="30.28515625" bestFit="1" customWidth="1"/>
    <col min="30" max="30" width="32" bestFit="1" customWidth="1"/>
  </cols>
  <sheetData>
    <row r="1" spans="1:30" x14ac:dyDescent="0.25">
      <c r="A1" s="3" t="s">
        <v>110</v>
      </c>
      <c r="B1" s="31">
        <f>'Interaction Voumes'!Y54</f>
        <v>45200</v>
      </c>
      <c r="C1" s="31">
        <f>'Interaction Voumes'!Z54</f>
        <v>45231</v>
      </c>
      <c r="D1" s="31">
        <f>'Interaction Voumes'!AA54</f>
        <v>45261</v>
      </c>
      <c r="E1" s="31">
        <f>'Interaction Voumes'!AB54</f>
        <v>45292</v>
      </c>
      <c r="F1" s="31">
        <f>'Interaction Voumes'!AC54</f>
        <v>45323</v>
      </c>
      <c r="G1" s="31">
        <f>'Interaction Voumes'!AD54</f>
        <v>45352</v>
      </c>
      <c r="H1" s="31">
        <f>'Interaction Voumes'!AE54</f>
        <v>45383</v>
      </c>
      <c r="I1" s="31">
        <f>'Interaction Voumes'!AF54</f>
        <v>45413</v>
      </c>
      <c r="J1" s="31">
        <f>'Interaction Voumes'!AG54</f>
        <v>45444</v>
      </c>
      <c r="K1" s="31">
        <f>'Interaction Voumes'!AH54</f>
        <v>45474</v>
      </c>
      <c r="L1" s="31">
        <f>'Interaction Voumes'!AI54</f>
        <v>45505</v>
      </c>
      <c r="M1" s="31">
        <f>'Interaction Voumes'!AJ54</f>
        <v>45536</v>
      </c>
      <c r="N1" s="31">
        <f>'Interaction Voumes'!AK54</f>
        <v>45566</v>
      </c>
      <c r="O1" s="31">
        <f>'Interaction Voumes'!AL54</f>
        <v>45597</v>
      </c>
      <c r="P1" s="31">
        <f>'Interaction Voumes'!AM54</f>
        <v>45627</v>
      </c>
      <c r="Q1" s="31">
        <f>'Interaction Voumes'!AN54</f>
        <v>45658</v>
      </c>
      <c r="R1" s="31">
        <f>'Interaction Voumes'!AO54</f>
        <v>45689</v>
      </c>
      <c r="S1" s="31">
        <f>'Interaction Voumes'!AP54</f>
        <v>45717</v>
      </c>
      <c r="T1" s="31">
        <f>'Interaction Voumes'!AQ54</f>
        <v>45748</v>
      </c>
      <c r="U1" s="31">
        <f>'Interaction Voumes'!AR54</f>
        <v>45778</v>
      </c>
      <c r="V1" s="31">
        <f>'Interaction Voumes'!AS54</f>
        <v>45809</v>
      </c>
      <c r="W1" s="31">
        <f>'Interaction Voumes'!AT54</f>
        <v>45839</v>
      </c>
      <c r="X1" s="31">
        <f>'Interaction Voumes'!AU54</f>
        <v>45870</v>
      </c>
      <c r="Y1" s="31">
        <f>'Interaction Voumes'!AV54</f>
        <v>45901</v>
      </c>
      <c r="Z1" s="31">
        <f>'Interaction Voumes'!AW54</f>
        <v>45931</v>
      </c>
      <c r="AA1" s="31">
        <f>'Interaction Voumes'!AX54</f>
        <v>45962</v>
      </c>
      <c r="AB1" s="31">
        <f>'Interaction Voumes'!AY54</f>
        <v>45992</v>
      </c>
    </row>
    <row r="2" spans="1:30" x14ac:dyDescent="0.25">
      <c r="A2" t="s">
        <v>137</v>
      </c>
      <c r="B2">
        <f>'Interaction Voumes'!Y65</f>
        <v>959.40909090909088</v>
      </c>
      <c r="C2">
        <f>'Interaction Voumes'!Z65</f>
        <v>985.14285714285711</v>
      </c>
      <c r="D2">
        <f>'Interaction Voumes'!AA65</f>
        <v>1001.5487899105356</v>
      </c>
      <c r="E2">
        <f>'Interaction Voumes'!AB65</f>
        <v>1018.2279364847458</v>
      </c>
      <c r="F2">
        <f>'Interaction Voumes'!AC65</f>
        <v>1035.1848467917332</v>
      </c>
      <c r="G2">
        <f>'Interaction Voumes'!AD65</f>
        <v>1052.4241465292757</v>
      </c>
      <c r="H2">
        <f>'Interaction Voumes'!AE65</f>
        <v>1069.9505384285339</v>
      </c>
      <c r="I2">
        <f>'Interaction Voumes'!AF65</f>
        <v>1087.7688035369154</v>
      </c>
      <c r="J2">
        <f>'Interaction Voumes'!AG65</f>
        <v>1105.8838025223029</v>
      </c>
      <c r="K2">
        <f>'Interaction Voumes'!AH65</f>
        <v>1124.3004769990021</v>
      </c>
      <c r="L2">
        <f>'Interaction Voumes'!AI65</f>
        <v>1143.0238508757714</v>
      </c>
      <c r="M2">
        <f>'Interaction Voumes'!AJ65</f>
        <v>1162.0590317263</v>
      </c>
      <c r="N2">
        <f>'Interaction Voumes'!AK65</f>
        <v>1181.4112121825103</v>
      </c>
      <c r="O2">
        <f>'Interaction Voumes'!AL65</f>
        <v>1201.0856713510623</v>
      </c>
      <c r="P2">
        <f>'Interaction Voumes'!AM65</f>
        <v>1221.0877762534481</v>
      </c>
      <c r="Q2">
        <f>'Interaction Voumes'!AN65</f>
        <v>1241.4229832900687</v>
      </c>
      <c r="R2">
        <f>'Interaction Voumes'!AO65</f>
        <v>1262.0968397286931</v>
      </c>
      <c r="S2">
        <f>'Interaction Voumes'!AP65</f>
        <v>1283.1149852177039</v>
      </c>
      <c r="T2">
        <f>'Interaction Voumes'!AQ65</f>
        <v>1304.4831533245449</v>
      </c>
      <c r="U2">
        <f>'Interaction Voumes'!AR65</f>
        <v>1326.2071730997886</v>
      </c>
      <c r="V2">
        <f>'Interaction Voumes'!AS65</f>
        <v>1348.2929706672503</v>
      </c>
      <c r="W2">
        <f>'Interaction Voumes'!AT65</f>
        <v>1370.746570840583</v>
      </c>
      <c r="X2">
        <f>'Interaction Voumes'!AU65</f>
        <v>1393.5740987667944</v>
      </c>
      <c r="Y2">
        <f>'Interaction Voumes'!AV65</f>
        <v>1416.7817815971341</v>
      </c>
      <c r="Z2">
        <f>'Interaction Voumes'!AW65</f>
        <v>1440.3759501858058</v>
      </c>
      <c r="AA2">
        <f>'Interaction Voumes'!AX65</f>
        <v>1464.3630408169695</v>
      </c>
      <c r="AB2">
        <f>'Interaction Voumes'!AY65</f>
        <v>1488.7495969605041</v>
      </c>
    </row>
    <row r="3" spans="1:30" x14ac:dyDescent="0.25">
      <c r="A3" t="s">
        <v>138</v>
      </c>
      <c r="B3">
        <f>'Interaction Voumes'!Y66</f>
        <v>959.40909090909088</v>
      </c>
      <c r="C3">
        <f>'Interaction Voumes'!Z66</f>
        <v>985.14285714285711</v>
      </c>
      <c r="D3">
        <f>'Interaction Voumes'!AA66</f>
        <v>985.14285714285711</v>
      </c>
      <c r="E3">
        <f>'Interaction Voumes'!AB66</f>
        <v>1180.7170966830111</v>
      </c>
      <c r="F3">
        <f>'Interaction Voumes'!AC66</f>
        <v>1180.7170966830111</v>
      </c>
      <c r="G3">
        <f>'Interaction Voumes'!AD66</f>
        <v>1180.7170966830111</v>
      </c>
      <c r="H3">
        <f>'Interaction Voumes'!AE66</f>
        <v>1176.2299469866155</v>
      </c>
      <c r="I3">
        <f>'Interaction Voumes'!AF66</f>
        <v>1176.2299469866155</v>
      </c>
      <c r="J3">
        <f>'Interaction Voumes'!AG66</f>
        <v>1176.2299469866155</v>
      </c>
      <c r="K3">
        <f>'Interaction Voumes'!AH66</f>
        <v>1208.3913426271085</v>
      </c>
      <c r="L3">
        <f>'Interaction Voumes'!AI66</f>
        <v>1208.3913426271085</v>
      </c>
      <c r="M3">
        <f>'Interaction Voumes'!AJ66</f>
        <v>1208.3913426271085</v>
      </c>
      <c r="N3">
        <f>'Interaction Voumes'!AK66</f>
        <v>1155.8122064254442</v>
      </c>
      <c r="O3">
        <f>'Interaction Voumes'!AL66</f>
        <v>1155.8122064254442</v>
      </c>
      <c r="P3">
        <f>'Interaction Voumes'!AM66</f>
        <v>1155.8122064254442</v>
      </c>
      <c r="Q3">
        <f>'Interaction Voumes'!AN66</f>
        <v>1385.2683626406683</v>
      </c>
      <c r="R3">
        <f>'Interaction Voumes'!AO66</f>
        <v>1385.2683626406683</v>
      </c>
      <c r="S3">
        <f>'Interaction Voumes'!AP66</f>
        <v>1385.2683626406683</v>
      </c>
      <c r="T3">
        <f>'Interaction Voumes'!AQ66</f>
        <v>1380.0038445522016</v>
      </c>
      <c r="U3">
        <f>'Interaction Voumes'!AR66</f>
        <v>1380.0038445522016</v>
      </c>
      <c r="V3">
        <f>'Interaction Voumes'!AS66</f>
        <v>1380.0038445522016</v>
      </c>
      <c r="W3">
        <f>'Interaction Voumes'!AT66</f>
        <v>1417.7369848652411</v>
      </c>
      <c r="X3">
        <f>'Interaction Voumes'!AU66</f>
        <v>1417.7369848652411</v>
      </c>
      <c r="Y3">
        <f>'Interaction Voumes'!AV66</f>
        <v>1417.7369848652411</v>
      </c>
      <c r="Z3">
        <f>'Interaction Voumes'!AW66</f>
        <v>1356.0488682793468</v>
      </c>
      <c r="AA3">
        <f>'Interaction Voumes'!AX66</f>
        <v>1356.0488682793468</v>
      </c>
      <c r="AB3">
        <f>'Interaction Voumes'!AY66</f>
        <v>1356.0488682793468</v>
      </c>
    </row>
    <row r="4" spans="1:30" x14ac:dyDescent="0.25">
      <c r="A4" t="s">
        <v>139</v>
      </c>
      <c r="B4">
        <f>'Interaction Voumes'!Y67</f>
        <v>959.40909090909088</v>
      </c>
      <c r="C4">
        <f>'Interaction Voumes'!Z67</f>
        <v>985.14285714285711</v>
      </c>
      <c r="D4">
        <f>'Interaction Voumes'!AA67</f>
        <v>991.36798971633834</v>
      </c>
      <c r="E4">
        <f>'Interaction Voumes'!AB67</f>
        <v>997.63245899644687</v>
      </c>
      <c r="F4">
        <f>'Interaction Voumes'!AC67</f>
        <v>1003.9365135524253</v>
      </c>
      <c r="G4">
        <f>'Interaction Voumes'!AD67</f>
        <v>1010.2804035242287</v>
      </c>
      <c r="H4">
        <f>'Interaction Voumes'!AE67</f>
        <v>1016.6643806324508</v>
      </c>
      <c r="I4">
        <f>'Interaction Voumes'!AF67</f>
        <v>1023.0886981883111</v>
      </c>
      <c r="J4">
        <f>'Interaction Voumes'!AG67</f>
        <v>1029.5536111037068</v>
      </c>
      <c r="K4">
        <f>'Interaction Voumes'!AH67</f>
        <v>1036.059375901327</v>
      </c>
      <c r="L4">
        <f>'Interaction Voumes'!AI67</f>
        <v>1042.6062507248316</v>
      </c>
      <c r="M4">
        <f>'Interaction Voumes'!AJ67</f>
        <v>1049.1944953490945</v>
      </c>
      <c r="N4">
        <f>'Interaction Voumes'!AK67</f>
        <v>1055.8243711905104</v>
      </c>
      <c r="O4">
        <f>'Interaction Voumes'!AL67</f>
        <v>1062.4961413173685</v>
      </c>
      <c r="P4">
        <f>'Interaction Voumes'!AM67</f>
        <v>1069.2100704602906</v>
      </c>
      <c r="Q4">
        <f>'Interaction Voumes'!AN67</f>
        <v>1075.9664250227349</v>
      </c>
      <c r="R4">
        <f>'Interaction Voumes'!AO67</f>
        <v>1082.7654730915674</v>
      </c>
      <c r="S4">
        <f>'Interaction Voumes'!AP67</f>
        <v>1089.6074844476989</v>
      </c>
      <c r="T4">
        <f>'Interaction Voumes'!AQ67</f>
        <v>1096.4927305767897</v>
      </c>
      <c r="U4">
        <f>'Interaction Voumes'!AR67</f>
        <v>1103.4214846800223</v>
      </c>
      <c r="V4">
        <f>'Interaction Voumes'!AS67</f>
        <v>1110.3940216849419</v>
      </c>
      <c r="W4">
        <f>'Interaction Voumes'!AT67</f>
        <v>1117.4106182563642</v>
      </c>
      <c r="X4">
        <f>'Interaction Voumes'!AU67</f>
        <v>1124.4715528073548</v>
      </c>
      <c r="Y4">
        <f>'Interaction Voumes'!AV67</f>
        <v>1131.577105510275</v>
      </c>
      <c r="Z4">
        <f>'Interaction Voumes'!AW67</f>
        <v>1138.7275583079002</v>
      </c>
      <c r="AA4">
        <f>'Interaction Voumes'!AX67</f>
        <v>1145.9231949246059</v>
      </c>
      <c r="AB4">
        <f>'Interaction Voumes'!AY67</f>
        <v>1153.1643008776266</v>
      </c>
    </row>
    <row r="5" spans="1:30" x14ac:dyDescent="0.25">
      <c r="A5" t="s">
        <v>140</v>
      </c>
      <c r="B5">
        <f>'Effective Hndl Tme (Day agents)'!AU55</f>
        <v>48.439024390243901</v>
      </c>
    </row>
    <row r="7" spans="1:30" x14ac:dyDescent="0.25">
      <c r="A7" s="3" t="s">
        <v>143</v>
      </c>
      <c r="AC7" t="s">
        <v>141</v>
      </c>
      <c r="AD7" s="3" t="s">
        <v>142</v>
      </c>
    </row>
    <row r="8" spans="1:30" x14ac:dyDescent="0.25">
      <c r="A8" s="46">
        <v>19</v>
      </c>
      <c r="B8">
        <v>99.31</v>
      </c>
      <c r="C8">
        <v>99.74</v>
      </c>
      <c r="D8">
        <v>105.18</v>
      </c>
      <c r="E8">
        <v>125.68</v>
      </c>
      <c r="F8">
        <v>125.79</v>
      </c>
      <c r="G8">
        <v>125.82</v>
      </c>
      <c r="H8">
        <v>135.02000000000001</v>
      </c>
      <c r="I8">
        <v>134.04</v>
      </c>
      <c r="J8">
        <v>133.63</v>
      </c>
      <c r="K8">
        <v>139.94999999999999</v>
      </c>
      <c r="L8">
        <v>143.38</v>
      </c>
      <c r="M8">
        <v>148.36000000000001</v>
      </c>
      <c r="AC8">
        <v>21</v>
      </c>
      <c r="AD8">
        <v>26</v>
      </c>
    </row>
    <row r="9" spans="1:30" x14ac:dyDescent="0.25">
      <c r="A9">
        <v>20</v>
      </c>
      <c r="B9">
        <v>76.209999999999994</v>
      </c>
      <c r="C9">
        <v>76.06</v>
      </c>
      <c r="D9">
        <v>82.41</v>
      </c>
      <c r="E9">
        <v>104.93</v>
      </c>
      <c r="F9">
        <v>104.5</v>
      </c>
      <c r="G9">
        <v>104.5</v>
      </c>
      <c r="H9">
        <v>113.35</v>
      </c>
      <c r="I9">
        <v>113.98</v>
      </c>
      <c r="J9">
        <v>112.83</v>
      </c>
      <c r="K9">
        <v>119.5</v>
      </c>
      <c r="L9">
        <v>123.03</v>
      </c>
      <c r="M9">
        <v>128.84</v>
      </c>
      <c r="AC9">
        <v>22</v>
      </c>
      <c r="AD9">
        <f>AC9+5</f>
        <v>27</v>
      </c>
    </row>
    <row r="10" spans="1:30" x14ac:dyDescent="0.25">
      <c r="A10">
        <v>21</v>
      </c>
      <c r="B10">
        <v>48.53</v>
      </c>
      <c r="C10">
        <v>48.56</v>
      </c>
      <c r="D10">
        <v>58.57</v>
      </c>
      <c r="E10">
        <v>88.94</v>
      </c>
      <c r="F10">
        <v>89.03</v>
      </c>
      <c r="G10">
        <v>88.01</v>
      </c>
      <c r="H10">
        <v>99.17</v>
      </c>
      <c r="I10">
        <v>98.63</v>
      </c>
      <c r="J10">
        <v>99.42</v>
      </c>
      <c r="K10">
        <v>107.26</v>
      </c>
      <c r="L10">
        <v>109.35</v>
      </c>
      <c r="M10">
        <v>116.89</v>
      </c>
      <c r="AC10">
        <v>23</v>
      </c>
      <c r="AD10">
        <f t="shared" ref="AD10:AD19" si="0">AC10+5</f>
        <v>28</v>
      </c>
    </row>
    <row r="11" spans="1:30" x14ac:dyDescent="0.25">
      <c r="A11">
        <v>22</v>
      </c>
      <c r="B11">
        <v>30.54</v>
      </c>
      <c r="C11">
        <v>29.65</v>
      </c>
      <c r="D11">
        <v>34.46</v>
      </c>
      <c r="E11">
        <v>70.59</v>
      </c>
      <c r="F11">
        <v>69.06</v>
      </c>
      <c r="G11">
        <v>68.94</v>
      </c>
      <c r="H11">
        <v>83.7</v>
      </c>
      <c r="I11">
        <v>83.04</v>
      </c>
      <c r="J11">
        <v>83.61</v>
      </c>
      <c r="K11">
        <v>91.8</v>
      </c>
      <c r="L11">
        <v>95.18</v>
      </c>
      <c r="M11">
        <v>103.22</v>
      </c>
      <c r="AC11">
        <v>24</v>
      </c>
      <c r="AD11">
        <f t="shared" si="0"/>
        <v>29</v>
      </c>
    </row>
    <row r="12" spans="1:30" x14ac:dyDescent="0.25">
      <c r="A12">
        <v>23</v>
      </c>
      <c r="B12">
        <v>14.95</v>
      </c>
      <c r="C12">
        <v>15.09</v>
      </c>
      <c r="D12">
        <v>16.89</v>
      </c>
      <c r="E12">
        <v>33.47</v>
      </c>
      <c r="F12">
        <v>34.450000000000003</v>
      </c>
      <c r="G12">
        <v>34.869999999999997</v>
      </c>
      <c r="H12">
        <v>53.91</v>
      </c>
      <c r="I12">
        <v>50.96</v>
      </c>
      <c r="J12">
        <v>53.59</v>
      </c>
      <c r="K12">
        <v>68.28</v>
      </c>
      <c r="L12">
        <v>73</v>
      </c>
      <c r="M12">
        <v>82.39</v>
      </c>
      <c r="AC12">
        <v>25</v>
      </c>
      <c r="AD12">
        <f t="shared" si="0"/>
        <v>30</v>
      </c>
    </row>
    <row r="13" spans="1:30" x14ac:dyDescent="0.25">
      <c r="A13">
        <v>24</v>
      </c>
      <c r="B13">
        <v>10.78</v>
      </c>
      <c r="C13">
        <v>14.92</v>
      </c>
      <c r="D13">
        <v>16.28</v>
      </c>
      <c r="E13">
        <v>28.5</v>
      </c>
      <c r="F13">
        <v>27.92</v>
      </c>
      <c r="G13">
        <v>28.51</v>
      </c>
      <c r="H13">
        <v>38.630000000000003</v>
      </c>
      <c r="I13">
        <v>37.85</v>
      </c>
      <c r="J13">
        <v>38.270000000000003</v>
      </c>
      <c r="K13">
        <v>50.6</v>
      </c>
      <c r="L13">
        <v>58.58</v>
      </c>
      <c r="M13">
        <v>70.98</v>
      </c>
      <c r="AC13">
        <v>26</v>
      </c>
      <c r="AD13">
        <f t="shared" si="0"/>
        <v>31</v>
      </c>
    </row>
    <row r="14" spans="1:30" x14ac:dyDescent="0.25">
      <c r="A14">
        <v>25</v>
      </c>
      <c r="B14">
        <v>10.130000000000001</v>
      </c>
      <c r="C14">
        <v>10.84</v>
      </c>
      <c r="D14">
        <v>11.33</v>
      </c>
      <c r="E14">
        <v>16.93</v>
      </c>
      <c r="F14">
        <v>16.97</v>
      </c>
      <c r="G14">
        <v>16.27</v>
      </c>
      <c r="H14">
        <v>22.25</v>
      </c>
      <c r="I14">
        <v>22.01</v>
      </c>
      <c r="J14">
        <v>22.01</v>
      </c>
      <c r="K14">
        <v>28.63</v>
      </c>
      <c r="L14">
        <v>30.4</v>
      </c>
      <c r="M14">
        <v>39.880000000000003</v>
      </c>
      <c r="AC14">
        <v>27</v>
      </c>
      <c r="AD14">
        <f t="shared" si="0"/>
        <v>32</v>
      </c>
    </row>
    <row r="15" spans="1:30" x14ac:dyDescent="0.25">
      <c r="A15">
        <v>26</v>
      </c>
      <c r="B15">
        <v>10.130000000000001</v>
      </c>
      <c r="C15">
        <v>10.15</v>
      </c>
      <c r="D15">
        <v>10.38</v>
      </c>
      <c r="E15">
        <v>13.84</v>
      </c>
      <c r="F15">
        <v>14.05</v>
      </c>
      <c r="G15">
        <v>13.5</v>
      </c>
      <c r="H15">
        <v>17.57</v>
      </c>
      <c r="I15">
        <v>18.16</v>
      </c>
      <c r="J15">
        <v>18.190000000000001</v>
      </c>
      <c r="K15">
        <v>22.46</v>
      </c>
      <c r="L15">
        <v>24.93</v>
      </c>
      <c r="M15">
        <v>32.86</v>
      </c>
      <c r="AC15">
        <v>28</v>
      </c>
      <c r="AD15">
        <f t="shared" si="0"/>
        <v>33</v>
      </c>
    </row>
    <row r="16" spans="1:30" x14ac:dyDescent="0.25">
      <c r="A16">
        <v>27</v>
      </c>
      <c r="B16">
        <v>10.130000000000001</v>
      </c>
      <c r="C16">
        <v>10.130000000000001</v>
      </c>
      <c r="D16">
        <v>10.37</v>
      </c>
      <c r="E16">
        <v>12.21</v>
      </c>
      <c r="F16">
        <v>12.32</v>
      </c>
      <c r="G16">
        <v>12.26</v>
      </c>
      <c r="H16">
        <v>14.76</v>
      </c>
      <c r="I16">
        <v>14.81</v>
      </c>
      <c r="J16">
        <v>14.84</v>
      </c>
      <c r="K16">
        <v>17.96</v>
      </c>
      <c r="L16">
        <v>19.23</v>
      </c>
      <c r="M16">
        <v>24.4</v>
      </c>
      <c r="AC16">
        <v>29</v>
      </c>
      <c r="AD16">
        <f t="shared" si="0"/>
        <v>34</v>
      </c>
    </row>
    <row r="17" spans="1:30" x14ac:dyDescent="0.25">
      <c r="A17">
        <v>28</v>
      </c>
      <c r="B17">
        <v>9.9</v>
      </c>
      <c r="C17">
        <v>9.91</v>
      </c>
      <c r="D17">
        <v>9.9700000000000006</v>
      </c>
      <c r="E17">
        <v>10.36</v>
      </c>
      <c r="F17">
        <v>10.28</v>
      </c>
      <c r="G17">
        <v>10.37</v>
      </c>
      <c r="H17">
        <v>11.18</v>
      </c>
      <c r="I17">
        <v>11.36</v>
      </c>
      <c r="J17">
        <v>11.3</v>
      </c>
      <c r="K17">
        <v>12.44</v>
      </c>
      <c r="L17">
        <v>13.22</v>
      </c>
      <c r="M17">
        <v>15.07</v>
      </c>
      <c r="AC17">
        <v>30</v>
      </c>
      <c r="AD17">
        <f t="shared" si="0"/>
        <v>35</v>
      </c>
    </row>
    <row r="18" spans="1:30" x14ac:dyDescent="0.25">
      <c r="A18">
        <v>29</v>
      </c>
      <c r="B18">
        <v>9.9</v>
      </c>
      <c r="C18">
        <v>9.9</v>
      </c>
      <c r="D18">
        <v>9.9700000000000006</v>
      </c>
      <c r="E18">
        <v>10.24</v>
      </c>
      <c r="F18">
        <v>10.210000000000001</v>
      </c>
      <c r="G18">
        <v>10.220000000000001</v>
      </c>
      <c r="H18">
        <v>10.5</v>
      </c>
      <c r="I18">
        <v>10.58</v>
      </c>
      <c r="J18">
        <v>10.57</v>
      </c>
      <c r="K18">
        <v>11.03</v>
      </c>
      <c r="L18">
        <v>11.27</v>
      </c>
      <c r="M18">
        <v>12.86</v>
      </c>
      <c r="AC18">
        <v>31</v>
      </c>
      <c r="AD18">
        <f t="shared" si="0"/>
        <v>36</v>
      </c>
    </row>
    <row r="19" spans="1:30" x14ac:dyDescent="0.25">
      <c r="A19">
        <v>30</v>
      </c>
      <c r="B19">
        <v>9.9</v>
      </c>
      <c r="C19">
        <v>9.9</v>
      </c>
      <c r="D19">
        <v>9.9</v>
      </c>
      <c r="E19">
        <v>9.99</v>
      </c>
      <c r="F19">
        <v>9.98</v>
      </c>
      <c r="G19">
        <v>9.98</v>
      </c>
      <c r="H19">
        <v>10.09</v>
      </c>
      <c r="I19">
        <v>10.11</v>
      </c>
      <c r="J19">
        <v>10.07</v>
      </c>
      <c r="K19">
        <v>10.27</v>
      </c>
      <c r="L19">
        <v>10.34</v>
      </c>
      <c r="M19">
        <v>10.66</v>
      </c>
      <c r="AC19">
        <v>32</v>
      </c>
      <c r="AD19">
        <f t="shared" si="0"/>
        <v>37</v>
      </c>
    </row>
    <row r="21" spans="1:30" x14ac:dyDescent="0.25">
      <c r="A21" s="3" t="s">
        <v>144</v>
      </c>
      <c r="AC21" t="s">
        <v>141</v>
      </c>
      <c r="AD21" t="s">
        <v>142</v>
      </c>
    </row>
    <row r="22" spans="1:30" x14ac:dyDescent="0.25">
      <c r="A22" s="46">
        <v>19</v>
      </c>
      <c r="B22">
        <v>84.97</v>
      </c>
      <c r="C22">
        <v>85.73</v>
      </c>
      <c r="D22">
        <v>88.57</v>
      </c>
      <c r="E22">
        <v>108.24</v>
      </c>
      <c r="F22">
        <v>108.7</v>
      </c>
      <c r="G22">
        <v>112.49</v>
      </c>
      <c r="H22">
        <v>122.81</v>
      </c>
      <c r="I22">
        <v>125.12</v>
      </c>
      <c r="J22">
        <v>125.72</v>
      </c>
      <c r="K22">
        <v>131.43</v>
      </c>
      <c r="L22">
        <v>130.69999999999999</v>
      </c>
      <c r="M22">
        <v>132.32</v>
      </c>
      <c r="AC22">
        <v>21</v>
      </c>
      <c r="AD22">
        <v>26</v>
      </c>
    </row>
    <row r="23" spans="1:30" x14ac:dyDescent="0.25">
      <c r="A23">
        <v>20</v>
      </c>
      <c r="B23">
        <v>53.83</v>
      </c>
      <c r="C23">
        <v>55.45</v>
      </c>
      <c r="D23">
        <v>64.489999999999995</v>
      </c>
      <c r="E23">
        <v>85.64</v>
      </c>
      <c r="F23">
        <v>86.47</v>
      </c>
      <c r="G23">
        <v>89.29</v>
      </c>
      <c r="H23">
        <v>102.49</v>
      </c>
      <c r="I23">
        <v>103.26</v>
      </c>
      <c r="J23">
        <v>104.96</v>
      </c>
      <c r="K23">
        <v>109.31</v>
      </c>
      <c r="L23">
        <v>109.89</v>
      </c>
      <c r="M23">
        <v>110.83</v>
      </c>
      <c r="AC23">
        <v>22</v>
      </c>
      <c r="AD23">
        <f>AC23+5</f>
        <v>27</v>
      </c>
    </row>
    <row r="24" spans="1:30" x14ac:dyDescent="0.25">
      <c r="A24">
        <v>21</v>
      </c>
      <c r="B24">
        <v>32.130000000000003</v>
      </c>
      <c r="C24">
        <v>30.11</v>
      </c>
      <c r="D24">
        <v>34.1</v>
      </c>
      <c r="E24">
        <v>64.930000000000007</v>
      </c>
      <c r="F24">
        <v>65.14</v>
      </c>
      <c r="G24">
        <v>72.02</v>
      </c>
      <c r="H24">
        <v>85.67</v>
      </c>
      <c r="I24">
        <v>87.6</v>
      </c>
      <c r="J24">
        <v>88.29</v>
      </c>
      <c r="K24">
        <v>94.62</v>
      </c>
      <c r="L24">
        <v>96.17</v>
      </c>
      <c r="M24">
        <v>96.95</v>
      </c>
      <c r="AC24">
        <v>23</v>
      </c>
      <c r="AD24">
        <f t="shared" ref="AD24:AD33" si="1">AC24+5</f>
        <v>28</v>
      </c>
    </row>
    <row r="25" spans="1:30" x14ac:dyDescent="0.25">
      <c r="A25">
        <v>22</v>
      </c>
      <c r="B25">
        <v>22.49</v>
      </c>
      <c r="C25">
        <v>22.12</v>
      </c>
      <c r="D25">
        <v>24.54</v>
      </c>
      <c r="E25">
        <v>37.159999999999997</v>
      </c>
      <c r="F25">
        <v>36.28</v>
      </c>
      <c r="G25">
        <v>42.36</v>
      </c>
      <c r="H25">
        <v>66.36</v>
      </c>
      <c r="I25">
        <v>68.81</v>
      </c>
      <c r="J25">
        <v>69.53</v>
      </c>
      <c r="K25">
        <v>78.260000000000005</v>
      </c>
      <c r="L25">
        <v>78.75</v>
      </c>
      <c r="M25">
        <v>81.05</v>
      </c>
      <c r="AC25">
        <v>24</v>
      </c>
      <c r="AD25">
        <f t="shared" si="1"/>
        <v>29</v>
      </c>
    </row>
    <row r="26" spans="1:30" x14ac:dyDescent="0.25">
      <c r="A26">
        <v>23</v>
      </c>
      <c r="B26">
        <v>11.69</v>
      </c>
      <c r="C26">
        <v>11.95</v>
      </c>
      <c r="D26">
        <v>12.7</v>
      </c>
      <c r="E26">
        <v>19.14</v>
      </c>
      <c r="F26">
        <v>19.16</v>
      </c>
      <c r="G26">
        <v>21.29</v>
      </c>
      <c r="H26">
        <v>30.96</v>
      </c>
      <c r="I26">
        <v>33.880000000000003</v>
      </c>
      <c r="J26">
        <v>34.46</v>
      </c>
      <c r="K26">
        <v>44.31</v>
      </c>
      <c r="L26">
        <v>45.78</v>
      </c>
      <c r="M26">
        <v>48.18</v>
      </c>
      <c r="AC26">
        <v>25</v>
      </c>
      <c r="AD26">
        <f t="shared" si="1"/>
        <v>30</v>
      </c>
    </row>
    <row r="27" spans="1:30" x14ac:dyDescent="0.25">
      <c r="A27">
        <v>24</v>
      </c>
      <c r="B27">
        <v>12</v>
      </c>
      <c r="C27">
        <v>11.91</v>
      </c>
      <c r="D27">
        <v>12.48</v>
      </c>
      <c r="E27">
        <v>17.98</v>
      </c>
      <c r="F27">
        <v>17.63</v>
      </c>
      <c r="G27">
        <v>19.25</v>
      </c>
      <c r="H27">
        <v>27.43</v>
      </c>
      <c r="I27">
        <v>28.22</v>
      </c>
      <c r="J27">
        <v>28.2</v>
      </c>
      <c r="K27">
        <v>32.58</v>
      </c>
      <c r="L27">
        <v>34.25</v>
      </c>
      <c r="M27">
        <v>34.31</v>
      </c>
      <c r="AC27">
        <v>26</v>
      </c>
      <c r="AD27">
        <f t="shared" si="1"/>
        <v>31</v>
      </c>
    </row>
    <row r="28" spans="1:30" x14ac:dyDescent="0.25">
      <c r="A28">
        <v>25</v>
      </c>
      <c r="B28">
        <v>10.28</v>
      </c>
      <c r="C28">
        <v>10.32</v>
      </c>
      <c r="D28">
        <v>10.44</v>
      </c>
      <c r="E28">
        <v>11.86</v>
      </c>
      <c r="F28">
        <v>11.9</v>
      </c>
      <c r="G28">
        <v>12.37</v>
      </c>
      <c r="H28">
        <v>15.9</v>
      </c>
      <c r="I28">
        <v>16.39</v>
      </c>
      <c r="J28">
        <v>16.75</v>
      </c>
      <c r="K28">
        <v>19.37</v>
      </c>
      <c r="L28">
        <v>20.239999999999998</v>
      </c>
      <c r="M28">
        <v>20.14</v>
      </c>
      <c r="AC28">
        <v>27</v>
      </c>
      <c r="AD28">
        <f t="shared" si="1"/>
        <v>32</v>
      </c>
    </row>
    <row r="29" spans="1:30" x14ac:dyDescent="0.25">
      <c r="A29">
        <v>26</v>
      </c>
      <c r="B29">
        <v>10.01</v>
      </c>
      <c r="C29">
        <v>10</v>
      </c>
      <c r="D29">
        <v>10.039999999999999</v>
      </c>
      <c r="E29">
        <v>10.7</v>
      </c>
      <c r="F29">
        <v>10.6</v>
      </c>
      <c r="G29">
        <v>10.88</v>
      </c>
      <c r="H29">
        <v>13</v>
      </c>
      <c r="I29">
        <v>13.89</v>
      </c>
      <c r="J29">
        <v>13.67</v>
      </c>
      <c r="K29">
        <v>15.46</v>
      </c>
      <c r="L29">
        <v>15.76</v>
      </c>
      <c r="M29">
        <v>16.48</v>
      </c>
      <c r="AC29">
        <v>28</v>
      </c>
      <c r="AD29">
        <f t="shared" si="1"/>
        <v>33</v>
      </c>
    </row>
    <row r="30" spans="1:30" x14ac:dyDescent="0.25">
      <c r="A30">
        <v>27</v>
      </c>
      <c r="B30">
        <v>9.99</v>
      </c>
      <c r="C30">
        <v>10.01</v>
      </c>
      <c r="D30">
        <v>10.02</v>
      </c>
      <c r="E30">
        <v>10.42</v>
      </c>
      <c r="F30">
        <v>10.49</v>
      </c>
      <c r="G30">
        <v>10.69</v>
      </c>
      <c r="H30">
        <v>11.74</v>
      </c>
      <c r="I30">
        <v>12.18</v>
      </c>
      <c r="J30">
        <v>12.24</v>
      </c>
      <c r="K30">
        <v>13.4</v>
      </c>
      <c r="L30">
        <v>13.43</v>
      </c>
      <c r="M30">
        <v>14.06</v>
      </c>
      <c r="AC30">
        <v>29</v>
      </c>
      <c r="AD30">
        <f t="shared" si="1"/>
        <v>34</v>
      </c>
    </row>
    <row r="31" spans="1:30" x14ac:dyDescent="0.25">
      <c r="A31">
        <v>28</v>
      </c>
      <c r="B31">
        <v>9.9</v>
      </c>
      <c r="C31">
        <v>9.9</v>
      </c>
      <c r="D31">
        <v>9.9</v>
      </c>
      <c r="E31">
        <v>9.9700000000000006</v>
      </c>
      <c r="F31">
        <v>9.9700000000000006</v>
      </c>
      <c r="G31">
        <v>10.06</v>
      </c>
      <c r="H31">
        <v>10.26</v>
      </c>
      <c r="I31">
        <v>10.37</v>
      </c>
      <c r="J31">
        <v>10.32</v>
      </c>
      <c r="K31">
        <v>10.82</v>
      </c>
      <c r="L31">
        <v>10.79</v>
      </c>
      <c r="M31">
        <v>10.81</v>
      </c>
      <c r="AC31">
        <v>30</v>
      </c>
      <c r="AD31">
        <f t="shared" si="1"/>
        <v>35</v>
      </c>
    </row>
    <row r="32" spans="1:30" x14ac:dyDescent="0.25">
      <c r="A32">
        <v>29</v>
      </c>
      <c r="B32">
        <v>9.9</v>
      </c>
      <c r="C32">
        <v>9.9</v>
      </c>
      <c r="D32">
        <v>9.9</v>
      </c>
      <c r="E32">
        <v>9.9700000000000006</v>
      </c>
      <c r="F32">
        <v>9.9499999999999993</v>
      </c>
      <c r="G32">
        <v>10.050000000000001</v>
      </c>
      <c r="H32">
        <v>10.18</v>
      </c>
      <c r="I32">
        <v>10.220000000000001</v>
      </c>
      <c r="J32">
        <v>10.210000000000001</v>
      </c>
      <c r="K32">
        <v>10.46</v>
      </c>
      <c r="L32">
        <v>10.46</v>
      </c>
      <c r="M32">
        <v>10.4</v>
      </c>
      <c r="AC32">
        <v>31</v>
      </c>
      <c r="AD32">
        <f t="shared" si="1"/>
        <v>36</v>
      </c>
    </row>
    <row r="33" spans="1:30" x14ac:dyDescent="0.25">
      <c r="A33">
        <v>30</v>
      </c>
      <c r="B33">
        <v>9.9</v>
      </c>
      <c r="C33">
        <v>9.9</v>
      </c>
      <c r="D33">
        <v>9.9</v>
      </c>
      <c r="E33">
        <v>9.9</v>
      </c>
      <c r="F33">
        <v>9.9</v>
      </c>
      <c r="G33">
        <v>9.9</v>
      </c>
      <c r="H33">
        <v>9.9700000000000006</v>
      </c>
      <c r="I33">
        <v>9.99</v>
      </c>
      <c r="J33">
        <v>9.9700000000000006</v>
      </c>
      <c r="K33">
        <v>10.06</v>
      </c>
      <c r="L33">
        <v>10.09</v>
      </c>
      <c r="M33">
        <v>10.08</v>
      </c>
      <c r="AC33">
        <v>32</v>
      </c>
      <c r="AD33">
        <f t="shared" si="1"/>
        <v>37</v>
      </c>
    </row>
    <row r="35" spans="1:30" x14ac:dyDescent="0.25">
      <c r="A35" s="3" t="s">
        <v>145</v>
      </c>
      <c r="AC35" t="s">
        <v>141</v>
      </c>
      <c r="AD35" t="s">
        <v>142</v>
      </c>
    </row>
    <row r="36" spans="1:30" x14ac:dyDescent="0.25">
      <c r="A36" s="46">
        <v>19</v>
      </c>
      <c r="B36">
        <v>56.53</v>
      </c>
      <c r="C36">
        <v>56.56</v>
      </c>
      <c r="D36">
        <v>56.57</v>
      </c>
      <c r="E36">
        <v>92.44</v>
      </c>
      <c r="F36">
        <v>97.49</v>
      </c>
      <c r="G36">
        <v>99.88</v>
      </c>
      <c r="H36">
        <v>99.64</v>
      </c>
      <c r="I36">
        <v>105.24</v>
      </c>
      <c r="J36">
        <v>107.52</v>
      </c>
      <c r="K36">
        <v>109</v>
      </c>
      <c r="L36">
        <v>109.04</v>
      </c>
      <c r="M36">
        <v>113.48</v>
      </c>
      <c r="AC36">
        <v>21</v>
      </c>
      <c r="AD36">
        <v>26</v>
      </c>
    </row>
    <row r="37" spans="1:30" x14ac:dyDescent="0.25">
      <c r="A37">
        <v>20</v>
      </c>
      <c r="B37">
        <v>30.29</v>
      </c>
      <c r="C37">
        <v>30.16</v>
      </c>
      <c r="D37">
        <v>30.27</v>
      </c>
      <c r="E37">
        <v>66.72</v>
      </c>
      <c r="F37">
        <v>73.59</v>
      </c>
      <c r="G37">
        <v>75.849999999999994</v>
      </c>
      <c r="H37">
        <v>76.47</v>
      </c>
      <c r="I37">
        <v>82.97</v>
      </c>
      <c r="J37">
        <v>85.09</v>
      </c>
      <c r="K37">
        <v>85.26</v>
      </c>
      <c r="L37">
        <v>86.53</v>
      </c>
      <c r="M37">
        <v>91.11</v>
      </c>
      <c r="AC37">
        <v>22</v>
      </c>
      <c r="AD37">
        <f>AC37+5</f>
        <v>27</v>
      </c>
    </row>
    <row r="38" spans="1:30" x14ac:dyDescent="0.25">
      <c r="A38">
        <v>21</v>
      </c>
      <c r="B38">
        <v>20.170000000000002</v>
      </c>
      <c r="C38">
        <v>20.440000000000001</v>
      </c>
      <c r="D38">
        <v>20.23</v>
      </c>
      <c r="E38">
        <v>37.9</v>
      </c>
      <c r="F38">
        <v>44.79</v>
      </c>
      <c r="G38">
        <v>48.23</v>
      </c>
      <c r="H38">
        <v>48.56</v>
      </c>
      <c r="I38">
        <v>59.37</v>
      </c>
      <c r="J38">
        <v>62.69</v>
      </c>
      <c r="K38">
        <v>64.8</v>
      </c>
      <c r="L38">
        <v>65.09</v>
      </c>
      <c r="M38">
        <v>73.7</v>
      </c>
      <c r="AC38">
        <v>23</v>
      </c>
      <c r="AD38">
        <f t="shared" ref="AD38:AD47" si="2">AC38+5</f>
        <v>28</v>
      </c>
    </row>
    <row r="39" spans="1:30" x14ac:dyDescent="0.25">
      <c r="A39">
        <v>22</v>
      </c>
      <c r="B39">
        <v>15.38</v>
      </c>
      <c r="C39">
        <v>15.55</v>
      </c>
      <c r="D39">
        <v>15.14</v>
      </c>
      <c r="E39">
        <v>25.02</v>
      </c>
      <c r="F39">
        <v>28.38</v>
      </c>
      <c r="G39">
        <v>29.82</v>
      </c>
      <c r="H39">
        <v>29.57</v>
      </c>
      <c r="I39">
        <v>33.880000000000003</v>
      </c>
      <c r="J39">
        <v>36.07</v>
      </c>
      <c r="K39">
        <v>36.57</v>
      </c>
      <c r="L39">
        <v>37.299999999999997</v>
      </c>
      <c r="M39">
        <v>46.38</v>
      </c>
      <c r="AC39">
        <v>24</v>
      </c>
      <c r="AD39">
        <f t="shared" si="2"/>
        <v>29</v>
      </c>
    </row>
    <row r="40" spans="1:30" x14ac:dyDescent="0.25">
      <c r="A40">
        <v>23</v>
      </c>
      <c r="B40">
        <v>10.49</v>
      </c>
      <c r="C40">
        <v>10.47</v>
      </c>
      <c r="D40">
        <v>10.46</v>
      </c>
      <c r="E40">
        <v>13.01</v>
      </c>
      <c r="F40">
        <v>14.47</v>
      </c>
      <c r="G40">
        <v>15.08</v>
      </c>
      <c r="H40">
        <v>14.93</v>
      </c>
      <c r="I40">
        <v>17.149999999999999</v>
      </c>
      <c r="J40">
        <v>18.829999999999998</v>
      </c>
      <c r="K40">
        <v>19.23</v>
      </c>
      <c r="L40">
        <v>18.72</v>
      </c>
      <c r="M40">
        <v>23.14</v>
      </c>
      <c r="AC40">
        <v>25</v>
      </c>
      <c r="AD40">
        <f t="shared" si="2"/>
        <v>30</v>
      </c>
    </row>
    <row r="41" spans="1:30" x14ac:dyDescent="0.25">
      <c r="A41">
        <v>24</v>
      </c>
      <c r="B41">
        <v>10.51</v>
      </c>
      <c r="C41">
        <v>10.44</v>
      </c>
      <c r="D41">
        <v>10.46</v>
      </c>
      <c r="E41">
        <v>12.91</v>
      </c>
      <c r="F41">
        <v>14.33</v>
      </c>
      <c r="G41">
        <v>14.62</v>
      </c>
      <c r="H41">
        <v>14.68</v>
      </c>
      <c r="I41">
        <v>16.55</v>
      </c>
      <c r="J41">
        <v>17.850000000000001</v>
      </c>
      <c r="K41">
        <v>18.04</v>
      </c>
      <c r="L41">
        <v>17.809999999999999</v>
      </c>
      <c r="M41">
        <v>19.940000000000001</v>
      </c>
      <c r="AC41">
        <v>26</v>
      </c>
      <c r="AD41">
        <f t="shared" si="2"/>
        <v>31</v>
      </c>
    </row>
    <row r="42" spans="1:30" x14ac:dyDescent="0.25">
      <c r="A42">
        <v>25</v>
      </c>
      <c r="B42">
        <v>10.01</v>
      </c>
      <c r="C42">
        <v>10.01</v>
      </c>
      <c r="D42">
        <v>10.02</v>
      </c>
      <c r="E42">
        <v>10.34</v>
      </c>
      <c r="F42">
        <v>10.85</v>
      </c>
      <c r="G42">
        <v>10.76</v>
      </c>
      <c r="H42">
        <v>10.74</v>
      </c>
      <c r="I42">
        <v>11.29</v>
      </c>
      <c r="J42">
        <v>11.83</v>
      </c>
      <c r="K42">
        <v>11.86</v>
      </c>
      <c r="L42">
        <v>11.87</v>
      </c>
      <c r="M42">
        <v>12.91</v>
      </c>
      <c r="AC42">
        <v>27</v>
      </c>
      <c r="AD42">
        <f t="shared" si="2"/>
        <v>32</v>
      </c>
    </row>
    <row r="43" spans="1:30" x14ac:dyDescent="0.25">
      <c r="A43">
        <v>26</v>
      </c>
      <c r="B43">
        <v>9.9</v>
      </c>
      <c r="C43">
        <v>9.9</v>
      </c>
      <c r="D43">
        <v>9.9</v>
      </c>
      <c r="E43">
        <v>10.029999999999999</v>
      </c>
      <c r="F43">
        <v>10.16</v>
      </c>
      <c r="G43">
        <v>10.14</v>
      </c>
      <c r="H43">
        <v>10.130000000000001</v>
      </c>
      <c r="I43">
        <v>10.38</v>
      </c>
      <c r="J43">
        <v>10.57</v>
      </c>
      <c r="K43">
        <v>10.67</v>
      </c>
      <c r="L43">
        <v>10.69</v>
      </c>
      <c r="M43">
        <v>11.22</v>
      </c>
      <c r="AC43">
        <v>28</v>
      </c>
      <c r="AD43">
        <f t="shared" si="2"/>
        <v>33</v>
      </c>
    </row>
    <row r="44" spans="1:30" x14ac:dyDescent="0.25">
      <c r="A44">
        <v>27</v>
      </c>
      <c r="B44">
        <v>9.9</v>
      </c>
      <c r="C44">
        <v>9.9</v>
      </c>
      <c r="D44">
        <v>9.9</v>
      </c>
      <c r="E44">
        <v>10.039999999999999</v>
      </c>
      <c r="F44">
        <v>10.18</v>
      </c>
      <c r="G44">
        <v>10.15</v>
      </c>
      <c r="H44">
        <v>10.14</v>
      </c>
      <c r="I44">
        <v>10.36</v>
      </c>
      <c r="J44">
        <v>10.48</v>
      </c>
      <c r="K44">
        <v>10.41</v>
      </c>
      <c r="L44">
        <v>10.44</v>
      </c>
      <c r="M44">
        <v>10.8</v>
      </c>
      <c r="AC44">
        <v>29</v>
      </c>
      <c r="AD44">
        <f t="shared" si="2"/>
        <v>34</v>
      </c>
    </row>
    <row r="45" spans="1:30" x14ac:dyDescent="0.25">
      <c r="A45">
        <v>28</v>
      </c>
      <c r="B45">
        <v>9.9</v>
      </c>
      <c r="C45">
        <v>9.9</v>
      </c>
      <c r="D45">
        <v>9.9</v>
      </c>
      <c r="E45">
        <v>9.9</v>
      </c>
      <c r="F45">
        <v>9.9</v>
      </c>
      <c r="G45">
        <v>9.91</v>
      </c>
      <c r="H45">
        <v>9.9</v>
      </c>
      <c r="I45">
        <v>9.9700000000000006</v>
      </c>
      <c r="J45">
        <v>9.9700000000000006</v>
      </c>
      <c r="K45">
        <v>9.98</v>
      </c>
      <c r="L45">
        <v>9.9600000000000009</v>
      </c>
      <c r="M45">
        <v>10.08</v>
      </c>
      <c r="AC45">
        <v>30</v>
      </c>
      <c r="AD45">
        <f t="shared" si="2"/>
        <v>35</v>
      </c>
    </row>
    <row r="46" spans="1:30" x14ac:dyDescent="0.25">
      <c r="A46">
        <v>29</v>
      </c>
      <c r="B46">
        <v>9.9</v>
      </c>
      <c r="C46">
        <v>9.9</v>
      </c>
      <c r="D46">
        <v>9.9</v>
      </c>
      <c r="E46">
        <v>9.9</v>
      </c>
      <c r="F46">
        <v>9.9</v>
      </c>
      <c r="G46">
        <v>9.9</v>
      </c>
      <c r="H46">
        <v>9.9</v>
      </c>
      <c r="I46">
        <v>9.9600000000000009</v>
      </c>
      <c r="J46">
        <v>9.98</v>
      </c>
      <c r="K46">
        <v>9.9700000000000006</v>
      </c>
      <c r="L46">
        <v>9.9700000000000006</v>
      </c>
      <c r="M46">
        <v>10.07</v>
      </c>
      <c r="AC46">
        <v>31</v>
      </c>
      <c r="AD46">
        <f t="shared" si="2"/>
        <v>36</v>
      </c>
    </row>
    <row r="47" spans="1:30" x14ac:dyDescent="0.25">
      <c r="A47">
        <v>30</v>
      </c>
      <c r="B47">
        <v>9.9</v>
      </c>
      <c r="C47">
        <v>9.9</v>
      </c>
      <c r="D47">
        <v>9.9</v>
      </c>
      <c r="E47">
        <v>9.9</v>
      </c>
      <c r="F47">
        <v>9.9</v>
      </c>
      <c r="G47">
        <v>9.9</v>
      </c>
      <c r="H47">
        <v>9.9</v>
      </c>
      <c r="I47">
        <v>9.9</v>
      </c>
      <c r="J47">
        <v>9.9</v>
      </c>
      <c r="K47">
        <v>9.9</v>
      </c>
      <c r="L47">
        <v>9.9</v>
      </c>
      <c r="M47">
        <v>9.92</v>
      </c>
      <c r="AC47">
        <v>32</v>
      </c>
      <c r="AD47">
        <f t="shared" si="2"/>
        <v>37</v>
      </c>
    </row>
    <row r="50" spans="1:53" x14ac:dyDescent="0.25">
      <c r="A50" s="3" t="s">
        <v>146</v>
      </c>
    </row>
    <row r="51" spans="1:53" x14ac:dyDescent="0.25">
      <c r="A51" s="3" t="s">
        <v>110</v>
      </c>
      <c r="B51" s="31">
        <v>44501</v>
      </c>
      <c r="C51" s="31">
        <v>44531</v>
      </c>
      <c r="D51" s="31">
        <v>44562</v>
      </c>
      <c r="E51" s="31">
        <v>44593</v>
      </c>
      <c r="F51" s="31">
        <v>44621</v>
      </c>
      <c r="G51" s="31">
        <v>44652</v>
      </c>
      <c r="H51" s="31">
        <v>44682</v>
      </c>
      <c r="I51" s="31">
        <v>44713</v>
      </c>
      <c r="J51" s="31">
        <v>44743</v>
      </c>
      <c r="K51" s="31">
        <v>44774</v>
      </c>
      <c r="L51" s="31">
        <v>44805</v>
      </c>
      <c r="M51" s="31">
        <v>44835</v>
      </c>
      <c r="N51" s="31"/>
      <c r="O51" s="31"/>
      <c r="P51" s="31"/>
      <c r="Q51" s="31"/>
      <c r="R51" s="31"/>
      <c r="S51" s="31"/>
      <c r="T51" s="31"/>
      <c r="U51" s="31"/>
      <c r="V51" s="31"/>
      <c r="W51" s="31"/>
      <c r="X51" s="31"/>
      <c r="Y51" s="31"/>
      <c r="Z51" s="31"/>
      <c r="AA51" s="31"/>
      <c r="AB51" s="31"/>
      <c r="AC51" s="31">
        <v>44866</v>
      </c>
      <c r="AD51" s="31">
        <v>44896</v>
      </c>
      <c r="AE51" s="31">
        <v>44927</v>
      </c>
      <c r="AF51" s="31">
        <v>44958</v>
      </c>
      <c r="AG51" s="31">
        <v>44986</v>
      </c>
      <c r="AH51" s="31">
        <v>45017</v>
      </c>
      <c r="AI51" s="31">
        <v>45047</v>
      </c>
      <c r="AJ51" s="31">
        <v>45078</v>
      </c>
      <c r="AK51" s="31">
        <v>45108</v>
      </c>
      <c r="AL51" s="31">
        <v>45139</v>
      </c>
      <c r="AM51" s="31">
        <v>45170</v>
      </c>
      <c r="AN51" s="31">
        <v>45200</v>
      </c>
      <c r="AO51" s="31">
        <v>45231</v>
      </c>
      <c r="AP51" s="31">
        <v>45261</v>
      </c>
      <c r="AQ51" s="31">
        <v>45292</v>
      </c>
      <c r="AR51" s="31">
        <v>45323</v>
      </c>
      <c r="AS51" s="31">
        <v>45352</v>
      </c>
      <c r="AT51" s="31">
        <v>45383</v>
      </c>
      <c r="AU51" s="31">
        <v>45413</v>
      </c>
      <c r="AV51" s="31">
        <v>45444</v>
      </c>
      <c r="AW51" s="31">
        <v>45474</v>
      </c>
      <c r="AX51" s="31">
        <v>45505</v>
      </c>
      <c r="AY51" s="31">
        <v>45536</v>
      </c>
      <c r="AZ51" s="31"/>
      <c r="BA51" s="31"/>
    </row>
    <row r="52" spans="1:53" x14ac:dyDescent="0.25">
      <c r="A52" t="s">
        <v>147</v>
      </c>
      <c r="AN52">
        <v>31</v>
      </c>
      <c r="AO52">
        <v>32</v>
      </c>
      <c r="AP52">
        <v>32</v>
      </c>
      <c r="AQ52">
        <v>33</v>
      </c>
      <c r="AR52">
        <v>33</v>
      </c>
      <c r="AS52">
        <v>33</v>
      </c>
      <c r="AT52">
        <v>35</v>
      </c>
      <c r="AU52">
        <v>35</v>
      </c>
      <c r="AV52">
        <v>35</v>
      </c>
      <c r="AW52">
        <v>35</v>
      </c>
      <c r="AX52">
        <v>35</v>
      </c>
      <c r="AY52">
        <v>36</v>
      </c>
    </row>
    <row r="53" spans="1:53" x14ac:dyDescent="0.25">
      <c r="A53" t="s">
        <v>148</v>
      </c>
      <c r="AN53">
        <v>30</v>
      </c>
      <c r="AO53">
        <v>30</v>
      </c>
      <c r="AP53">
        <v>30</v>
      </c>
      <c r="AQ53">
        <v>32</v>
      </c>
      <c r="AR53">
        <v>32</v>
      </c>
      <c r="AS53">
        <v>32</v>
      </c>
      <c r="AT53">
        <v>33</v>
      </c>
      <c r="AU53">
        <v>33</v>
      </c>
      <c r="AV53">
        <v>33</v>
      </c>
      <c r="AW53">
        <v>34</v>
      </c>
      <c r="AX53">
        <v>34</v>
      </c>
      <c r="AY53">
        <v>34</v>
      </c>
    </row>
    <row r="54" spans="1:53" x14ac:dyDescent="0.25">
      <c r="A54" t="s">
        <v>149</v>
      </c>
      <c r="AN54">
        <v>30</v>
      </c>
      <c r="AO54">
        <v>30</v>
      </c>
      <c r="AP54">
        <v>30</v>
      </c>
      <c r="AQ54">
        <v>30</v>
      </c>
      <c r="AR54">
        <v>30</v>
      </c>
      <c r="AS54">
        <v>31</v>
      </c>
      <c r="AT54">
        <v>31</v>
      </c>
      <c r="AU54">
        <v>31</v>
      </c>
      <c r="AV54">
        <v>31</v>
      </c>
      <c r="AW54">
        <v>31</v>
      </c>
      <c r="AX54">
        <v>31</v>
      </c>
      <c r="AY54">
        <v>31</v>
      </c>
    </row>
    <row r="56" spans="1:53" x14ac:dyDescent="0.25">
      <c r="A56" s="3" t="s">
        <v>153</v>
      </c>
    </row>
    <row r="57" spans="1:53" x14ac:dyDescent="0.25">
      <c r="A57" t="s">
        <v>151</v>
      </c>
      <c r="B57">
        <v>29.98</v>
      </c>
      <c r="C57">
        <v>25.73</v>
      </c>
      <c r="D57">
        <v>31.5</v>
      </c>
      <c r="E57">
        <v>63.2</v>
      </c>
      <c r="F57">
        <v>71.900000000000006</v>
      </c>
      <c r="G57">
        <v>63.6</v>
      </c>
      <c r="H57">
        <v>49.1</v>
      </c>
      <c r="I57">
        <v>69.2</v>
      </c>
      <c r="J57">
        <v>89.1</v>
      </c>
      <c r="K57">
        <v>98.3</v>
      </c>
      <c r="L57">
        <v>139.30000000000001</v>
      </c>
      <c r="M57">
        <v>163.30000000000001</v>
      </c>
      <c r="AC57">
        <v>191.1</v>
      </c>
      <c r="AD57">
        <v>234.6</v>
      </c>
      <c r="AE57">
        <v>194</v>
      </c>
      <c r="AF57">
        <v>119.2</v>
      </c>
      <c r="AG57">
        <v>85.9</v>
      </c>
      <c r="AH57">
        <v>54.7</v>
      </c>
      <c r="AI57">
        <v>70.900000000000006</v>
      </c>
      <c r="AJ57">
        <v>35.799999999999997</v>
      </c>
      <c r="AK57">
        <v>25</v>
      </c>
      <c r="AL57">
        <v>32</v>
      </c>
      <c r="AM57">
        <v>49.4</v>
      </c>
      <c r="AN57">
        <f>B8</f>
        <v>99.31</v>
      </c>
      <c r="AO57">
        <f t="shared" ref="AO57:AY57" si="3">C8</f>
        <v>99.74</v>
      </c>
      <c r="AP57">
        <f t="shared" si="3"/>
        <v>105.18</v>
      </c>
      <c r="AQ57">
        <f t="shared" si="3"/>
        <v>125.68</v>
      </c>
      <c r="AR57">
        <f t="shared" si="3"/>
        <v>125.79</v>
      </c>
      <c r="AS57">
        <f t="shared" si="3"/>
        <v>125.82</v>
      </c>
      <c r="AT57">
        <f t="shared" si="3"/>
        <v>135.02000000000001</v>
      </c>
      <c r="AU57">
        <f t="shared" si="3"/>
        <v>134.04</v>
      </c>
      <c r="AV57">
        <f t="shared" si="3"/>
        <v>133.63</v>
      </c>
      <c r="AW57">
        <f t="shared" si="3"/>
        <v>139.94999999999999</v>
      </c>
      <c r="AX57">
        <f t="shared" si="3"/>
        <v>143.38</v>
      </c>
      <c r="AY57">
        <f t="shared" si="3"/>
        <v>148.36000000000001</v>
      </c>
    </row>
    <row r="58" spans="1:53" x14ac:dyDescent="0.25">
      <c r="A58" t="s">
        <v>150</v>
      </c>
      <c r="B58">
        <v>29.98</v>
      </c>
      <c r="C58">
        <v>25.73</v>
      </c>
      <c r="D58">
        <v>31.5</v>
      </c>
      <c r="E58">
        <v>63.2</v>
      </c>
      <c r="F58">
        <v>71.900000000000006</v>
      </c>
      <c r="G58">
        <v>63.6</v>
      </c>
      <c r="H58">
        <v>49.1</v>
      </c>
      <c r="I58">
        <v>69.2</v>
      </c>
      <c r="J58">
        <v>89.1</v>
      </c>
      <c r="K58">
        <v>98.3</v>
      </c>
      <c r="L58">
        <v>139.30000000000001</v>
      </c>
      <c r="M58">
        <v>163.30000000000001</v>
      </c>
      <c r="AC58">
        <v>191.1</v>
      </c>
      <c r="AD58">
        <v>234.6</v>
      </c>
      <c r="AE58">
        <v>194</v>
      </c>
      <c r="AF58">
        <v>119.2</v>
      </c>
      <c r="AG58">
        <v>85.9</v>
      </c>
      <c r="AH58">
        <v>54.7</v>
      </c>
      <c r="AI58">
        <v>70.900000000000006</v>
      </c>
      <c r="AJ58">
        <v>35.799999999999997</v>
      </c>
      <c r="AK58">
        <v>25</v>
      </c>
      <c r="AL58">
        <v>32</v>
      </c>
      <c r="AM58">
        <v>49.4</v>
      </c>
      <c r="AN58">
        <f>B22</f>
        <v>84.97</v>
      </c>
      <c r="AO58">
        <f t="shared" ref="AO58:AY58" si="4">C22</f>
        <v>85.73</v>
      </c>
      <c r="AP58">
        <f t="shared" si="4"/>
        <v>88.57</v>
      </c>
      <c r="AQ58">
        <f t="shared" si="4"/>
        <v>108.24</v>
      </c>
      <c r="AR58">
        <f t="shared" si="4"/>
        <v>108.7</v>
      </c>
      <c r="AS58">
        <f t="shared" si="4"/>
        <v>112.49</v>
      </c>
      <c r="AT58">
        <f t="shared" si="4"/>
        <v>122.81</v>
      </c>
      <c r="AU58">
        <f t="shared" si="4"/>
        <v>125.12</v>
      </c>
      <c r="AV58">
        <f t="shared" si="4"/>
        <v>125.72</v>
      </c>
      <c r="AW58">
        <f t="shared" si="4"/>
        <v>131.43</v>
      </c>
      <c r="AX58">
        <f t="shared" si="4"/>
        <v>130.69999999999999</v>
      </c>
      <c r="AY58">
        <f t="shared" si="4"/>
        <v>132.32</v>
      </c>
    </row>
    <row r="59" spans="1:53" x14ac:dyDescent="0.25">
      <c r="A59" t="s">
        <v>152</v>
      </c>
      <c r="B59">
        <v>29.98</v>
      </c>
      <c r="C59">
        <v>25.73</v>
      </c>
      <c r="D59">
        <v>31.5</v>
      </c>
      <c r="E59">
        <v>63.2</v>
      </c>
      <c r="F59">
        <v>71.900000000000006</v>
      </c>
      <c r="G59">
        <v>63.6</v>
      </c>
      <c r="H59">
        <v>49.1</v>
      </c>
      <c r="I59">
        <v>69.2</v>
      </c>
      <c r="J59">
        <v>89.1</v>
      </c>
      <c r="K59">
        <v>98.3</v>
      </c>
      <c r="L59">
        <v>139.30000000000001</v>
      </c>
      <c r="M59">
        <v>163.30000000000001</v>
      </c>
      <c r="AC59">
        <v>191.1</v>
      </c>
      <c r="AD59">
        <v>234.6</v>
      </c>
      <c r="AE59">
        <v>194</v>
      </c>
      <c r="AF59">
        <v>119.2</v>
      </c>
      <c r="AG59">
        <v>85.9</v>
      </c>
      <c r="AH59">
        <v>54.7</v>
      </c>
      <c r="AI59">
        <v>70.900000000000006</v>
      </c>
      <c r="AJ59">
        <v>35.799999999999997</v>
      </c>
      <c r="AK59">
        <v>25</v>
      </c>
      <c r="AL59">
        <v>32</v>
      </c>
      <c r="AM59">
        <v>49.4</v>
      </c>
      <c r="AN59">
        <f>B36</f>
        <v>56.53</v>
      </c>
      <c r="AO59">
        <f t="shared" ref="AO59:AY59" si="5">C36</f>
        <v>56.56</v>
      </c>
      <c r="AP59">
        <f t="shared" si="5"/>
        <v>56.57</v>
      </c>
      <c r="AQ59">
        <f t="shared" si="5"/>
        <v>92.44</v>
      </c>
      <c r="AR59">
        <f t="shared" si="5"/>
        <v>97.49</v>
      </c>
      <c r="AS59">
        <f t="shared" si="5"/>
        <v>99.88</v>
      </c>
      <c r="AT59">
        <f t="shared" si="5"/>
        <v>99.64</v>
      </c>
      <c r="AU59">
        <f t="shared" si="5"/>
        <v>105.24</v>
      </c>
      <c r="AV59">
        <f t="shared" si="5"/>
        <v>107.52</v>
      </c>
      <c r="AW59">
        <f t="shared" si="5"/>
        <v>109</v>
      </c>
      <c r="AX59">
        <f t="shared" si="5"/>
        <v>109.04</v>
      </c>
      <c r="AY59">
        <f t="shared" si="5"/>
        <v>113.48</v>
      </c>
    </row>
    <row r="61" spans="1:53" x14ac:dyDescent="0.25">
      <c r="A61" s="3" t="s">
        <v>154</v>
      </c>
    </row>
    <row r="62" spans="1:53" x14ac:dyDescent="0.25">
      <c r="A62" t="s">
        <v>151</v>
      </c>
      <c r="B62">
        <v>29.98</v>
      </c>
      <c r="C62">
        <v>25.73</v>
      </c>
      <c r="D62">
        <v>31.5</v>
      </c>
      <c r="E62">
        <v>63.2</v>
      </c>
      <c r="F62">
        <v>71.900000000000006</v>
      </c>
      <c r="G62">
        <v>63.6</v>
      </c>
      <c r="H62">
        <v>49.1</v>
      </c>
      <c r="I62">
        <v>69.2</v>
      </c>
      <c r="J62">
        <v>89.1</v>
      </c>
      <c r="K62">
        <v>98.3</v>
      </c>
      <c r="L62">
        <v>139.30000000000001</v>
      </c>
      <c r="M62">
        <v>163.30000000000001</v>
      </c>
      <c r="AC62">
        <v>191.1</v>
      </c>
      <c r="AD62">
        <v>234.6</v>
      </c>
      <c r="AE62">
        <v>194</v>
      </c>
      <c r="AF62">
        <v>119.2</v>
      </c>
      <c r="AG62">
        <v>85.9</v>
      </c>
      <c r="AH62">
        <v>54.7</v>
      </c>
      <c r="AI62">
        <v>70.900000000000006</v>
      </c>
      <c r="AJ62">
        <v>35.799999999999997</v>
      </c>
      <c r="AK62">
        <v>25</v>
      </c>
      <c r="AL62">
        <v>32</v>
      </c>
      <c r="AM62">
        <v>49.4</v>
      </c>
      <c r="AN62">
        <f>B9</f>
        <v>76.209999999999994</v>
      </c>
      <c r="AO62">
        <f t="shared" ref="AO62:AY62" si="6">C9</f>
        <v>76.06</v>
      </c>
      <c r="AP62">
        <f t="shared" si="6"/>
        <v>82.41</v>
      </c>
      <c r="AQ62">
        <f t="shared" si="6"/>
        <v>104.93</v>
      </c>
      <c r="AR62">
        <f t="shared" si="6"/>
        <v>104.5</v>
      </c>
      <c r="AS62">
        <f t="shared" si="6"/>
        <v>104.5</v>
      </c>
      <c r="AT62">
        <f t="shared" si="6"/>
        <v>113.35</v>
      </c>
      <c r="AU62">
        <f t="shared" si="6"/>
        <v>113.98</v>
      </c>
      <c r="AV62">
        <f t="shared" si="6"/>
        <v>112.83</v>
      </c>
      <c r="AW62">
        <f t="shared" si="6"/>
        <v>119.5</v>
      </c>
      <c r="AX62">
        <f t="shared" si="6"/>
        <v>123.03</v>
      </c>
      <c r="AY62">
        <f t="shared" si="6"/>
        <v>128.84</v>
      </c>
    </row>
    <row r="63" spans="1:53" x14ac:dyDescent="0.25">
      <c r="A63" t="s">
        <v>150</v>
      </c>
      <c r="B63">
        <v>29.98</v>
      </c>
      <c r="C63">
        <v>25.73</v>
      </c>
      <c r="D63">
        <v>31.5</v>
      </c>
      <c r="E63">
        <v>63.2</v>
      </c>
      <c r="F63">
        <v>71.900000000000006</v>
      </c>
      <c r="G63">
        <v>63.6</v>
      </c>
      <c r="H63">
        <v>49.1</v>
      </c>
      <c r="I63">
        <v>69.2</v>
      </c>
      <c r="J63">
        <v>89.1</v>
      </c>
      <c r="K63">
        <v>98.3</v>
      </c>
      <c r="L63">
        <v>139.30000000000001</v>
      </c>
      <c r="M63">
        <v>163.30000000000001</v>
      </c>
      <c r="AC63">
        <v>191.1</v>
      </c>
      <c r="AD63">
        <v>234.6</v>
      </c>
      <c r="AE63">
        <v>194</v>
      </c>
      <c r="AF63">
        <v>119.2</v>
      </c>
      <c r="AG63">
        <v>85.9</v>
      </c>
      <c r="AH63">
        <v>54.7</v>
      </c>
      <c r="AI63">
        <v>70.900000000000006</v>
      </c>
      <c r="AJ63">
        <v>35.799999999999997</v>
      </c>
      <c r="AK63">
        <v>25</v>
      </c>
      <c r="AL63">
        <v>32</v>
      </c>
      <c r="AM63">
        <v>49.4</v>
      </c>
      <c r="AN63">
        <f>B23</f>
        <v>53.83</v>
      </c>
      <c r="AO63">
        <f t="shared" ref="AO63:AY63" si="7">C23</f>
        <v>55.45</v>
      </c>
      <c r="AP63">
        <f t="shared" si="7"/>
        <v>64.489999999999995</v>
      </c>
      <c r="AQ63">
        <f t="shared" si="7"/>
        <v>85.64</v>
      </c>
      <c r="AR63">
        <f t="shared" si="7"/>
        <v>86.47</v>
      </c>
      <c r="AS63">
        <f t="shared" si="7"/>
        <v>89.29</v>
      </c>
      <c r="AT63">
        <f t="shared" si="7"/>
        <v>102.49</v>
      </c>
      <c r="AU63">
        <f t="shared" si="7"/>
        <v>103.26</v>
      </c>
      <c r="AV63">
        <f t="shared" si="7"/>
        <v>104.96</v>
      </c>
      <c r="AW63">
        <f t="shared" si="7"/>
        <v>109.31</v>
      </c>
      <c r="AX63">
        <f t="shared" si="7"/>
        <v>109.89</v>
      </c>
      <c r="AY63">
        <f t="shared" si="7"/>
        <v>110.83</v>
      </c>
    </row>
    <row r="64" spans="1:53" x14ac:dyDescent="0.25">
      <c r="A64" t="s">
        <v>152</v>
      </c>
      <c r="B64">
        <v>29.98</v>
      </c>
      <c r="C64">
        <v>25.73</v>
      </c>
      <c r="D64">
        <v>31.5</v>
      </c>
      <c r="E64">
        <v>63.2</v>
      </c>
      <c r="F64">
        <v>71.900000000000006</v>
      </c>
      <c r="G64">
        <v>63.6</v>
      </c>
      <c r="H64">
        <v>49.1</v>
      </c>
      <c r="I64">
        <v>69.2</v>
      </c>
      <c r="J64">
        <v>89.1</v>
      </c>
      <c r="K64">
        <v>98.3</v>
      </c>
      <c r="L64">
        <v>139.30000000000001</v>
      </c>
      <c r="M64">
        <v>163.30000000000001</v>
      </c>
      <c r="AC64">
        <v>191.1</v>
      </c>
      <c r="AD64">
        <v>234.6</v>
      </c>
      <c r="AE64">
        <v>194</v>
      </c>
      <c r="AF64">
        <v>119.2</v>
      </c>
      <c r="AG64">
        <v>85.9</v>
      </c>
      <c r="AH64">
        <v>54.7</v>
      </c>
      <c r="AI64">
        <v>70.900000000000006</v>
      </c>
      <c r="AJ64">
        <v>35.799999999999997</v>
      </c>
      <c r="AK64">
        <v>25</v>
      </c>
      <c r="AL64">
        <v>32</v>
      </c>
      <c r="AM64">
        <v>49.4</v>
      </c>
      <c r="AN64">
        <f>B37</f>
        <v>30.29</v>
      </c>
      <c r="AO64">
        <f t="shared" ref="AO64:AY64" si="8">C37</f>
        <v>30.16</v>
      </c>
      <c r="AP64">
        <f t="shared" si="8"/>
        <v>30.27</v>
      </c>
      <c r="AQ64">
        <f t="shared" si="8"/>
        <v>66.72</v>
      </c>
      <c r="AR64">
        <f t="shared" si="8"/>
        <v>73.59</v>
      </c>
      <c r="AS64">
        <f t="shared" si="8"/>
        <v>75.849999999999994</v>
      </c>
      <c r="AT64">
        <f t="shared" si="8"/>
        <v>76.47</v>
      </c>
      <c r="AU64">
        <f t="shared" si="8"/>
        <v>82.97</v>
      </c>
      <c r="AV64">
        <f t="shared" si="8"/>
        <v>85.09</v>
      </c>
      <c r="AW64">
        <f t="shared" si="8"/>
        <v>85.26</v>
      </c>
      <c r="AX64">
        <f t="shared" si="8"/>
        <v>86.53</v>
      </c>
      <c r="AY64">
        <f t="shared" si="8"/>
        <v>91.11</v>
      </c>
    </row>
    <row r="66" spans="1:51" x14ac:dyDescent="0.25">
      <c r="A66" s="3" t="s">
        <v>155</v>
      </c>
    </row>
    <row r="67" spans="1:51" x14ac:dyDescent="0.25">
      <c r="A67" t="s">
        <v>151</v>
      </c>
      <c r="B67">
        <v>29.98</v>
      </c>
      <c r="C67">
        <v>25.73</v>
      </c>
      <c r="D67">
        <v>31.5</v>
      </c>
      <c r="E67">
        <v>63.2</v>
      </c>
      <c r="F67">
        <v>71.900000000000006</v>
      </c>
      <c r="G67">
        <v>63.6</v>
      </c>
      <c r="H67">
        <v>49.1</v>
      </c>
      <c r="I67">
        <v>69.2</v>
      </c>
      <c r="J67">
        <v>89.1</v>
      </c>
      <c r="K67">
        <v>98.3</v>
      </c>
      <c r="L67">
        <v>139.30000000000001</v>
      </c>
      <c r="M67">
        <v>163.30000000000001</v>
      </c>
      <c r="AC67">
        <v>191.1</v>
      </c>
      <c r="AD67">
        <v>234.6</v>
      </c>
      <c r="AE67">
        <v>194</v>
      </c>
      <c r="AF67">
        <v>119.2</v>
      </c>
      <c r="AG67">
        <v>85.9</v>
      </c>
      <c r="AH67">
        <v>54.7</v>
      </c>
      <c r="AI67">
        <v>70.900000000000006</v>
      </c>
      <c r="AJ67">
        <v>35.799999999999997</v>
      </c>
      <c r="AK67">
        <v>25</v>
      </c>
      <c r="AL67">
        <v>32</v>
      </c>
      <c r="AM67">
        <v>49.4</v>
      </c>
      <c r="AN67">
        <f>B10</f>
        <v>48.53</v>
      </c>
      <c r="AO67">
        <f t="shared" ref="AO67:AY67" si="9">C10</f>
        <v>48.56</v>
      </c>
      <c r="AP67">
        <f t="shared" si="9"/>
        <v>58.57</v>
      </c>
      <c r="AQ67">
        <f t="shared" si="9"/>
        <v>88.94</v>
      </c>
      <c r="AR67">
        <f t="shared" si="9"/>
        <v>89.03</v>
      </c>
      <c r="AS67">
        <f t="shared" si="9"/>
        <v>88.01</v>
      </c>
      <c r="AT67">
        <f t="shared" si="9"/>
        <v>99.17</v>
      </c>
      <c r="AU67">
        <f t="shared" si="9"/>
        <v>98.63</v>
      </c>
      <c r="AV67">
        <f t="shared" si="9"/>
        <v>99.42</v>
      </c>
      <c r="AW67">
        <f t="shared" si="9"/>
        <v>107.26</v>
      </c>
      <c r="AX67">
        <f t="shared" si="9"/>
        <v>109.35</v>
      </c>
      <c r="AY67">
        <f t="shared" si="9"/>
        <v>116.89</v>
      </c>
    </row>
    <row r="68" spans="1:51" x14ac:dyDescent="0.25">
      <c r="A68" t="s">
        <v>150</v>
      </c>
      <c r="B68">
        <v>29.98</v>
      </c>
      <c r="C68">
        <v>25.73</v>
      </c>
      <c r="D68">
        <v>31.5</v>
      </c>
      <c r="E68">
        <v>63.2</v>
      </c>
      <c r="F68">
        <v>71.900000000000006</v>
      </c>
      <c r="G68">
        <v>63.6</v>
      </c>
      <c r="H68">
        <v>49.1</v>
      </c>
      <c r="I68">
        <v>69.2</v>
      </c>
      <c r="J68">
        <v>89.1</v>
      </c>
      <c r="K68">
        <v>98.3</v>
      </c>
      <c r="L68">
        <v>139.30000000000001</v>
      </c>
      <c r="M68">
        <v>163.30000000000001</v>
      </c>
      <c r="AC68">
        <v>191.1</v>
      </c>
      <c r="AD68">
        <v>234.6</v>
      </c>
      <c r="AE68">
        <v>194</v>
      </c>
      <c r="AF68">
        <v>119.2</v>
      </c>
      <c r="AG68">
        <v>85.9</v>
      </c>
      <c r="AH68">
        <v>54.7</v>
      </c>
      <c r="AI68">
        <v>70.900000000000006</v>
      </c>
      <c r="AJ68">
        <v>35.799999999999997</v>
      </c>
      <c r="AK68">
        <v>25</v>
      </c>
      <c r="AL68">
        <v>32</v>
      </c>
      <c r="AM68">
        <v>49.4</v>
      </c>
      <c r="AN68">
        <f>B24</f>
        <v>32.130000000000003</v>
      </c>
      <c r="AO68">
        <f t="shared" ref="AO68:AY68" si="10">C24</f>
        <v>30.11</v>
      </c>
      <c r="AP68">
        <f t="shared" si="10"/>
        <v>34.1</v>
      </c>
      <c r="AQ68">
        <f t="shared" si="10"/>
        <v>64.930000000000007</v>
      </c>
      <c r="AR68">
        <f t="shared" si="10"/>
        <v>65.14</v>
      </c>
      <c r="AS68">
        <f t="shared" si="10"/>
        <v>72.02</v>
      </c>
      <c r="AT68">
        <f t="shared" si="10"/>
        <v>85.67</v>
      </c>
      <c r="AU68">
        <f t="shared" si="10"/>
        <v>87.6</v>
      </c>
      <c r="AV68">
        <f t="shared" si="10"/>
        <v>88.29</v>
      </c>
      <c r="AW68">
        <f t="shared" si="10"/>
        <v>94.62</v>
      </c>
      <c r="AX68">
        <f t="shared" si="10"/>
        <v>96.17</v>
      </c>
      <c r="AY68">
        <f t="shared" si="10"/>
        <v>96.95</v>
      </c>
    </row>
    <row r="69" spans="1:51" x14ac:dyDescent="0.25">
      <c r="A69" t="s">
        <v>152</v>
      </c>
      <c r="B69">
        <v>29.98</v>
      </c>
      <c r="C69">
        <v>25.73</v>
      </c>
      <c r="D69">
        <v>31.5</v>
      </c>
      <c r="E69">
        <v>63.2</v>
      </c>
      <c r="F69">
        <v>71.900000000000006</v>
      </c>
      <c r="G69">
        <v>63.6</v>
      </c>
      <c r="H69">
        <v>49.1</v>
      </c>
      <c r="I69">
        <v>69.2</v>
      </c>
      <c r="J69">
        <v>89.1</v>
      </c>
      <c r="K69">
        <v>98.3</v>
      </c>
      <c r="L69">
        <v>139.30000000000001</v>
      </c>
      <c r="M69">
        <v>163.30000000000001</v>
      </c>
      <c r="AC69">
        <v>191.1</v>
      </c>
      <c r="AD69">
        <v>234.6</v>
      </c>
      <c r="AE69">
        <v>194</v>
      </c>
      <c r="AF69">
        <v>119.2</v>
      </c>
      <c r="AG69">
        <v>85.9</v>
      </c>
      <c r="AH69">
        <v>54.7</v>
      </c>
      <c r="AI69">
        <v>70.900000000000006</v>
      </c>
      <c r="AJ69">
        <v>35.799999999999997</v>
      </c>
      <c r="AK69">
        <v>25</v>
      </c>
      <c r="AL69">
        <v>32</v>
      </c>
      <c r="AM69">
        <v>49.4</v>
      </c>
      <c r="AN69">
        <f>B38</f>
        <v>20.170000000000002</v>
      </c>
      <c r="AO69">
        <f t="shared" ref="AO69:AY69" si="11">C38</f>
        <v>20.440000000000001</v>
      </c>
      <c r="AP69">
        <f t="shared" si="11"/>
        <v>20.23</v>
      </c>
      <c r="AQ69">
        <f t="shared" si="11"/>
        <v>37.9</v>
      </c>
      <c r="AR69">
        <f t="shared" si="11"/>
        <v>44.79</v>
      </c>
      <c r="AS69">
        <f t="shared" si="11"/>
        <v>48.23</v>
      </c>
      <c r="AT69">
        <f t="shared" si="11"/>
        <v>48.56</v>
      </c>
      <c r="AU69">
        <f t="shared" si="11"/>
        <v>59.37</v>
      </c>
      <c r="AV69">
        <f t="shared" si="11"/>
        <v>62.69</v>
      </c>
      <c r="AW69">
        <f t="shared" si="11"/>
        <v>64.8</v>
      </c>
      <c r="AX69">
        <f t="shared" si="11"/>
        <v>65.09</v>
      </c>
      <c r="AY69">
        <f t="shared" si="11"/>
        <v>73.7</v>
      </c>
    </row>
    <row r="71" spans="1:51" x14ac:dyDescent="0.25">
      <c r="A71" s="3" t="s">
        <v>156</v>
      </c>
    </row>
    <row r="72" spans="1:51" x14ac:dyDescent="0.25">
      <c r="A72" t="s">
        <v>151</v>
      </c>
      <c r="B72">
        <v>29.98</v>
      </c>
      <c r="C72">
        <v>25.73</v>
      </c>
      <c r="D72">
        <v>31.5</v>
      </c>
      <c r="E72">
        <v>63.2</v>
      </c>
      <c r="F72">
        <v>71.900000000000006</v>
      </c>
      <c r="G72">
        <v>63.6</v>
      </c>
      <c r="H72">
        <v>49.1</v>
      </c>
      <c r="I72">
        <v>69.2</v>
      </c>
      <c r="J72">
        <v>89.1</v>
      </c>
      <c r="K72">
        <v>98.3</v>
      </c>
      <c r="L72">
        <v>139.30000000000001</v>
      </c>
      <c r="M72">
        <v>163.30000000000001</v>
      </c>
      <c r="AC72">
        <v>191.1</v>
      </c>
      <c r="AD72">
        <v>234.6</v>
      </c>
      <c r="AE72">
        <v>194</v>
      </c>
      <c r="AF72">
        <v>119.2</v>
      </c>
      <c r="AG72">
        <v>85.9</v>
      </c>
      <c r="AH72">
        <v>54.7</v>
      </c>
      <c r="AI72">
        <v>70.900000000000006</v>
      </c>
      <c r="AJ72">
        <v>35.799999999999997</v>
      </c>
      <c r="AK72">
        <v>25</v>
      </c>
      <c r="AL72">
        <v>32</v>
      </c>
      <c r="AM72">
        <v>49.4</v>
      </c>
      <c r="AN72">
        <f>B11</f>
        <v>30.54</v>
      </c>
      <c r="AO72">
        <f t="shared" ref="AO72:AY72" si="12">C11</f>
        <v>29.65</v>
      </c>
      <c r="AP72">
        <f t="shared" si="12"/>
        <v>34.46</v>
      </c>
      <c r="AQ72">
        <f t="shared" si="12"/>
        <v>70.59</v>
      </c>
      <c r="AR72">
        <f t="shared" si="12"/>
        <v>69.06</v>
      </c>
      <c r="AS72">
        <f t="shared" si="12"/>
        <v>68.94</v>
      </c>
      <c r="AT72">
        <f t="shared" si="12"/>
        <v>83.7</v>
      </c>
      <c r="AU72">
        <f t="shared" si="12"/>
        <v>83.04</v>
      </c>
      <c r="AV72">
        <f t="shared" si="12"/>
        <v>83.61</v>
      </c>
      <c r="AW72">
        <f t="shared" si="12"/>
        <v>91.8</v>
      </c>
      <c r="AX72">
        <f t="shared" si="12"/>
        <v>95.18</v>
      </c>
      <c r="AY72">
        <f t="shared" si="12"/>
        <v>103.22</v>
      </c>
    </row>
    <row r="73" spans="1:51" x14ac:dyDescent="0.25">
      <c r="A73" t="s">
        <v>150</v>
      </c>
      <c r="B73">
        <v>29.98</v>
      </c>
      <c r="C73">
        <v>25.73</v>
      </c>
      <c r="D73">
        <v>31.5</v>
      </c>
      <c r="E73">
        <v>63.2</v>
      </c>
      <c r="F73">
        <v>71.900000000000006</v>
      </c>
      <c r="G73">
        <v>63.6</v>
      </c>
      <c r="H73">
        <v>49.1</v>
      </c>
      <c r="I73">
        <v>69.2</v>
      </c>
      <c r="J73">
        <v>89.1</v>
      </c>
      <c r="K73">
        <v>98.3</v>
      </c>
      <c r="L73">
        <v>139.30000000000001</v>
      </c>
      <c r="M73">
        <v>163.30000000000001</v>
      </c>
      <c r="AC73">
        <v>191.1</v>
      </c>
      <c r="AD73">
        <v>234.6</v>
      </c>
      <c r="AE73">
        <v>194</v>
      </c>
      <c r="AF73">
        <v>119.2</v>
      </c>
      <c r="AG73">
        <v>85.9</v>
      </c>
      <c r="AH73">
        <v>54.7</v>
      </c>
      <c r="AI73">
        <v>70.900000000000006</v>
      </c>
      <c r="AJ73">
        <v>35.799999999999997</v>
      </c>
      <c r="AK73">
        <v>25</v>
      </c>
      <c r="AL73">
        <v>32</v>
      </c>
      <c r="AM73">
        <v>49.4</v>
      </c>
      <c r="AN73">
        <f>B25</f>
        <v>22.49</v>
      </c>
      <c r="AO73">
        <f t="shared" ref="AO73:AY73" si="13">C25</f>
        <v>22.12</v>
      </c>
      <c r="AP73">
        <f t="shared" si="13"/>
        <v>24.54</v>
      </c>
      <c r="AQ73">
        <f t="shared" si="13"/>
        <v>37.159999999999997</v>
      </c>
      <c r="AR73">
        <f t="shared" si="13"/>
        <v>36.28</v>
      </c>
      <c r="AS73">
        <f t="shared" si="13"/>
        <v>42.36</v>
      </c>
      <c r="AT73">
        <f t="shared" si="13"/>
        <v>66.36</v>
      </c>
      <c r="AU73">
        <f t="shared" si="13"/>
        <v>68.81</v>
      </c>
      <c r="AV73">
        <f t="shared" si="13"/>
        <v>69.53</v>
      </c>
      <c r="AW73">
        <f t="shared" si="13"/>
        <v>78.260000000000005</v>
      </c>
      <c r="AX73">
        <f t="shared" si="13"/>
        <v>78.75</v>
      </c>
      <c r="AY73">
        <f t="shared" si="13"/>
        <v>81.05</v>
      </c>
    </row>
    <row r="74" spans="1:51" x14ac:dyDescent="0.25">
      <c r="A74" t="s">
        <v>152</v>
      </c>
      <c r="B74">
        <v>29.98</v>
      </c>
      <c r="C74">
        <v>25.73</v>
      </c>
      <c r="D74">
        <v>31.5</v>
      </c>
      <c r="E74">
        <v>63.2</v>
      </c>
      <c r="F74">
        <v>71.900000000000006</v>
      </c>
      <c r="G74">
        <v>63.6</v>
      </c>
      <c r="H74">
        <v>49.1</v>
      </c>
      <c r="I74">
        <v>69.2</v>
      </c>
      <c r="J74">
        <v>89.1</v>
      </c>
      <c r="K74">
        <v>98.3</v>
      </c>
      <c r="L74">
        <v>139.30000000000001</v>
      </c>
      <c r="M74">
        <v>163.30000000000001</v>
      </c>
      <c r="AC74">
        <v>191.1</v>
      </c>
      <c r="AD74">
        <v>234.6</v>
      </c>
      <c r="AE74">
        <v>194</v>
      </c>
      <c r="AF74">
        <v>119.2</v>
      </c>
      <c r="AG74">
        <v>85.9</v>
      </c>
      <c r="AH74">
        <v>54.7</v>
      </c>
      <c r="AI74">
        <v>70.900000000000006</v>
      </c>
      <c r="AJ74">
        <v>35.799999999999997</v>
      </c>
      <c r="AK74">
        <v>25</v>
      </c>
      <c r="AL74">
        <v>32</v>
      </c>
      <c r="AM74">
        <v>49.4</v>
      </c>
      <c r="AN74">
        <f>B39</f>
        <v>15.38</v>
      </c>
      <c r="AO74">
        <f t="shared" ref="AO74:AY74" si="14">C39</f>
        <v>15.55</v>
      </c>
      <c r="AP74">
        <f t="shared" si="14"/>
        <v>15.14</v>
      </c>
      <c r="AQ74">
        <f t="shared" si="14"/>
        <v>25.02</v>
      </c>
      <c r="AR74">
        <f t="shared" si="14"/>
        <v>28.38</v>
      </c>
      <c r="AS74">
        <f t="shared" si="14"/>
        <v>29.82</v>
      </c>
      <c r="AT74">
        <f t="shared" si="14"/>
        <v>29.57</v>
      </c>
      <c r="AU74">
        <f t="shared" si="14"/>
        <v>33.880000000000003</v>
      </c>
      <c r="AV74">
        <f t="shared" si="14"/>
        <v>36.07</v>
      </c>
      <c r="AW74">
        <f t="shared" si="14"/>
        <v>36.57</v>
      </c>
      <c r="AX74">
        <f t="shared" si="14"/>
        <v>37.299999999999997</v>
      </c>
      <c r="AY74">
        <f t="shared" si="14"/>
        <v>46.38</v>
      </c>
    </row>
    <row r="76" spans="1:51" x14ac:dyDescent="0.25">
      <c r="A76" s="3" t="s">
        <v>157</v>
      </c>
    </row>
    <row r="77" spans="1:51" x14ac:dyDescent="0.25">
      <c r="A77" t="s">
        <v>151</v>
      </c>
      <c r="B77">
        <v>29.98</v>
      </c>
      <c r="C77">
        <v>25.73</v>
      </c>
      <c r="D77">
        <v>31.5</v>
      </c>
      <c r="E77">
        <v>63.2</v>
      </c>
      <c r="F77">
        <v>71.900000000000006</v>
      </c>
      <c r="G77">
        <v>63.6</v>
      </c>
      <c r="H77">
        <v>49.1</v>
      </c>
      <c r="I77">
        <v>69.2</v>
      </c>
      <c r="J77">
        <v>89.1</v>
      </c>
      <c r="K77">
        <v>98.3</v>
      </c>
      <c r="L77">
        <v>139.30000000000001</v>
      </c>
      <c r="M77">
        <v>163.30000000000001</v>
      </c>
      <c r="AC77">
        <v>191.1</v>
      </c>
      <c r="AD77">
        <v>234.6</v>
      </c>
      <c r="AE77">
        <v>194</v>
      </c>
      <c r="AF77">
        <v>119.2</v>
      </c>
      <c r="AG77">
        <v>85.9</v>
      </c>
      <c r="AH77">
        <v>54.7</v>
      </c>
      <c r="AI77">
        <v>70.900000000000006</v>
      </c>
      <c r="AJ77">
        <v>35.799999999999997</v>
      </c>
      <c r="AK77">
        <v>25</v>
      </c>
      <c r="AL77">
        <v>32</v>
      </c>
      <c r="AM77">
        <v>49.4</v>
      </c>
      <c r="AN77">
        <f>B12</f>
        <v>14.95</v>
      </c>
      <c r="AO77">
        <f t="shared" ref="AO77:AY77" si="15">C12</f>
        <v>15.09</v>
      </c>
      <c r="AP77">
        <f t="shared" si="15"/>
        <v>16.89</v>
      </c>
      <c r="AQ77">
        <f t="shared" si="15"/>
        <v>33.47</v>
      </c>
      <c r="AR77">
        <f t="shared" si="15"/>
        <v>34.450000000000003</v>
      </c>
      <c r="AS77">
        <f t="shared" si="15"/>
        <v>34.869999999999997</v>
      </c>
      <c r="AT77">
        <f t="shared" si="15"/>
        <v>53.91</v>
      </c>
      <c r="AU77">
        <f t="shared" si="15"/>
        <v>50.96</v>
      </c>
      <c r="AV77">
        <f t="shared" si="15"/>
        <v>53.59</v>
      </c>
      <c r="AW77">
        <f t="shared" si="15"/>
        <v>68.28</v>
      </c>
      <c r="AX77">
        <f t="shared" si="15"/>
        <v>73</v>
      </c>
      <c r="AY77">
        <f t="shared" si="15"/>
        <v>82.39</v>
      </c>
    </row>
    <row r="78" spans="1:51" x14ac:dyDescent="0.25">
      <c r="A78" t="s">
        <v>150</v>
      </c>
      <c r="B78">
        <v>29.98</v>
      </c>
      <c r="C78">
        <v>25.73</v>
      </c>
      <c r="D78">
        <v>31.5</v>
      </c>
      <c r="E78">
        <v>63.2</v>
      </c>
      <c r="F78">
        <v>71.900000000000006</v>
      </c>
      <c r="G78">
        <v>63.6</v>
      </c>
      <c r="H78">
        <v>49.1</v>
      </c>
      <c r="I78">
        <v>69.2</v>
      </c>
      <c r="J78">
        <v>89.1</v>
      </c>
      <c r="K78">
        <v>98.3</v>
      </c>
      <c r="L78">
        <v>139.30000000000001</v>
      </c>
      <c r="M78">
        <v>163.30000000000001</v>
      </c>
      <c r="AC78">
        <v>191.1</v>
      </c>
      <c r="AD78">
        <v>234.6</v>
      </c>
      <c r="AE78">
        <v>194</v>
      </c>
      <c r="AF78">
        <v>119.2</v>
      </c>
      <c r="AG78">
        <v>85.9</v>
      </c>
      <c r="AH78">
        <v>54.7</v>
      </c>
      <c r="AI78">
        <v>70.900000000000006</v>
      </c>
      <c r="AJ78">
        <v>35.799999999999997</v>
      </c>
      <c r="AK78">
        <v>25</v>
      </c>
      <c r="AL78">
        <v>32</v>
      </c>
      <c r="AM78">
        <v>49.4</v>
      </c>
      <c r="AN78">
        <f>B26</f>
        <v>11.69</v>
      </c>
      <c r="AO78">
        <f t="shared" ref="AO78:AY78" si="16">C26</f>
        <v>11.95</v>
      </c>
      <c r="AP78">
        <f t="shared" si="16"/>
        <v>12.7</v>
      </c>
      <c r="AQ78">
        <f t="shared" si="16"/>
        <v>19.14</v>
      </c>
      <c r="AR78">
        <f t="shared" si="16"/>
        <v>19.16</v>
      </c>
      <c r="AS78">
        <f t="shared" si="16"/>
        <v>21.29</v>
      </c>
      <c r="AT78">
        <f t="shared" si="16"/>
        <v>30.96</v>
      </c>
      <c r="AU78">
        <f t="shared" si="16"/>
        <v>33.880000000000003</v>
      </c>
      <c r="AV78">
        <f t="shared" si="16"/>
        <v>34.46</v>
      </c>
      <c r="AW78">
        <f t="shared" si="16"/>
        <v>44.31</v>
      </c>
      <c r="AX78">
        <f t="shared" si="16"/>
        <v>45.78</v>
      </c>
      <c r="AY78">
        <f t="shared" si="16"/>
        <v>48.18</v>
      </c>
    </row>
    <row r="79" spans="1:51" x14ac:dyDescent="0.25">
      <c r="A79" t="s">
        <v>152</v>
      </c>
      <c r="B79">
        <v>29.98</v>
      </c>
      <c r="C79">
        <v>25.73</v>
      </c>
      <c r="D79">
        <v>31.5</v>
      </c>
      <c r="E79">
        <v>63.2</v>
      </c>
      <c r="F79">
        <v>71.900000000000006</v>
      </c>
      <c r="G79">
        <v>63.6</v>
      </c>
      <c r="H79">
        <v>49.1</v>
      </c>
      <c r="I79">
        <v>69.2</v>
      </c>
      <c r="J79">
        <v>89.1</v>
      </c>
      <c r="K79">
        <v>98.3</v>
      </c>
      <c r="L79">
        <v>139.30000000000001</v>
      </c>
      <c r="M79">
        <v>163.30000000000001</v>
      </c>
      <c r="AC79">
        <v>191.1</v>
      </c>
      <c r="AD79">
        <v>234.6</v>
      </c>
      <c r="AE79">
        <v>194</v>
      </c>
      <c r="AF79">
        <v>119.2</v>
      </c>
      <c r="AG79">
        <v>85.9</v>
      </c>
      <c r="AH79">
        <v>54.7</v>
      </c>
      <c r="AI79">
        <v>70.900000000000006</v>
      </c>
      <c r="AJ79">
        <v>35.799999999999997</v>
      </c>
      <c r="AK79">
        <v>25</v>
      </c>
      <c r="AL79">
        <v>32</v>
      </c>
      <c r="AM79">
        <v>49.4</v>
      </c>
      <c r="AN79">
        <f>B40</f>
        <v>10.49</v>
      </c>
      <c r="AO79">
        <f t="shared" ref="AO79:AY79" si="17">C40</f>
        <v>10.47</v>
      </c>
      <c r="AP79">
        <f t="shared" si="17"/>
        <v>10.46</v>
      </c>
      <c r="AQ79">
        <f t="shared" si="17"/>
        <v>13.01</v>
      </c>
      <c r="AR79">
        <f t="shared" si="17"/>
        <v>14.47</v>
      </c>
      <c r="AS79">
        <f t="shared" si="17"/>
        <v>15.08</v>
      </c>
      <c r="AT79">
        <f t="shared" si="17"/>
        <v>14.93</v>
      </c>
      <c r="AU79">
        <f t="shared" si="17"/>
        <v>17.149999999999999</v>
      </c>
      <c r="AV79">
        <f t="shared" si="17"/>
        <v>18.829999999999998</v>
      </c>
      <c r="AW79">
        <f t="shared" si="17"/>
        <v>19.23</v>
      </c>
      <c r="AX79">
        <f t="shared" si="17"/>
        <v>18.72</v>
      </c>
      <c r="AY79">
        <f t="shared" si="17"/>
        <v>23.14</v>
      </c>
    </row>
    <row r="81" spans="1:44" x14ac:dyDescent="0.25">
      <c r="A81" s="3" t="s">
        <v>158</v>
      </c>
    </row>
    <row r="82" spans="1:44" x14ac:dyDescent="0.25">
      <c r="A82" t="s">
        <v>159</v>
      </c>
      <c r="AN82">
        <v>27</v>
      </c>
      <c r="AO82">
        <v>28</v>
      </c>
      <c r="AP82">
        <v>29</v>
      </c>
      <c r="AQ82">
        <v>31</v>
      </c>
      <c r="AR82">
        <v>31</v>
      </c>
    </row>
    <row r="83" spans="1:44" x14ac:dyDescent="0.25">
      <c r="A83" t="s">
        <v>164</v>
      </c>
    </row>
    <row r="84" spans="1:44" x14ac:dyDescent="0.25">
      <c r="A84" t="s">
        <v>160</v>
      </c>
    </row>
    <row r="85" spans="1:44" x14ac:dyDescent="0.25">
      <c r="A85" t="s">
        <v>165</v>
      </c>
    </row>
    <row r="86" spans="1:44" x14ac:dyDescent="0.25">
      <c r="A86" t="s">
        <v>161</v>
      </c>
      <c r="B86">
        <v>29.98</v>
      </c>
      <c r="C86">
        <v>25.73</v>
      </c>
      <c r="D86">
        <v>31.5</v>
      </c>
      <c r="E86">
        <v>63.2</v>
      </c>
      <c r="F86">
        <v>71.900000000000006</v>
      </c>
      <c r="G86">
        <v>63.6</v>
      </c>
      <c r="H86">
        <v>49.1</v>
      </c>
      <c r="I86">
        <v>69.2</v>
      </c>
      <c r="J86">
        <v>89.1</v>
      </c>
      <c r="K86">
        <v>98.3</v>
      </c>
      <c r="L86">
        <v>139.30000000000001</v>
      </c>
      <c r="M86">
        <v>163.30000000000001</v>
      </c>
      <c r="AC86">
        <v>191.1</v>
      </c>
      <c r="AD86">
        <v>234.6</v>
      </c>
      <c r="AE86">
        <v>194</v>
      </c>
      <c r="AF86">
        <v>119.2</v>
      </c>
      <c r="AG86">
        <v>85.9</v>
      </c>
      <c r="AH86">
        <v>54.7</v>
      </c>
      <c r="AI86">
        <v>70.900000000000006</v>
      </c>
      <c r="AJ86">
        <v>35.799999999999997</v>
      </c>
      <c r="AK86">
        <v>25</v>
      </c>
      <c r="AL86">
        <v>32</v>
      </c>
      <c r="AM86">
        <v>49.4</v>
      </c>
    </row>
    <row r="87" spans="1:44" x14ac:dyDescent="0.25">
      <c r="A87" t="s">
        <v>162</v>
      </c>
      <c r="B87">
        <v>29.98</v>
      </c>
      <c r="C87">
        <v>25.73</v>
      </c>
      <c r="D87">
        <v>31.5</v>
      </c>
      <c r="E87">
        <v>63.2</v>
      </c>
      <c r="F87">
        <v>71.900000000000006</v>
      </c>
      <c r="G87">
        <v>63.6</v>
      </c>
      <c r="H87">
        <v>49.1</v>
      </c>
      <c r="I87">
        <v>69.2</v>
      </c>
      <c r="J87">
        <v>89.1</v>
      </c>
      <c r="K87">
        <v>98.3</v>
      </c>
      <c r="L87">
        <v>139.30000000000001</v>
      </c>
      <c r="M87">
        <v>163.30000000000001</v>
      </c>
      <c r="AC87">
        <v>191.1</v>
      </c>
      <c r="AD87">
        <v>234.6</v>
      </c>
      <c r="AE87">
        <v>194</v>
      </c>
      <c r="AF87">
        <v>119.2</v>
      </c>
      <c r="AG87">
        <v>85.9</v>
      </c>
      <c r="AH87">
        <v>54.7</v>
      </c>
      <c r="AI87">
        <v>70.900000000000006</v>
      </c>
      <c r="AJ87">
        <v>35.799999999999997</v>
      </c>
      <c r="AK87">
        <v>25</v>
      </c>
      <c r="AL87">
        <v>32</v>
      </c>
      <c r="AM87">
        <v>49.4</v>
      </c>
    </row>
    <row r="88" spans="1:44" x14ac:dyDescent="0.25">
      <c r="A88" t="s">
        <v>163</v>
      </c>
      <c r="B88">
        <v>29.98</v>
      </c>
      <c r="C88">
        <v>25.73</v>
      </c>
      <c r="D88">
        <v>31.5</v>
      </c>
      <c r="E88">
        <v>63.2</v>
      </c>
      <c r="F88">
        <v>71.900000000000006</v>
      </c>
      <c r="G88">
        <v>63.6</v>
      </c>
      <c r="H88">
        <v>49.1</v>
      </c>
      <c r="I88">
        <v>69.2</v>
      </c>
      <c r="J88">
        <v>89.1</v>
      </c>
      <c r="K88">
        <v>98.3</v>
      </c>
      <c r="L88">
        <v>139.30000000000001</v>
      </c>
      <c r="M88">
        <v>163.30000000000001</v>
      </c>
      <c r="AC88">
        <v>191.1</v>
      </c>
      <c r="AD88">
        <v>234.6</v>
      </c>
      <c r="AE88">
        <v>194</v>
      </c>
      <c r="AF88">
        <v>119.2</v>
      </c>
      <c r="AG88">
        <v>85.9</v>
      </c>
      <c r="AH88">
        <v>54.7</v>
      </c>
      <c r="AI88">
        <v>70.900000000000006</v>
      </c>
      <c r="AJ88">
        <v>35.799999999999997</v>
      </c>
      <c r="AK88">
        <v>25</v>
      </c>
      <c r="AL88">
        <v>32</v>
      </c>
      <c r="AM88">
        <v>49.4</v>
      </c>
    </row>
  </sheetData>
  <conditionalFormatting sqref="B22:AB22 B8:AB19">
    <cfRule type="colorScale" priority="5">
      <colorScale>
        <cfvo type="min"/>
        <cfvo type="percentile" val="50"/>
        <cfvo type="max"/>
        <color rgb="FF63BE7B"/>
        <color rgb="FFFFEB84"/>
        <color rgb="FFF8696B"/>
      </colorScale>
    </cfRule>
  </conditionalFormatting>
  <conditionalFormatting sqref="B23:AB33 B36:AB36">
    <cfRule type="colorScale" priority="4">
      <colorScale>
        <cfvo type="min"/>
        <cfvo type="percentile" val="50"/>
        <cfvo type="max"/>
        <color rgb="FF63BE7B"/>
        <color rgb="FFFFEB84"/>
        <color rgb="FFF8696B"/>
      </colorScale>
    </cfRule>
  </conditionalFormatting>
  <conditionalFormatting sqref="B37:AB47">
    <cfRule type="colorScale" priority="3">
      <colorScale>
        <cfvo type="min"/>
        <cfvo type="percentile" val="50"/>
        <cfvo type="max"/>
        <color rgb="FF63BE7B"/>
        <color rgb="FFFFEB84"/>
        <color rgb="FFF8696B"/>
      </colorScale>
    </cfRule>
  </conditionalFormatting>
  <conditionalFormatting sqref="B8:AB8">
    <cfRule type="colorScale" priority="2">
      <colorScale>
        <cfvo type="min"/>
        <cfvo type="percentile" val="50"/>
        <cfvo type="max"/>
        <color rgb="FF63BE7B"/>
        <color rgb="FFFFEB84"/>
        <color rgb="FFF8696B"/>
      </colorScale>
    </cfRule>
  </conditionalFormatting>
  <conditionalFormatting sqref="B8:AB1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CA82C-DCC5-4F2A-BCFF-2598D94687B2}">
  <dimension ref="A1:O12"/>
  <sheetViews>
    <sheetView workbookViewId="0">
      <selection activeCell="Q14" sqref="Q14"/>
    </sheetView>
  </sheetViews>
  <sheetFormatPr defaultRowHeight="15" x14ac:dyDescent="0.25"/>
  <cols>
    <col min="2" max="2" width="10.85546875" bestFit="1" customWidth="1"/>
    <col min="4" max="4" width="12.140625" bestFit="1" customWidth="1"/>
    <col min="5" max="5" width="16.28515625" bestFit="1" customWidth="1"/>
    <col min="6" max="6" width="20.85546875" bestFit="1" customWidth="1"/>
    <col min="7" max="7" width="35.85546875" bestFit="1" customWidth="1"/>
  </cols>
  <sheetData>
    <row r="1" spans="1:15" ht="67.5" customHeight="1" x14ac:dyDescent="0.25">
      <c r="A1" s="3" t="s">
        <v>4</v>
      </c>
      <c r="B1" s="53" t="s">
        <v>5</v>
      </c>
      <c r="C1" s="53"/>
      <c r="D1" s="53"/>
      <c r="E1" s="53"/>
      <c r="F1" s="53"/>
      <c r="G1" s="53"/>
      <c r="H1" s="53"/>
      <c r="I1" s="53"/>
      <c r="J1" s="53"/>
      <c r="K1" s="53"/>
      <c r="L1" s="53"/>
      <c r="M1" s="53"/>
      <c r="N1" s="53"/>
      <c r="O1" s="53"/>
    </row>
    <row r="2" spans="1:15" x14ac:dyDescent="0.25">
      <c r="A2" s="3" t="s">
        <v>6</v>
      </c>
      <c r="B2" s="3" t="s">
        <v>7</v>
      </c>
      <c r="C2" s="3" t="s">
        <v>8</v>
      </c>
      <c r="D2" s="3" t="s">
        <v>3</v>
      </c>
      <c r="E2" s="3" t="s">
        <v>9</v>
      </c>
      <c r="F2" s="3" t="s">
        <v>10</v>
      </c>
      <c r="G2" s="3" t="s">
        <v>11</v>
      </c>
      <c r="H2" s="3" t="s">
        <v>3</v>
      </c>
    </row>
    <row r="3" spans="1:15" x14ac:dyDescent="0.25">
      <c r="A3" t="s">
        <v>12</v>
      </c>
      <c r="B3">
        <v>12135</v>
      </c>
      <c r="C3" s="1"/>
      <c r="D3" s="1"/>
      <c r="E3" s="1"/>
      <c r="G3" s="1"/>
    </row>
    <row r="4" spans="1:15" x14ac:dyDescent="0.25">
      <c r="A4" t="s">
        <v>13</v>
      </c>
      <c r="B4">
        <v>11988</v>
      </c>
      <c r="C4" s="1">
        <f>(B4/B3)-1</f>
        <v>-1.2113720642768833E-2</v>
      </c>
      <c r="D4" s="1">
        <f>AVERAGE($C$4:C4)</f>
        <v>-1.2113720642768833E-2</v>
      </c>
      <c r="E4" s="1"/>
      <c r="G4" s="1"/>
    </row>
    <row r="5" spans="1:15" x14ac:dyDescent="0.25">
      <c r="A5" t="s">
        <v>14</v>
      </c>
      <c r="B5">
        <v>12798</v>
      </c>
      <c r="C5" s="1">
        <f t="shared" ref="C5:C12" si="0">(B5/B4)-1</f>
        <v>6.7567567567567544E-2</v>
      </c>
      <c r="D5" s="1">
        <f>AVERAGE($C$4:C5)</f>
        <v>2.7726923462399355E-2</v>
      </c>
      <c r="E5" s="1"/>
      <c r="G5" s="1"/>
    </row>
    <row r="6" spans="1:15" x14ac:dyDescent="0.25">
      <c r="A6" t="s">
        <v>15</v>
      </c>
      <c r="B6">
        <v>13828</v>
      </c>
      <c r="C6" s="1">
        <f t="shared" si="0"/>
        <v>8.0481325207063525E-2</v>
      </c>
      <c r="D6" s="1">
        <f>AVERAGE($C$4:C6)</f>
        <v>4.5311724043954081E-2</v>
      </c>
      <c r="E6" s="1">
        <f>(B6/B4)-1</f>
        <v>0.15348682015348691</v>
      </c>
      <c r="G6" s="1"/>
    </row>
    <row r="7" spans="1:15" x14ac:dyDescent="0.25">
      <c r="A7" t="s">
        <v>16</v>
      </c>
      <c r="B7">
        <v>12337</v>
      </c>
      <c r="C7" s="1">
        <f t="shared" si="0"/>
        <v>-0.10782470350014461</v>
      </c>
      <c r="D7" s="1">
        <f>AVERAGE($C$4:C7)</f>
        <v>7.0276171579294056E-3</v>
      </c>
      <c r="E7" s="1"/>
      <c r="G7" s="1">
        <f t="shared" ref="G7:G12" si="1">(B7/B3)-1</f>
        <v>1.6646065100947682E-2</v>
      </c>
      <c r="H7" s="2">
        <f>AVERAGE($G$7:G7)</f>
        <v>1.6646065100947682E-2</v>
      </c>
    </row>
    <row r="8" spans="1:15" x14ac:dyDescent="0.25">
      <c r="A8" t="s">
        <v>17</v>
      </c>
      <c r="B8">
        <v>11428</v>
      </c>
      <c r="C8" s="1">
        <f t="shared" si="0"/>
        <v>-7.3680797600713333E-2</v>
      </c>
      <c r="D8" s="1">
        <f>AVERAGE($C$4:C8)</f>
        <v>-9.1140657937991421E-3</v>
      </c>
      <c r="E8" s="1"/>
      <c r="G8" s="1">
        <f t="shared" si="1"/>
        <v>-4.6713380046713326E-2</v>
      </c>
      <c r="H8" s="2">
        <f>AVERAGE($G$7:G8)</f>
        <v>-1.5033657472882822E-2</v>
      </c>
    </row>
    <row r="9" spans="1:15" x14ac:dyDescent="0.25">
      <c r="A9" t="s">
        <v>18</v>
      </c>
      <c r="B9">
        <v>12127</v>
      </c>
      <c r="C9" s="1">
        <f t="shared" si="0"/>
        <v>6.1165558277913812E-2</v>
      </c>
      <c r="D9" s="1">
        <f>AVERAGE($C$4:C9)</f>
        <v>2.5992048848196836E-3</v>
      </c>
      <c r="E9" s="1"/>
      <c r="G9" s="1">
        <f t="shared" si="1"/>
        <v>-5.2430067197999697E-2</v>
      </c>
      <c r="H9" s="2">
        <f>AVERAGE($G$7:G9)</f>
        <v>-2.7499127381255112E-2</v>
      </c>
    </row>
    <row r="10" spans="1:15" x14ac:dyDescent="0.25">
      <c r="A10" t="s">
        <v>19</v>
      </c>
      <c r="B10">
        <v>15057</v>
      </c>
      <c r="C10" s="1">
        <f t="shared" si="0"/>
        <v>0.24160963140100611</v>
      </c>
      <c r="D10" s="1">
        <f>AVERAGE($C$4:C10)</f>
        <v>3.674355152998917E-2</v>
      </c>
      <c r="E10" s="1">
        <f>(B10/B7)-1</f>
        <v>0.22047499392072623</v>
      </c>
      <c r="F10" s="2">
        <f>AVERAGE(E6,E10)</f>
        <v>0.18698090703710657</v>
      </c>
      <c r="G10" s="1">
        <f t="shared" si="1"/>
        <v>8.8877639571883105E-2</v>
      </c>
      <c r="H10" s="2">
        <f>AVERAGE($G$7:G10)</f>
        <v>1.5950643570294409E-3</v>
      </c>
    </row>
    <row r="11" spans="1:15" x14ac:dyDescent="0.25">
      <c r="A11" t="s">
        <v>20</v>
      </c>
      <c r="B11">
        <v>14119</v>
      </c>
      <c r="C11" s="1">
        <f t="shared" si="0"/>
        <v>-6.22966062296606E-2</v>
      </c>
      <c r="D11" s="1">
        <f>AVERAGE($C$4:C11)</f>
        <v>2.4363531810032951E-2</v>
      </c>
      <c r="E11" s="1"/>
      <c r="G11" s="1">
        <f t="shared" si="1"/>
        <v>0.14444354381129942</v>
      </c>
      <c r="H11" s="2">
        <f>AVERAGE($G$7:G11)</f>
        <v>3.0164760247883438E-2</v>
      </c>
    </row>
    <row r="12" spans="1:15" x14ac:dyDescent="0.25">
      <c r="A12" t="s">
        <v>21</v>
      </c>
      <c r="B12">
        <v>12824</v>
      </c>
      <c r="C12" s="1">
        <f t="shared" si="0"/>
        <v>-9.1720376797223557E-2</v>
      </c>
      <c r="D12" s="1">
        <f>AVERAGE($C$4:C12)</f>
        <v>1.1465319742560006E-2</v>
      </c>
      <c r="E12" s="1"/>
      <c r="G12" s="1">
        <f t="shared" si="1"/>
        <v>0.12215610780539032</v>
      </c>
      <c r="H12" s="2">
        <f>AVERAGE($G$7:G12)</f>
        <v>4.5496651507467921E-2</v>
      </c>
    </row>
  </sheetData>
  <mergeCells count="1">
    <mergeCell ref="B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7BE3F-F3E8-41F2-A426-A713A2BCB7FA}">
  <dimension ref="A1:D4"/>
  <sheetViews>
    <sheetView workbookViewId="0">
      <selection activeCell="C4" sqref="C4"/>
    </sheetView>
  </sheetViews>
  <sheetFormatPr defaultRowHeight="15" x14ac:dyDescent="0.25"/>
  <cols>
    <col min="4" max="4" width="11.85546875" bestFit="1" customWidth="1"/>
  </cols>
  <sheetData>
    <row r="1" spans="1:4" x14ac:dyDescent="0.25">
      <c r="A1" t="s">
        <v>0</v>
      </c>
      <c r="B1" t="s">
        <v>1</v>
      </c>
      <c r="C1" t="s">
        <v>2</v>
      </c>
      <c r="D1" t="s">
        <v>3</v>
      </c>
    </row>
    <row r="2" spans="1:4" x14ac:dyDescent="0.25">
      <c r="A2">
        <v>2020</v>
      </c>
      <c r="B2">
        <v>56059</v>
      </c>
      <c r="C2" s="1"/>
    </row>
    <row r="3" spans="1:4" x14ac:dyDescent="0.25">
      <c r="A3">
        <v>2021</v>
      </c>
      <c r="B3">
        <v>61723</v>
      </c>
      <c r="C3" s="1">
        <f>(B3/B2)-1</f>
        <v>0.10103640807006897</v>
      </c>
      <c r="D3" s="2">
        <f>AVERAGE($C$3:C3)</f>
        <v>0.10103640807006897</v>
      </c>
    </row>
    <row r="4" spans="1:4" x14ac:dyDescent="0.25">
      <c r="A4">
        <v>2022</v>
      </c>
      <c r="B4">
        <v>69596</v>
      </c>
      <c r="C4" s="1">
        <f>(B4/B3)-1</f>
        <v>0.12755374819759258</v>
      </c>
      <c r="D4" s="2">
        <f>AVERAGE($C$3:C4)</f>
        <v>0.11429507813383077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998DA-C847-4F99-B74A-7D944784EC92}">
  <dimension ref="A1:AW58"/>
  <sheetViews>
    <sheetView topLeftCell="AL26" workbookViewId="0">
      <selection activeCell="AZ57" sqref="AZ57"/>
    </sheetView>
  </sheetViews>
  <sheetFormatPr defaultRowHeight="15" x14ac:dyDescent="0.25"/>
  <cols>
    <col min="1" max="1" width="4.28515625" style="4" customWidth="1"/>
    <col min="2" max="3" width="19" style="4" customWidth="1"/>
    <col min="4" max="4" width="14" style="4" customWidth="1"/>
    <col min="5" max="5" width="19" style="4" customWidth="1"/>
    <col min="6" max="6" width="14" style="4" customWidth="1"/>
    <col min="7" max="7" width="19" style="4" customWidth="1"/>
    <col min="8" max="8" width="14" style="4" customWidth="1"/>
    <col min="9" max="9" width="19" style="4" customWidth="1"/>
    <col min="10" max="10" width="14" style="4" customWidth="1"/>
    <col min="11" max="11" width="19" style="4" customWidth="1"/>
    <col min="12" max="12" width="14" style="4" customWidth="1"/>
    <col min="13" max="13" width="19" style="4" customWidth="1"/>
    <col min="14" max="14" width="14" style="4" customWidth="1"/>
    <col min="15" max="15" width="19" style="4" customWidth="1"/>
    <col min="16" max="16" width="14" style="4" customWidth="1"/>
    <col min="17" max="17" width="19" style="4" customWidth="1"/>
    <col min="18" max="18" width="14" style="4" customWidth="1"/>
    <col min="19" max="19" width="19" style="4" customWidth="1"/>
    <col min="20" max="20" width="14" style="4" customWidth="1"/>
    <col min="21" max="21" width="19" style="4" customWidth="1"/>
    <col min="22" max="22" width="14" style="4" customWidth="1"/>
    <col min="23" max="23" width="19" style="4" customWidth="1"/>
    <col min="24" max="24" width="14" style="4" customWidth="1"/>
    <col min="25" max="25" width="19" style="4" customWidth="1"/>
    <col min="26" max="26" width="14" style="4" customWidth="1"/>
    <col min="27" max="27" width="19" style="4" customWidth="1"/>
    <col min="28" max="28" width="14" style="4" customWidth="1"/>
    <col min="29" max="29" width="19" style="4" customWidth="1"/>
    <col min="30" max="30" width="14" style="4" customWidth="1"/>
    <col min="31" max="31" width="19" style="4" customWidth="1"/>
    <col min="32" max="32" width="14" style="4" customWidth="1"/>
    <col min="33" max="33" width="19" style="4" customWidth="1"/>
    <col min="34" max="34" width="14" style="4" customWidth="1"/>
    <col min="35" max="35" width="19" style="4" customWidth="1"/>
    <col min="36" max="36" width="14" style="4" customWidth="1"/>
    <col min="37" max="37" width="19" style="4" customWidth="1"/>
    <col min="38" max="38" width="14" style="4" customWidth="1"/>
    <col min="39" max="39" width="19" style="4" customWidth="1"/>
    <col min="40" max="40" width="14" style="4" customWidth="1"/>
    <col min="41" max="41" width="19" style="4" customWidth="1"/>
    <col min="42" max="42" width="14" style="4" customWidth="1"/>
    <col min="43" max="43" width="19" style="4" customWidth="1"/>
    <col min="44" max="44" width="14" style="4" customWidth="1"/>
    <col min="45" max="45" width="19" style="4" customWidth="1"/>
    <col min="46" max="46" width="14" style="4" customWidth="1"/>
    <col min="47" max="47" width="19" style="4" customWidth="1"/>
    <col min="48" max="48" width="14" style="4" customWidth="1"/>
    <col min="49" max="49" width="4.28515625" style="4" customWidth="1"/>
    <col min="50" max="16384" width="9.140625" style="4"/>
  </cols>
  <sheetData>
    <row r="1" spans="1:49" x14ac:dyDescent="0.25">
      <c r="A1" s="26"/>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4"/>
    </row>
    <row r="2" spans="1:49" ht="23.25" x14ac:dyDescent="0.35">
      <c r="A2" s="26"/>
      <c r="B2" s="27" t="s">
        <v>105</v>
      </c>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4"/>
    </row>
    <row r="3" spans="1:49" ht="15.75" x14ac:dyDescent="0.25">
      <c r="A3" s="26"/>
      <c r="B3" s="25" t="s">
        <v>104</v>
      </c>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4"/>
    </row>
    <row r="4" spans="1:49" x14ac:dyDescent="0.2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2"/>
    </row>
    <row r="5" spans="1:49"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9"/>
    </row>
    <row r="6" spans="1:49" ht="15.75" x14ac:dyDescent="0.25">
      <c r="A6" s="12"/>
      <c r="B6" s="21" t="s">
        <v>103</v>
      </c>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9"/>
    </row>
    <row r="7" spans="1:49" ht="15.75" x14ac:dyDescent="0.25">
      <c r="A7" s="12"/>
      <c r="B7" s="20" t="s">
        <v>102</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9"/>
    </row>
    <row r="8" spans="1:49" ht="15.75" x14ac:dyDescent="0.25">
      <c r="A8" s="12"/>
      <c r="B8" s="20" t="s">
        <v>101</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9"/>
    </row>
    <row r="9" spans="1:49" ht="15.75" x14ac:dyDescent="0.25">
      <c r="A9" s="12"/>
      <c r="B9" s="20" t="s">
        <v>100</v>
      </c>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9"/>
    </row>
    <row r="10" spans="1:49"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9"/>
    </row>
    <row r="11" spans="1:49" ht="15.75" x14ac:dyDescent="0.25">
      <c r="A11" s="12"/>
      <c r="B11" s="19" t="s">
        <v>99</v>
      </c>
      <c r="C11" s="54" t="s">
        <v>98</v>
      </c>
      <c r="D11" s="54"/>
      <c r="E11" s="54" t="s">
        <v>97</v>
      </c>
      <c r="F11" s="54"/>
      <c r="G11" s="54" t="s">
        <v>96</v>
      </c>
      <c r="H11" s="54"/>
      <c r="I11" s="54" t="s">
        <v>95</v>
      </c>
      <c r="J11" s="54"/>
      <c r="K11" s="54" t="s">
        <v>94</v>
      </c>
      <c r="L11" s="54"/>
      <c r="M11" s="54" t="s">
        <v>93</v>
      </c>
      <c r="N11" s="54"/>
      <c r="O11" s="54" t="s">
        <v>92</v>
      </c>
      <c r="P11" s="54"/>
      <c r="Q11" s="54" t="s">
        <v>91</v>
      </c>
      <c r="R11" s="54"/>
      <c r="S11" s="54" t="s">
        <v>90</v>
      </c>
      <c r="T11" s="54"/>
      <c r="U11" s="54" t="s">
        <v>89</v>
      </c>
      <c r="V11" s="54"/>
      <c r="W11" s="54" t="s">
        <v>88</v>
      </c>
      <c r="X11" s="54"/>
      <c r="Y11" s="54" t="s">
        <v>87</v>
      </c>
      <c r="Z11" s="54"/>
      <c r="AA11" s="54" t="s">
        <v>86</v>
      </c>
      <c r="AB11" s="54"/>
      <c r="AC11" s="54" t="s">
        <v>85</v>
      </c>
      <c r="AD11" s="54"/>
      <c r="AE11" s="54" t="s">
        <v>84</v>
      </c>
      <c r="AF11" s="54"/>
      <c r="AG11" s="54" t="s">
        <v>83</v>
      </c>
      <c r="AH11" s="54"/>
      <c r="AI11" s="54" t="s">
        <v>82</v>
      </c>
      <c r="AJ11" s="54"/>
      <c r="AK11" s="54" t="s">
        <v>81</v>
      </c>
      <c r="AL11" s="54"/>
      <c r="AM11" s="54" t="s">
        <v>80</v>
      </c>
      <c r="AN11" s="54"/>
      <c r="AO11" s="54" t="s">
        <v>79</v>
      </c>
      <c r="AP11" s="54"/>
      <c r="AQ11" s="54" t="s">
        <v>78</v>
      </c>
      <c r="AR11" s="54"/>
      <c r="AS11" s="54" t="s">
        <v>77</v>
      </c>
      <c r="AT11" s="54"/>
      <c r="AU11" s="55" t="s">
        <v>32</v>
      </c>
      <c r="AV11" s="55"/>
      <c r="AW11" s="9"/>
    </row>
    <row r="12" spans="1:49" ht="15.75" x14ac:dyDescent="0.25">
      <c r="A12" s="12"/>
      <c r="B12" s="18" t="s">
        <v>76</v>
      </c>
      <c r="C12" s="17" t="s">
        <v>75</v>
      </c>
      <c r="D12" s="17" t="s">
        <v>74</v>
      </c>
      <c r="E12" s="17" t="s">
        <v>75</v>
      </c>
      <c r="F12" s="17" t="s">
        <v>74</v>
      </c>
      <c r="G12" s="17" t="s">
        <v>75</v>
      </c>
      <c r="H12" s="17" t="s">
        <v>74</v>
      </c>
      <c r="I12" s="17" t="s">
        <v>75</v>
      </c>
      <c r="J12" s="17" t="s">
        <v>74</v>
      </c>
      <c r="K12" s="17" t="s">
        <v>75</v>
      </c>
      <c r="L12" s="17" t="s">
        <v>74</v>
      </c>
      <c r="M12" s="17" t="s">
        <v>75</v>
      </c>
      <c r="N12" s="17" t="s">
        <v>74</v>
      </c>
      <c r="O12" s="17" t="s">
        <v>75</v>
      </c>
      <c r="P12" s="17" t="s">
        <v>74</v>
      </c>
      <c r="Q12" s="17" t="s">
        <v>75</v>
      </c>
      <c r="R12" s="17" t="s">
        <v>74</v>
      </c>
      <c r="S12" s="17" t="s">
        <v>75</v>
      </c>
      <c r="T12" s="17" t="s">
        <v>74</v>
      </c>
      <c r="U12" s="17" t="s">
        <v>75</v>
      </c>
      <c r="V12" s="17" t="s">
        <v>74</v>
      </c>
      <c r="W12" s="17" t="s">
        <v>75</v>
      </c>
      <c r="X12" s="17" t="s">
        <v>74</v>
      </c>
      <c r="Y12" s="17" t="s">
        <v>75</v>
      </c>
      <c r="Z12" s="17" t="s">
        <v>74</v>
      </c>
      <c r="AA12" s="17" t="s">
        <v>75</v>
      </c>
      <c r="AB12" s="17" t="s">
        <v>74</v>
      </c>
      <c r="AC12" s="17" t="s">
        <v>75</v>
      </c>
      <c r="AD12" s="17" t="s">
        <v>74</v>
      </c>
      <c r="AE12" s="17" t="s">
        <v>75</v>
      </c>
      <c r="AF12" s="17" t="s">
        <v>74</v>
      </c>
      <c r="AG12" s="17" t="s">
        <v>75</v>
      </c>
      <c r="AH12" s="17" t="s">
        <v>74</v>
      </c>
      <c r="AI12" s="17" t="s">
        <v>75</v>
      </c>
      <c r="AJ12" s="17" t="s">
        <v>74</v>
      </c>
      <c r="AK12" s="17" t="s">
        <v>75</v>
      </c>
      <c r="AL12" s="17" t="s">
        <v>74</v>
      </c>
      <c r="AM12" s="17" t="s">
        <v>75</v>
      </c>
      <c r="AN12" s="17" t="s">
        <v>74</v>
      </c>
      <c r="AO12" s="17" t="s">
        <v>75</v>
      </c>
      <c r="AP12" s="17" t="s">
        <v>74</v>
      </c>
      <c r="AQ12" s="17" t="s">
        <v>75</v>
      </c>
      <c r="AR12" s="17" t="s">
        <v>74</v>
      </c>
      <c r="AS12" s="17" t="s">
        <v>75</v>
      </c>
      <c r="AT12" s="17" t="s">
        <v>74</v>
      </c>
      <c r="AU12" s="16" t="s">
        <v>75</v>
      </c>
      <c r="AV12" s="16" t="s">
        <v>74</v>
      </c>
      <c r="AW12" s="9"/>
    </row>
    <row r="13" spans="1:49" ht="15.75" x14ac:dyDescent="0.25">
      <c r="A13" s="12"/>
      <c r="B13" s="15" t="s">
        <v>73</v>
      </c>
      <c r="C13" s="13">
        <v>39</v>
      </c>
      <c r="D13" s="13">
        <v>39</v>
      </c>
      <c r="E13" s="13">
        <v>45</v>
      </c>
      <c r="F13" s="13">
        <v>45</v>
      </c>
      <c r="G13" s="13">
        <v>65</v>
      </c>
      <c r="H13" s="13">
        <v>65</v>
      </c>
      <c r="I13" s="13">
        <v>25</v>
      </c>
      <c r="J13" s="13">
        <v>25</v>
      </c>
      <c r="K13" s="13">
        <v>62</v>
      </c>
      <c r="L13" s="13">
        <v>62</v>
      </c>
      <c r="M13" s="14"/>
      <c r="N13" s="13">
        <v>0</v>
      </c>
      <c r="O13" s="14"/>
      <c r="P13" s="13">
        <v>0</v>
      </c>
      <c r="Q13" s="13">
        <v>50</v>
      </c>
      <c r="R13" s="13">
        <v>50</v>
      </c>
      <c r="S13" s="13">
        <v>57</v>
      </c>
      <c r="T13" s="13">
        <v>57</v>
      </c>
      <c r="U13" s="14"/>
      <c r="V13" s="13">
        <v>0</v>
      </c>
      <c r="W13" s="13">
        <v>54</v>
      </c>
      <c r="X13" s="13">
        <v>54</v>
      </c>
      <c r="Y13" s="13">
        <v>61</v>
      </c>
      <c r="Z13" s="13">
        <v>61</v>
      </c>
      <c r="AA13" s="13">
        <v>46</v>
      </c>
      <c r="AB13" s="13">
        <v>46</v>
      </c>
      <c r="AC13" s="13">
        <v>57</v>
      </c>
      <c r="AD13" s="13">
        <v>57</v>
      </c>
      <c r="AE13" s="13">
        <v>51</v>
      </c>
      <c r="AF13" s="13">
        <v>51</v>
      </c>
      <c r="AG13" s="13">
        <v>44</v>
      </c>
      <c r="AH13" s="13">
        <v>44</v>
      </c>
      <c r="AI13" s="13">
        <v>36</v>
      </c>
      <c r="AJ13" s="13">
        <v>36</v>
      </c>
      <c r="AK13" s="13">
        <v>17</v>
      </c>
      <c r="AL13" s="13">
        <v>17</v>
      </c>
      <c r="AM13" s="13">
        <v>42</v>
      </c>
      <c r="AN13" s="13">
        <v>42</v>
      </c>
      <c r="AO13" s="13">
        <v>41</v>
      </c>
      <c r="AP13" s="13">
        <v>41</v>
      </c>
      <c r="AQ13" s="13">
        <v>50</v>
      </c>
      <c r="AR13" s="13">
        <v>50</v>
      </c>
      <c r="AS13" s="14"/>
      <c r="AT13" s="13">
        <v>0</v>
      </c>
      <c r="AU13" s="10">
        <v>47</v>
      </c>
      <c r="AV13" s="10">
        <v>842</v>
      </c>
      <c r="AW13" s="9"/>
    </row>
    <row r="14" spans="1:49" ht="15.75" x14ac:dyDescent="0.25">
      <c r="A14" s="12"/>
      <c r="B14" s="15" t="s">
        <v>72</v>
      </c>
      <c r="C14" s="13">
        <v>43</v>
      </c>
      <c r="D14" s="13">
        <v>43</v>
      </c>
      <c r="E14" s="13">
        <v>87</v>
      </c>
      <c r="F14" s="13">
        <v>87</v>
      </c>
      <c r="G14" s="13">
        <v>65</v>
      </c>
      <c r="H14" s="13">
        <v>65</v>
      </c>
      <c r="I14" s="14"/>
      <c r="J14" s="13">
        <v>0</v>
      </c>
      <c r="K14" s="13">
        <v>48</v>
      </c>
      <c r="L14" s="13">
        <v>48</v>
      </c>
      <c r="M14" s="14"/>
      <c r="N14" s="13">
        <v>0</v>
      </c>
      <c r="O14" s="13">
        <v>22</v>
      </c>
      <c r="P14" s="13">
        <v>22</v>
      </c>
      <c r="Q14" s="13">
        <v>57</v>
      </c>
      <c r="R14" s="13">
        <v>57</v>
      </c>
      <c r="S14" s="13">
        <v>75</v>
      </c>
      <c r="T14" s="13">
        <v>75</v>
      </c>
      <c r="U14" s="13">
        <v>56</v>
      </c>
      <c r="V14" s="13">
        <v>56</v>
      </c>
      <c r="W14" s="14"/>
      <c r="X14" s="13">
        <v>0</v>
      </c>
      <c r="Y14" s="13">
        <v>54</v>
      </c>
      <c r="Z14" s="13">
        <v>54</v>
      </c>
      <c r="AA14" s="14"/>
      <c r="AB14" s="13">
        <v>0</v>
      </c>
      <c r="AC14" s="13">
        <v>51</v>
      </c>
      <c r="AD14" s="13">
        <v>51</v>
      </c>
      <c r="AE14" s="13">
        <v>31</v>
      </c>
      <c r="AF14" s="13">
        <v>31</v>
      </c>
      <c r="AG14" s="13">
        <v>70</v>
      </c>
      <c r="AH14" s="13">
        <v>70</v>
      </c>
      <c r="AI14" s="13">
        <v>40</v>
      </c>
      <c r="AJ14" s="13">
        <v>40</v>
      </c>
      <c r="AK14" s="13">
        <v>25</v>
      </c>
      <c r="AL14" s="13">
        <v>25</v>
      </c>
      <c r="AM14" s="13">
        <v>57</v>
      </c>
      <c r="AN14" s="13">
        <v>57</v>
      </c>
      <c r="AO14" s="13">
        <v>38</v>
      </c>
      <c r="AP14" s="13">
        <v>38</v>
      </c>
      <c r="AQ14" s="13">
        <v>57</v>
      </c>
      <c r="AR14" s="13">
        <v>57</v>
      </c>
      <c r="AS14" s="14"/>
      <c r="AT14" s="13">
        <v>0</v>
      </c>
      <c r="AU14" s="10">
        <v>52</v>
      </c>
      <c r="AV14" s="10">
        <v>876</v>
      </c>
      <c r="AW14" s="9"/>
    </row>
    <row r="15" spans="1:49" ht="15.75" x14ac:dyDescent="0.25">
      <c r="A15" s="12"/>
      <c r="B15" s="15" t="s">
        <v>71</v>
      </c>
      <c r="C15" s="13">
        <v>35</v>
      </c>
      <c r="D15" s="13">
        <v>35</v>
      </c>
      <c r="E15" s="13">
        <v>62</v>
      </c>
      <c r="F15" s="13">
        <v>62</v>
      </c>
      <c r="G15" s="13">
        <v>67</v>
      </c>
      <c r="H15" s="13">
        <v>67</v>
      </c>
      <c r="I15" s="14"/>
      <c r="J15" s="13">
        <v>0</v>
      </c>
      <c r="K15" s="13">
        <v>53</v>
      </c>
      <c r="L15" s="13">
        <v>53</v>
      </c>
      <c r="M15" s="14"/>
      <c r="N15" s="13">
        <v>0</v>
      </c>
      <c r="O15" s="13">
        <v>24</v>
      </c>
      <c r="P15" s="13">
        <v>24</v>
      </c>
      <c r="Q15" s="13">
        <v>47</v>
      </c>
      <c r="R15" s="13">
        <v>47</v>
      </c>
      <c r="S15" s="13">
        <v>72</v>
      </c>
      <c r="T15" s="13">
        <v>72</v>
      </c>
      <c r="U15" s="13">
        <v>68</v>
      </c>
      <c r="V15" s="13">
        <v>68</v>
      </c>
      <c r="W15" s="13">
        <v>44</v>
      </c>
      <c r="X15" s="13">
        <v>44</v>
      </c>
      <c r="Y15" s="13">
        <v>49</v>
      </c>
      <c r="Z15" s="13">
        <v>49</v>
      </c>
      <c r="AA15" s="14"/>
      <c r="AB15" s="13">
        <v>0</v>
      </c>
      <c r="AC15" s="14"/>
      <c r="AD15" s="13">
        <v>0</v>
      </c>
      <c r="AE15" s="13">
        <v>44</v>
      </c>
      <c r="AF15" s="13">
        <v>44</v>
      </c>
      <c r="AG15" s="13">
        <v>44</v>
      </c>
      <c r="AH15" s="13">
        <v>44</v>
      </c>
      <c r="AI15" s="13">
        <v>35</v>
      </c>
      <c r="AJ15" s="13">
        <v>35</v>
      </c>
      <c r="AK15" s="13">
        <v>17</v>
      </c>
      <c r="AL15" s="13">
        <v>17</v>
      </c>
      <c r="AM15" s="13">
        <v>57</v>
      </c>
      <c r="AN15" s="13">
        <v>57</v>
      </c>
      <c r="AO15" s="13">
        <v>36</v>
      </c>
      <c r="AP15" s="13">
        <v>36</v>
      </c>
      <c r="AQ15" s="13">
        <v>31</v>
      </c>
      <c r="AR15" s="13">
        <v>31</v>
      </c>
      <c r="AS15" s="14"/>
      <c r="AT15" s="13">
        <v>0</v>
      </c>
      <c r="AU15" s="10">
        <v>46</v>
      </c>
      <c r="AV15" s="10">
        <v>785</v>
      </c>
      <c r="AW15" s="9"/>
    </row>
    <row r="16" spans="1:49" ht="15.75" x14ac:dyDescent="0.25">
      <c r="A16" s="12"/>
      <c r="B16" s="15" t="s">
        <v>70</v>
      </c>
      <c r="C16" s="13">
        <v>35</v>
      </c>
      <c r="D16" s="13">
        <v>35</v>
      </c>
      <c r="E16" s="14"/>
      <c r="F16" s="13">
        <v>0</v>
      </c>
      <c r="G16" s="13">
        <v>64</v>
      </c>
      <c r="H16" s="13">
        <v>64</v>
      </c>
      <c r="I16" s="13">
        <v>34</v>
      </c>
      <c r="J16" s="13">
        <v>34</v>
      </c>
      <c r="K16" s="13">
        <v>60</v>
      </c>
      <c r="L16" s="13">
        <v>60</v>
      </c>
      <c r="M16" s="14"/>
      <c r="N16" s="13">
        <v>0</v>
      </c>
      <c r="O16" s="13">
        <v>27</v>
      </c>
      <c r="P16" s="13">
        <v>27</v>
      </c>
      <c r="Q16" s="13">
        <v>47</v>
      </c>
      <c r="R16" s="13">
        <v>47</v>
      </c>
      <c r="S16" s="13">
        <v>55</v>
      </c>
      <c r="T16" s="13">
        <v>55</v>
      </c>
      <c r="U16" s="13">
        <v>19</v>
      </c>
      <c r="V16" s="13">
        <v>19</v>
      </c>
      <c r="W16" s="14"/>
      <c r="X16" s="13">
        <v>0</v>
      </c>
      <c r="Y16" s="13">
        <v>58</v>
      </c>
      <c r="Z16" s="13">
        <v>58</v>
      </c>
      <c r="AA16" s="13">
        <v>44</v>
      </c>
      <c r="AB16" s="13">
        <v>44</v>
      </c>
      <c r="AC16" s="13">
        <v>63</v>
      </c>
      <c r="AD16" s="13">
        <v>63</v>
      </c>
      <c r="AE16" s="13">
        <v>47</v>
      </c>
      <c r="AF16" s="13">
        <v>47</v>
      </c>
      <c r="AG16" s="13">
        <v>50</v>
      </c>
      <c r="AH16" s="13">
        <v>50</v>
      </c>
      <c r="AI16" s="13">
        <v>44</v>
      </c>
      <c r="AJ16" s="13">
        <v>44</v>
      </c>
      <c r="AK16" s="13">
        <v>23</v>
      </c>
      <c r="AL16" s="13">
        <v>23</v>
      </c>
      <c r="AM16" s="14"/>
      <c r="AN16" s="13">
        <v>0</v>
      </c>
      <c r="AO16" s="13">
        <v>37</v>
      </c>
      <c r="AP16" s="13">
        <v>37</v>
      </c>
      <c r="AQ16" s="13">
        <v>47</v>
      </c>
      <c r="AR16" s="13">
        <v>47</v>
      </c>
      <c r="AS16" s="13">
        <v>55</v>
      </c>
      <c r="AT16" s="13">
        <v>55</v>
      </c>
      <c r="AU16" s="10">
        <v>45</v>
      </c>
      <c r="AV16" s="10">
        <v>809</v>
      </c>
      <c r="AW16" s="9"/>
    </row>
    <row r="17" spans="1:49" ht="15.75" x14ac:dyDescent="0.25">
      <c r="A17" s="12"/>
      <c r="B17" s="15" t="s">
        <v>69</v>
      </c>
      <c r="C17" s="13">
        <v>45</v>
      </c>
      <c r="D17" s="13">
        <v>45</v>
      </c>
      <c r="E17" s="14"/>
      <c r="F17" s="13">
        <v>0</v>
      </c>
      <c r="G17" s="13">
        <v>52</v>
      </c>
      <c r="H17" s="13">
        <v>52</v>
      </c>
      <c r="I17" s="13">
        <v>40</v>
      </c>
      <c r="J17" s="13">
        <v>40</v>
      </c>
      <c r="K17" s="13">
        <v>64</v>
      </c>
      <c r="L17" s="13">
        <v>64</v>
      </c>
      <c r="M17" s="13">
        <v>2</v>
      </c>
      <c r="N17" s="13">
        <v>2</v>
      </c>
      <c r="O17" s="13">
        <v>36</v>
      </c>
      <c r="P17" s="13">
        <v>36</v>
      </c>
      <c r="Q17" s="13">
        <v>43</v>
      </c>
      <c r="R17" s="13">
        <v>43</v>
      </c>
      <c r="S17" s="13">
        <v>74</v>
      </c>
      <c r="T17" s="13">
        <v>74</v>
      </c>
      <c r="U17" s="13">
        <v>12</v>
      </c>
      <c r="V17" s="13">
        <v>12</v>
      </c>
      <c r="W17" s="13">
        <v>49</v>
      </c>
      <c r="X17" s="13">
        <v>49</v>
      </c>
      <c r="Y17" s="13">
        <v>56</v>
      </c>
      <c r="Z17" s="13">
        <v>56</v>
      </c>
      <c r="AA17" s="13">
        <v>47</v>
      </c>
      <c r="AB17" s="13">
        <v>47</v>
      </c>
      <c r="AC17" s="14"/>
      <c r="AD17" s="13">
        <v>0</v>
      </c>
      <c r="AE17" s="13">
        <v>52</v>
      </c>
      <c r="AF17" s="13">
        <v>52</v>
      </c>
      <c r="AG17" s="13">
        <v>49</v>
      </c>
      <c r="AH17" s="13">
        <v>49</v>
      </c>
      <c r="AI17" s="13">
        <v>44</v>
      </c>
      <c r="AJ17" s="13">
        <v>44</v>
      </c>
      <c r="AK17" s="13">
        <v>17</v>
      </c>
      <c r="AL17" s="13">
        <v>17</v>
      </c>
      <c r="AM17" s="14"/>
      <c r="AN17" s="13">
        <v>0</v>
      </c>
      <c r="AO17" s="13">
        <v>33</v>
      </c>
      <c r="AP17" s="13">
        <v>33</v>
      </c>
      <c r="AQ17" s="13">
        <v>55</v>
      </c>
      <c r="AR17" s="13">
        <v>55</v>
      </c>
      <c r="AS17" s="13">
        <v>68</v>
      </c>
      <c r="AT17" s="13">
        <v>68</v>
      </c>
      <c r="AU17" s="10">
        <v>44</v>
      </c>
      <c r="AV17" s="10">
        <v>838</v>
      </c>
      <c r="AW17" s="9"/>
    </row>
    <row r="18" spans="1:49" ht="15.75" x14ac:dyDescent="0.25">
      <c r="A18" s="12"/>
      <c r="B18" s="15" t="s">
        <v>68</v>
      </c>
      <c r="C18" s="13">
        <v>42</v>
      </c>
      <c r="D18" s="13">
        <v>42</v>
      </c>
      <c r="E18" s="13">
        <v>70</v>
      </c>
      <c r="F18" s="13">
        <v>70</v>
      </c>
      <c r="G18" s="13">
        <v>57</v>
      </c>
      <c r="H18" s="13">
        <v>57</v>
      </c>
      <c r="I18" s="13">
        <v>35</v>
      </c>
      <c r="J18" s="13">
        <v>35</v>
      </c>
      <c r="K18" s="14"/>
      <c r="L18" s="13">
        <v>0</v>
      </c>
      <c r="M18" s="14"/>
      <c r="N18" s="13">
        <v>0</v>
      </c>
      <c r="O18" s="13">
        <v>29</v>
      </c>
      <c r="P18" s="13">
        <v>29</v>
      </c>
      <c r="Q18" s="13">
        <v>51</v>
      </c>
      <c r="R18" s="13">
        <v>51</v>
      </c>
      <c r="S18" s="13">
        <v>56</v>
      </c>
      <c r="T18" s="13">
        <v>56</v>
      </c>
      <c r="U18" s="13">
        <v>4</v>
      </c>
      <c r="V18" s="13">
        <v>4</v>
      </c>
      <c r="W18" s="13">
        <v>46</v>
      </c>
      <c r="X18" s="13">
        <v>46</v>
      </c>
      <c r="Y18" s="13">
        <v>52</v>
      </c>
      <c r="Z18" s="13">
        <v>52</v>
      </c>
      <c r="AA18" s="13">
        <v>46</v>
      </c>
      <c r="AB18" s="13">
        <v>46</v>
      </c>
      <c r="AC18" s="13">
        <v>67</v>
      </c>
      <c r="AD18" s="13">
        <v>67</v>
      </c>
      <c r="AE18" s="13">
        <v>42</v>
      </c>
      <c r="AF18" s="13">
        <v>42</v>
      </c>
      <c r="AG18" s="13">
        <v>54</v>
      </c>
      <c r="AH18" s="13">
        <v>54</v>
      </c>
      <c r="AI18" s="14"/>
      <c r="AJ18" s="13">
        <v>0</v>
      </c>
      <c r="AK18" s="13">
        <v>29</v>
      </c>
      <c r="AL18" s="13">
        <v>29</v>
      </c>
      <c r="AM18" s="14"/>
      <c r="AN18" s="13">
        <v>0</v>
      </c>
      <c r="AO18" s="13">
        <v>37</v>
      </c>
      <c r="AP18" s="13">
        <v>37</v>
      </c>
      <c r="AQ18" s="13">
        <v>59</v>
      </c>
      <c r="AR18" s="13">
        <v>59</v>
      </c>
      <c r="AS18" s="14"/>
      <c r="AT18" s="13">
        <v>0</v>
      </c>
      <c r="AU18" s="10">
        <v>46</v>
      </c>
      <c r="AV18" s="10">
        <v>776</v>
      </c>
      <c r="AW18" s="9"/>
    </row>
    <row r="19" spans="1:49" ht="15.75" x14ac:dyDescent="0.25">
      <c r="A19" s="12"/>
      <c r="B19" s="15" t="s">
        <v>67</v>
      </c>
      <c r="C19" s="13">
        <v>35</v>
      </c>
      <c r="D19" s="13">
        <v>35</v>
      </c>
      <c r="E19" s="13">
        <v>63</v>
      </c>
      <c r="F19" s="13">
        <v>63</v>
      </c>
      <c r="G19" s="13">
        <v>76</v>
      </c>
      <c r="H19" s="13">
        <v>76</v>
      </c>
      <c r="I19" s="13">
        <v>33</v>
      </c>
      <c r="J19" s="13">
        <v>33</v>
      </c>
      <c r="K19" s="14"/>
      <c r="L19" s="13">
        <v>0</v>
      </c>
      <c r="M19" s="14"/>
      <c r="N19" s="13">
        <v>0</v>
      </c>
      <c r="O19" s="13">
        <v>32</v>
      </c>
      <c r="P19" s="13">
        <v>32</v>
      </c>
      <c r="Q19" s="13">
        <v>63</v>
      </c>
      <c r="R19" s="13">
        <v>63</v>
      </c>
      <c r="S19" s="13">
        <v>65</v>
      </c>
      <c r="T19" s="13">
        <v>65</v>
      </c>
      <c r="U19" s="13">
        <v>70</v>
      </c>
      <c r="V19" s="13">
        <v>70</v>
      </c>
      <c r="W19" s="14"/>
      <c r="X19" s="13">
        <v>0</v>
      </c>
      <c r="Y19" s="13">
        <v>68</v>
      </c>
      <c r="Z19" s="13">
        <v>68</v>
      </c>
      <c r="AA19" s="14"/>
      <c r="AB19" s="13">
        <v>0</v>
      </c>
      <c r="AC19" s="13">
        <v>54</v>
      </c>
      <c r="AD19" s="13">
        <v>54</v>
      </c>
      <c r="AE19" s="13">
        <v>42</v>
      </c>
      <c r="AF19" s="13">
        <v>42</v>
      </c>
      <c r="AG19" s="13">
        <v>59</v>
      </c>
      <c r="AH19" s="13">
        <v>59</v>
      </c>
      <c r="AI19" s="13">
        <v>37</v>
      </c>
      <c r="AJ19" s="13">
        <v>37</v>
      </c>
      <c r="AK19" s="13">
        <v>28</v>
      </c>
      <c r="AL19" s="13">
        <v>28</v>
      </c>
      <c r="AM19" s="13">
        <v>52</v>
      </c>
      <c r="AN19" s="13">
        <v>52</v>
      </c>
      <c r="AO19" s="13">
        <v>42</v>
      </c>
      <c r="AP19" s="13">
        <v>42</v>
      </c>
      <c r="AQ19" s="13">
        <v>68</v>
      </c>
      <c r="AR19" s="13">
        <v>68</v>
      </c>
      <c r="AS19" s="14"/>
      <c r="AT19" s="13">
        <v>0</v>
      </c>
      <c r="AU19" s="10">
        <v>52</v>
      </c>
      <c r="AV19" s="10">
        <v>887</v>
      </c>
      <c r="AW19" s="9"/>
    </row>
    <row r="20" spans="1:49" ht="15.75" x14ac:dyDescent="0.25">
      <c r="A20" s="12"/>
      <c r="B20" s="15" t="s">
        <v>66</v>
      </c>
      <c r="C20" s="13">
        <v>37</v>
      </c>
      <c r="D20" s="13">
        <v>37</v>
      </c>
      <c r="E20" s="13">
        <v>56</v>
      </c>
      <c r="F20" s="13">
        <v>56</v>
      </c>
      <c r="G20" s="13">
        <v>66</v>
      </c>
      <c r="H20" s="13">
        <v>66</v>
      </c>
      <c r="I20" s="13">
        <v>27</v>
      </c>
      <c r="J20" s="13">
        <v>27</v>
      </c>
      <c r="K20" s="13">
        <v>43</v>
      </c>
      <c r="L20" s="13">
        <v>43</v>
      </c>
      <c r="M20" s="14"/>
      <c r="N20" s="13">
        <v>0</v>
      </c>
      <c r="O20" s="13">
        <v>33</v>
      </c>
      <c r="P20" s="13">
        <v>33</v>
      </c>
      <c r="Q20" s="13">
        <v>53</v>
      </c>
      <c r="R20" s="13">
        <v>53</v>
      </c>
      <c r="S20" s="13">
        <v>58</v>
      </c>
      <c r="T20" s="13">
        <v>58</v>
      </c>
      <c r="U20" s="13">
        <v>69</v>
      </c>
      <c r="V20" s="13">
        <v>69</v>
      </c>
      <c r="W20" s="13">
        <v>58</v>
      </c>
      <c r="X20" s="13">
        <v>58</v>
      </c>
      <c r="Y20" s="13">
        <v>73</v>
      </c>
      <c r="Z20" s="13">
        <v>73</v>
      </c>
      <c r="AA20" s="14"/>
      <c r="AB20" s="13">
        <v>0</v>
      </c>
      <c r="AC20" s="13">
        <v>56</v>
      </c>
      <c r="AD20" s="13">
        <v>56</v>
      </c>
      <c r="AE20" s="13">
        <v>26</v>
      </c>
      <c r="AF20" s="13">
        <v>26</v>
      </c>
      <c r="AG20" s="13">
        <v>36</v>
      </c>
      <c r="AH20" s="13">
        <v>36</v>
      </c>
      <c r="AI20" s="13">
        <v>30</v>
      </c>
      <c r="AJ20" s="13">
        <v>30</v>
      </c>
      <c r="AK20" s="13">
        <v>22</v>
      </c>
      <c r="AL20" s="13">
        <v>22</v>
      </c>
      <c r="AM20" s="13">
        <v>23</v>
      </c>
      <c r="AN20" s="13">
        <v>23</v>
      </c>
      <c r="AO20" s="13">
        <v>44</v>
      </c>
      <c r="AP20" s="13">
        <v>44</v>
      </c>
      <c r="AQ20" s="13">
        <v>57</v>
      </c>
      <c r="AR20" s="13">
        <v>57</v>
      </c>
      <c r="AS20" s="14"/>
      <c r="AT20" s="13">
        <v>0</v>
      </c>
      <c r="AU20" s="10">
        <v>46</v>
      </c>
      <c r="AV20" s="10">
        <v>867</v>
      </c>
      <c r="AW20" s="9"/>
    </row>
    <row r="21" spans="1:49" ht="15.75" x14ac:dyDescent="0.25">
      <c r="A21" s="12"/>
      <c r="B21" s="15" t="s">
        <v>65</v>
      </c>
      <c r="C21" s="13">
        <v>40</v>
      </c>
      <c r="D21" s="13">
        <v>40</v>
      </c>
      <c r="E21" s="13">
        <v>61</v>
      </c>
      <c r="F21" s="13">
        <v>61</v>
      </c>
      <c r="G21" s="13">
        <v>73</v>
      </c>
      <c r="H21" s="13">
        <v>73</v>
      </c>
      <c r="I21" s="13">
        <v>24</v>
      </c>
      <c r="J21" s="13">
        <v>24</v>
      </c>
      <c r="K21" s="13">
        <v>57</v>
      </c>
      <c r="L21" s="13">
        <v>57</v>
      </c>
      <c r="M21" s="13">
        <v>1</v>
      </c>
      <c r="N21" s="13">
        <v>1</v>
      </c>
      <c r="O21" s="13">
        <v>37</v>
      </c>
      <c r="P21" s="13">
        <v>37</v>
      </c>
      <c r="Q21" s="13">
        <v>48</v>
      </c>
      <c r="R21" s="13">
        <v>48</v>
      </c>
      <c r="S21" s="13">
        <v>75</v>
      </c>
      <c r="T21" s="13">
        <v>75</v>
      </c>
      <c r="U21" s="13">
        <v>51</v>
      </c>
      <c r="V21" s="13">
        <v>51</v>
      </c>
      <c r="W21" s="13">
        <v>46</v>
      </c>
      <c r="X21" s="13">
        <v>46</v>
      </c>
      <c r="Y21" s="13">
        <v>73</v>
      </c>
      <c r="Z21" s="13">
        <v>73</v>
      </c>
      <c r="AA21" s="13">
        <v>40</v>
      </c>
      <c r="AB21" s="13">
        <v>40</v>
      </c>
      <c r="AC21" s="13">
        <v>45</v>
      </c>
      <c r="AD21" s="13">
        <v>45</v>
      </c>
      <c r="AE21" s="13">
        <v>33</v>
      </c>
      <c r="AF21" s="13">
        <v>33</v>
      </c>
      <c r="AG21" s="13">
        <v>47</v>
      </c>
      <c r="AH21" s="13">
        <v>47</v>
      </c>
      <c r="AI21" s="13">
        <v>39</v>
      </c>
      <c r="AJ21" s="13">
        <v>39</v>
      </c>
      <c r="AK21" s="13">
        <v>27</v>
      </c>
      <c r="AL21" s="13">
        <v>27</v>
      </c>
      <c r="AM21" s="14"/>
      <c r="AN21" s="13">
        <v>0</v>
      </c>
      <c r="AO21" s="13">
        <v>42</v>
      </c>
      <c r="AP21" s="13">
        <v>42</v>
      </c>
      <c r="AQ21" s="13">
        <v>60</v>
      </c>
      <c r="AR21" s="13">
        <v>60</v>
      </c>
      <c r="AS21" s="13">
        <v>67</v>
      </c>
      <c r="AT21" s="13">
        <v>67</v>
      </c>
      <c r="AU21" s="10">
        <v>47</v>
      </c>
      <c r="AV21" s="10">
        <v>986</v>
      </c>
      <c r="AW21" s="9"/>
    </row>
    <row r="22" spans="1:49" ht="15.75" x14ac:dyDescent="0.25">
      <c r="A22" s="12"/>
      <c r="B22" s="15" t="s">
        <v>64</v>
      </c>
      <c r="C22" s="13">
        <v>44</v>
      </c>
      <c r="D22" s="13">
        <v>44</v>
      </c>
      <c r="E22" s="13">
        <v>65</v>
      </c>
      <c r="F22" s="13">
        <v>65</v>
      </c>
      <c r="G22" s="13">
        <v>67</v>
      </c>
      <c r="H22" s="13">
        <v>67</v>
      </c>
      <c r="I22" s="13">
        <v>16</v>
      </c>
      <c r="J22" s="13">
        <v>16</v>
      </c>
      <c r="K22" s="13">
        <v>34</v>
      </c>
      <c r="L22" s="13">
        <v>34</v>
      </c>
      <c r="M22" s="14"/>
      <c r="N22" s="13">
        <v>0</v>
      </c>
      <c r="O22" s="13">
        <v>33</v>
      </c>
      <c r="P22" s="13">
        <v>33</v>
      </c>
      <c r="Q22" s="14"/>
      <c r="R22" s="13">
        <v>0</v>
      </c>
      <c r="S22" s="13">
        <v>54</v>
      </c>
      <c r="T22" s="13">
        <v>54</v>
      </c>
      <c r="U22" s="14"/>
      <c r="V22" s="13">
        <v>0</v>
      </c>
      <c r="W22" s="13">
        <v>54</v>
      </c>
      <c r="X22" s="13">
        <v>54</v>
      </c>
      <c r="Y22" s="14"/>
      <c r="Z22" s="13">
        <v>0</v>
      </c>
      <c r="AA22" s="13">
        <v>53</v>
      </c>
      <c r="AB22" s="13">
        <v>53</v>
      </c>
      <c r="AC22" s="13">
        <v>35</v>
      </c>
      <c r="AD22" s="13">
        <v>35</v>
      </c>
      <c r="AE22" s="13">
        <v>55</v>
      </c>
      <c r="AF22" s="13">
        <v>55</v>
      </c>
      <c r="AG22" s="13">
        <v>59</v>
      </c>
      <c r="AH22" s="13">
        <v>59</v>
      </c>
      <c r="AI22" s="13">
        <v>42</v>
      </c>
      <c r="AJ22" s="13">
        <v>42</v>
      </c>
      <c r="AK22" s="13">
        <v>14</v>
      </c>
      <c r="AL22" s="13">
        <v>14</v>
      </c>
      <c r="AM22" s="13">
        <v>50</v>
      </c>
      <c r="AN22" s="13">
        <v>50</v>
      </c>
      <c r="AO22" s="13">
        <v>37</v>
      </c>
      <c r="AP22" s="13">
        <v>37</v>
      </c>
      <c r="AQ22" s="13">
        <v>58</v>
      </c>
      <c r="AR22" s="13">
        <v>58</v>
      </c>
      <c r="AS22" s="13">
        <v>108</v>
      </c>
      <c r="AT22" s="13">
        <v>108</v>
      </c>
      <c r="AU22" s="10">
        <v>49</v>
      </c>
      <c r="AV22" s="10">
        <v>878</v>
      </c>
      <c r="AW22" s="9"/>
    </row>
    <row r="23" spans="1:49" ht="15.75" x14ac:dyDescent="0.25">
      <c r="A23" s="12"/>
      <c r="B23" s="15" t="s">
        <v>63</v>
      </c>
      <c r="C23" s="13">
        <v>36</v>
      </c>
      <c r="D23" s="13">
        <v>36</v>
      </c>
      <c r="E23" s="13">
        <v>53</v>
      </c>
      <c r="F23" s="13">
        <v>53</v>
      </c>
      <c r="G23" s="13">
        <v>59</v>
      </c>
      <c r="H23" s="13">
        <v>59</v>
      </c>
      <c r="I23" s="13">
        <v>26</v>
      </c>
      <c r="J23" s="13">
        <v>26</v>
      </c>
      <c r="K23" s="13">
        <v>35</v>
      </c>
      <c r="L23" s="13">
        <v>35</v>
      </c>
      <c r="M23" s="14"/>
      <c r="N23" s="13">
        <v>0</v>
      </c>
      <c r="O23" s="13">
        <v>42</v>
      </c>
      <c r="P23" s="13">
        <v>42</v>
      </c>
      <c r="Q23" s="14"/>
      <c r="R23" s="13">
        <v>0</v>
      </c>
      <c r="S23" s="13">
        <v>77</v>
      </c>
      <c r="T23" s="13">
        <v>77</v>
      </c>
      <c r="U23" s="13">
        <v>1</v>
      </c>
      <c r="V23" s="13">
        <v>1</v>
      </c>
      <c r="W23" s="13">
        <v>40</v>
      </c>
      <c r="X23" s="13">
        <v>40</v>
      </c>
      <c r="Y23" s="14"/>
      <c r="Z23" s="13">
        <v>0</v>
      </c>
      <c r="AA23" s="13">
        <v>37</v>
      </c>
      <c r="AB23" s="13">
        <v>37</v>
      </c>
      <c r="AC23" s="13">
        <v>55</v>
      </c>
      <c r="AD23" s="13">
        <v>55</v>
      </c>
      <c r="AE23" s="13">
        <v>36</v>
      </c>
      <c r="AF23" s="13">
        <v>36</v>
      </c>
      <c r="AG23" s="13">
        <v>58</v>
      </c>
      <c r="AH23" s="13">
        <v>58</v>
      </c>
      <c r="AI23" s="13">
        <v>39</v>
      </c>
      <c r="AJ23" s="13">
        <v>39</v>
      </c>
      <c r="AK23" s="13">
        <v>23</v>
      </c>
      <c r="AL23" s="13">
        <v>23</v>
      </c>
      <c r="AM23" s="13">
        <v>47</v>
      </c>
      <c r="AN23" s="13">
        <v>47</v>
      </c>
      <c r="AO23" s="13">
        <v>39</v>
      </c>
      <c r="AP23" s="13">
        <v>39</v>
      </c>
      <c r="AQ23" s="13">
        <v>40</v>
      </c>
      <c r="AR23" s="13">
        <v>40</v>
      </c>
      <c r="AS23" s="13">
        <v>92</v>
      </c>
      <c r="AT23" s="13">
        <v>92</v>
      </c>
      <c r="AU23" s="10">
        <v>44</v>
      </c>
      <c r="AV23" s="10">
        <v>835</v>
      </c>
      <c r="AW23" s="9"/>
    </row>
    <row r="24" spans="1:49" ht="15.75" x14ac:dyDescent="0.25">
      <c r="A24" s="12"/>
      <c r="B24" s="15" t="s">
        <v>62</v>
      </c>
      <c r="C24" s="13">
        <v>54</v>
      </c>
      <c r="D24" s="13">
        <v>54</v>
      </c>
      <c r="E24" s="13">
        <v>94</v>
      </c>
      <c r="F24" s="13">
        <v>94</v>
      </c>
      <c r="G24" s="13">
        <v>71</v>
      </c>
      <c r="H24" s="13">
        <v>71</v>
      </c>
      <c r="I24" s="13">
        <v>18</v>
      </c>
      <c r="J24" s="13">
        <v>18</v>
      </c>
      <c r="K24" s="14"/>
      <c r="L24" s="13">
        <v>0</v>
      </c>
      <c r="M24" s="14"/>
      <c r="N24" s="13">
        <v>0</v>
      </c>
      <c r="O24" s="13">
        <v>39</v>
      </c>
      <c r="P24" s="13">
        <v>39</v>
      </c>
      <c r="Q24" s="13">
        <v>50</v>
      </c>
      <c r="R24" s="13">
        <v>50</v>
      </c>
      <c r="S24" s="13">
        <v>75</v>
      </c>
      <c r="T24" s="13">
        <v>75</v>
      </c>
      <c r="U24" s="13">
        <v>64</v>
      </c>
      <c r="V24" s="13">
        <v>64</v>
      </c>
      <c r="W24" s="14"/>
      <c r="X24" s="13">
        <v>0</v>
      </c>
      <c r="Y24" s="13">
        <v>72</v>
      </c>
      <c r="Z24" s="13">
        <v>72</v>
      </c>
      <c r="AA24" s="14"/>
      <c r="AB24" s="13">
        <v>0</v>
      </c>
      <c r="AC24" s="13">
        <v>88</v>
      </c>
      <c r="AD24" s="13">
        <v>88</v>
      </c>
      <c r="AE24" s="13">
        <v>42</v>
      </c>
      <c r="AF24" s="13">
        <v>42</v>
      </c>
      <c r="AG24" s="13">
        <v>75</v>
      </c>
      <c r="AH24" s="13">
        <v>75</v>
      </c>
      <c r="AI24" s="13">
        <v>44</v>
      </c>
      <c r="AJ24" s="13">
        <v>44</v>
      </c>
      <c r="AK24" s="14"/>
      <c r="AL24" s="13">
        <v>0</v>
      </c>
      <c r="AM24" s="13">
        <v>39</v>
      </c>
      <c r="AN24" s="13">
        <v>39</v>
      </c>
      <c r="AO24" s="13">
        <v>46</v>
      </c>
      <c r="AP24" s="13">
        <v>46</v>
      </c>
      <c r="AQ24" s="14"/>
      <c r="AR24" s="13">
        <v>0</v>
      </c>
      <c r="AS24" s="14"/>
      <c r="AT24" s="13">
        <v>0</v>
      </c>
      <c r="AU24" s="10">
        <v>58</v>
      </c>
      <c r="AV24" s="10">
        <v>871</v>
      </c>
      <c r="AW24" s="9"/>
    </row>
    <row r="25" spans="1:49" ht="15.75" x14ac:dyDescent="0.25">
      <c r="A25" s="12"/>
      <c r="B25" s="15" t="s">
        <v>61</v>
      </c>
      <c r="C25" s="13">
        <v>49</v>
      </c>
      <c r="D25" s="13">
        <v>49</v>
      </c>
      <c r="E25" s="13">
        <v>68</v>
      </c>
      <c r="F25" s="13">
        <v>68</v>
      </c>
      <c r="G25" s="13">
        <v>62</v>
      </c>
      <c r="H25" s="13">
        <v>62</v>
      </c>
      <c r="I25" s="14"/>
      <c r="J25" s="13">
        <v>0</v>
      </c>
      <c r="K25" s="13">
        <v>52</v>
      </c>
      <c r="L25" s="13">
        <v>52</v>
      </c>
      <c r="M25" s="13">
        <v>2</v>
      </c>
      <c r="N25" s="13">
        <v>2</v>
      </c>
      <c r="O25" s="13">
        <v>32</v>
      </c>
      <c r="P25" s="13">
        <v>32</v>
      </c>
      <c r="Q25" s="13">
        <v>44</v>
      </c>
      <c r="R25" s="13">
        <v>44</v>
      </c>
      <c r="S25" s="13">
        <v>83</v>
      </c>
      <c r="T25" s="13">
        <v>83</v>
      </c>
      <c r="U25" s="13">
        <v>59</v>
      </c>
      <c r="V25" s="13">
        <v>59</v>
      </c>
      <c r="W25" s="13">
        <v>48</v>
      </c>
      <c r="X25" s="13">
        <v>48</v>
      </c>
      <c r="Y25" s="13">
        <v>86</v>
      </c>
      <c r="Z25" s="13">
        <v>86</v>
      </c>
      <c r="AA25" s="14"/>
      <c r="AB25" s="13">
        <v>0</v>
      </c>
      <c r="AC25" s="13">
        <v>50</v>
      </c>
      <c r="AD25" s="13">
        <v>50</v>
      </c>
      <c r="AE25" s="13">
        <v>42</v>
      </c>
      <c r="AF25" s="13">
        <v>42</v>
      </c>
      <c r="AG25" s="13">
        <v>42</v>
      </c>
      <c r="AH25" s="13">
        <v>42</v>
      </c>
      <c r="AI25" s="13">
        <v>31</v>
      </c>
      <c r="AJ25" s="13">
        <v>31</v>
      </c>
      <c r="AK25" s="13">
        <v>24</v>
      </c>
      <c r="AL25" s="13">
        <v>24</v>
      </c>
      <c r="AM25" s="13">
        <v>54</v>
      </c>
      <c r="AN25" s="13">
        <v>54</v>
      </c>
      <c r="AO25" s="13">
        <v>38</v>
      </c>
      <c r="AP25" s="13">
        <v>38</v>
      </c>
      <c r="AQ25" s="14"/>
      <c r="AR25" s="13">
        <v>0</v>
      </c>
      <c r="AS25" s="14"/>
      <c r="AT25" s="13">
        <v>0</v>
      </c>
      <c r="AU25" s="10">
        <v>48</v>
      </c>
      <c r="AV25" s="10">
        <v>866</v>
      </c>
      <c r="AW25" s="9"/>
    </row>
    <row r="26" spans="1:49" ht="15.75" x14ac:dyDescent="0.25">
      <c r="A26" s="12"/>
      <c r="B26" s="15" t="s">
        <v>60</v>
      </c>
      <c r="C26" s="13">
        <v>44</v>
      </c>
      <c r="D26" s="13">
        <v>44</v>
      </c>
      <c r="E26" s="13">
        <v>68</v>
      </c>
      <c r="F26" s="13">
        <v>68</v>
      </c>
      <c r="G26" s="13">
        <v>58</v>
      </c>
      <c r="H26" s="13">
        <v>58</v>
      </c>
      <c r="I26" s="13">
        <v>16</v>
      </c>
      <c r="J26" s="13">
        <v>16</v>
      </c>
      <c r="K26" s="13">
        <v>55</v>
      </c>
      <c r="L26" s="13">
        <v>55</v>
      </c>
      <c r="M26" s="14"/>
      <c r="N26" s="13">
        <v>0</v>
      </c>
      <c r="O26" s="14"/>
      <c r="P26" s="13">
        <v>0</v>
      </c>
      <c r="Q26" s="13">
        <v>58</v>
      </c>
      <c r="R26" s="13">
        <v>58</v>
      </c>
      <c r="S26" s="13">
        <v>72</v>
      </c>
      <c r="T26" s="13">
        <v>72</v>
      </c>
      <c r="U26" s="13">
        <v>56</v>
      </c>
      <c r="V26" s="13">
        <v>56</v>
      </c>
      <c r="W26" s="13">
        <v>43</v>
      </c>
      <c r="X26" s="13">
        <v>43</v>
      </c>
      <c r="Y26" s="13">
        <v>81</v>
      </c>
      <c r="Z26" s="13">
        <v>81</v>
      </c>
      <c r="AA26" s="13">
        <v>41</v>
      </c>
      <c r="AB26" s="13">
        <v>41</v>
      </c>
      <c r="AC26" s="13">
        <v>54</v>
      </c>
      <c r="AD26" s="13">
        <v>54</v>
      </c>
      <c r="AE26" s="13">
        <v>35</v>
      </c>
      <c r="AF26" s="13">
        <v>35</v>
      </c>
      <c r="AG26" s="13">
        <v>39</v>
      </c>
      <c r="AH26" s="13">
        <v>39</v>
      </c>
      <c r="AI26" s="13">
        <v>46</v>
      </c>
      <c r="AJ26" s="13">
        <v>46</v>
      </c>
      <c r="AK26" s="13">
        <v>21</v>
      </c>
      <c r="AL26" s="13">
        <v>21</v>
      </c>
      <c r="AM26" s="13">
        <v>20</v>
      </c>
      <c r="AN26" s="13">
        <v>20</v>
      </c>
      <c r="AO26" s="13">
        <v>35</v>
      </c>
      <c r="AP26" s="13">
        <v>35</v>
      </c>
      <c r="AQ26" s="14"/>
      <c r="AR26" s="13">
        <v>0</v>
      </c>
      <c r="AS26" s="14"/>
      <c r="AT26" s="13">
        <v>0</v>
      </c>
      <c r="AU26" s="10">
        <v>47</v>
      </c>
      <c r="AV26" s="10">
        <v>842</v>
      </c>
      <c r="AW26" s="9"/>
    </row>
    <row r="27" spans="1:49" ht="15.75" x14ac:dyDescent="0.25">
      <c r="A27" s="12"/>
      <c r="B27" s="15" t="s">
        <v>59</v>
      </c>
      <c r="C27" s="13">
        <v>49</v>
      </c>
      <c r="D27" s="13">
        <v>49</v>
      </c>
      <c r="E27" s="13">
        <v>52</v>
      </c>
      <c r="F27" s="13">
        <v>52</v>
      </c>
      <c r="G27" s="13">
        <v>67</v>
      </c>
      <c r="H27" s="13">
        <v>67</v>
      </c>
      <c r="I27" s="13">
        <v>25</v>
      </c>
      <c r="J27" s="13">
        <v>25</v>
      </c>
      <c r="K27" s="13">
        <v>45</v>
      </c>
      <c r="L27" s="13">
        <v>45</v>
      </c>
      <c r="M27" s="14"/>
      <c r="N27" s="13">
        <v>0</v>
      </c>
      <c r="O27" s="13">
        <v>35</v>
      </c>
      <c r="P27" s="13">
        <v>35</v>
      </c>
      <c r="Q27" s="13">
        <v>43</v>
      </c>
      <c r="R27" s="13">
        <v>43</v>
      </c>
      <c r="S27" s="13">
        <v>51</v>
      </c>
      <c r="T27" s="13">
        <v>51</v>
      </c>
      <c r="U27" s="13">
        <v>12</v>
      </c>
      <c r="V27" s="13">
        <v>12</v>
      </c>
      <c r="W27" s="13">
        <v>59</v>
      </c>
      <c r="X27" s="13">
        <v>59</v>
      </c>
      <c r="Y27" s="14"/>
      <c r="Z27" s="13">
        <v>0</v>
      </c>
      <c r="AA27" s="13">
        <v>50</v>
      </c>
      <c r="AB27" s="13">
        <v>50</v>
      </c>
      <c r="AC27" s="13">
        <v>55</v>
      </c>
      <c r="AD27" s="13">
        <v>55</v>
      </c>
      <c r="AE27" s="13">
        <v>44</v>
      </c>
      <c r="AF27" s="13">
        <v>44</v>
      </c>
      <c r="AG27" s="13">
        <v>48</v>
      </c>
      <c r="AH27" s="13">
        <v>48</v>
      </c>
      <c r="AI27" s="13">
        <v>42</v>
      </c>
      <c r="AJ27" s="13">
        <v>42</v>
      </c>
      <c r="AK27" s="13">
        <v>24</v>
      </c>
      <c r="AL27" s="13">
        <v>24</v>
      </c>
      <c r="AM27" s="13">
        <v>41</v>
      </c>
      <c r="AN27" s="13">
        <v>41</v>
      </c>
      <c r="AO27" s="13">
        <v>58</v>
      </c>
      <c r="AP27" s="13">
        <v>58</v>
      </c>
      <c r="AQ27" s="14"/>
      <c r="AR27" s="13">
        <v>0</v>
      </c>
      <c r="AS27" s="13">
        <v>74</v>
      </c>
      <c r="AT27" s="13">
        <v>74</v>
      </c>
      <c r="AU27" s="10">
        <v>46</v>
      </c>
      <c r="AV27" s="10">
        <v>874</v>
      </c>
      <c r="AW27" s="9"/>
    </row>
    <row r="28" spans="1:49" ht="15.75" x14ac:dyDescent="0.25">
      <c r="A28" s="12"/>
      <c r="B28" s="15" t="s">
        <v>58</v>
      </c>
      <c r="C28" s="13">
        <v>48</v>
      </c>
      <c r="D28" s="13">
        <v>48</v>
      </c>
      <c r="E28" s="13">
        <v>61</v>
      </c>
      <c r="F28" s="13">
        <v>61</v>
      </c>
      <c r="G28" s="13">
        <v>77</v>
      </c>
      <c r="H28" s="13">
        <v>77</v>
      </c>
      <c r="I28" s="13">
        <v>33</v>
      </c>
      <c r="J28" s="13">
        <v>33</v>
      </c>
      <c r="K28" s="13">
        <v>50</v>
      </c>
      <c r="L28" s="13">
        <v>50</v>
      </c>
      <c r="M28" s="14"/>
      <c r="N28" s="13">
        <v>0</v>
      </c>
      <c r="O28" s="13">
        <v>26</v>
      </c>
      <c r="P28" s="13">
        <v>26</v>
      </c>
      <c r="Q28" s="13">
        <v>54</v>
      </c>
      <c r="R28" s="13">
        <v>54</v>
      </c>
      <c r="S28" s="13">
        <v>87</v>
      </c>
      <c r="T28" s="13">
        <v>87</v>
      </c>
      <c r="U28" s="14"/>
      <c r="V28" s="13">
        <v>0</v>
      </c>
      <c r="W28" s="13">
        <v>55</v>
      </c>
      <c r="X28" s="13">
        <v>55</v>
      </c>
      <c r="Y28" s="14"/>
      <c r="Z28" s="13">
        <v>0</v>
      </c>
      <c r="AA28" s="13">
        <v>6</v>
      </c>
      <c r="AB28" s="13">
        <v>6</v>
      </c>
      <c r="AC28" s="13">
        <v>62</v>
      </c>
      <c r="AD28" s="13">
        <v>62</v>
      </c>
      <c r="AE28" s="13">
        <v>42</v>
      </c>
      <c r="AF28" s="13">
        <v>42</v>
      </c>
      <c r="AG28" s="13">
        <v>41</v>
      </c>
      <c r="AH28" s="13">
        <v>41</v>
      </c>
      <c r="AI28" s="13">
        <v>42</v>
      </c>
      <c r="AJ28" s="13">
        <v>42</v>
      </c>
      <c r="AK28" s="13">
        <v>28</v>
      </c>
      <c r="AL28" s="13">
        <v>28</v>
      </c>
      <c r="AM28" s="14"/>
      <c r="AN28" s="13">
        <v>0</v>
      </c>
      <c r="AO28" s="13">
        <v>45</v>
      </c>
      <c r="AP28" s="13">
        <v>45</v>
      </c>
      <c r="AQ28" s="14"/>
      <c r="AR28" s="13">
        <v>0</v>
      </c>
      <c r="AS28" s="13">
        <v>72</v>
      </c>
      <c r="AT28" s="13">
        <v>72</v>
      </c>
      <c r="AU28" s="10">
        <v>49</v>
      </c>
      <c r="AV28" s="10">
        <v>829</v>
      </c>
      <c r="AW28" s="9"/>
    </row>
    <row r="29" spans="1:49" ht="15.75" x14ac:dyDescent="0.25">
      <c r="A29" s="12"/>
      <c r="B29" s="15" t="s">
        <v>57</v>
      </c>
      <c r="C29" s="13">
        <v>56</v>
      </c>
      <c r="D29" s="13">
        <v>56</v>
      </c>
      <c r="E29" s="13">
        <v>82</v>
      </c>
      <c r="F29" s="13">
        <v>82</v>
      </c>
      <c r="G29" s="13">
        <v>72</v>
      </c>
      <c r="H29" s="13">
        <v>72</v>
      </c>
      <c r="I29" s="13">
        <v>40</v>
      </c>
      <c r="J29" s="13">
        <v>40</v>
      </c>
      <c r="K29" s="13">
        <v>54</v>
      </c>
      <c r="L29" s="13">
        <v>54</v>
      </c>
      <c r="M29" s="14"/>
      <c r="N29" s="13">
        <v>0</v>
      </c>
      <c r="O29" s="13">
        <v>41</v>
      </c>
      <c r="P29" s="13">
        <v>41</v>
      </c>
      <c r="Q29" s="14"/>
      <c r="R29" s="13">
        <v>0</v>
      </c>
      <c r="S29" s="13">
        <v>103</v>
      </c>
      <c r="T29" s="13">
        <v>103</v>
      </c>
      <c r="U29" s="13">
        <v>70</v>
      </c>
      <c r="V29" s="13">
        <v>70</v>
      </c>
      <c r="W29" s="14"/>
      <c r="X29" s="13">
        <v>0</v>
      </c>
      <c r="Y29" s="13">
        <v>78</v>
      </c>
      <c r="Z29" s="13">
        <v>78</v>
      </c>
      <c r="AA29" s="14"/>
      <c r="AB29" s="13">
        <v>0</v>
      </c>
      <c r="AC29" s="13">
        <v>70</v>
      </c>
      <c r="AD29" s="13">
        <v>70</v>
      </c>
      <c r="AE29" s="13">
        <v>45</v>
      </c>
      <c r="AF29" s="13">
        <v>45</v>
      </c>
      <c r="AG29" s="13">
        <v>52</v>
      </c>
      <c r="AH29" s="13">
        <v>52</v>
      </c>
      <c r="AI29" s="13">
        <v>48</v>
      </c>
      <c r="AJ29" s="13">
        <v>48</v>
      </c>
      <c r="AK29" s="13">
        <v>29</v>
      </c>
      <c r="AL29" s="13">
        <v>29</v>
      </c>
      <c r="AM29" s="14"/>
      <c r="AN29" s="13">
        <v>0</v>
      </c>
      <c r="AO29" s="13">
        <v>56</v>
      </c>
      <c r="AP29" s="13">
        <v>56</v>
      </c>
      <c r="AQ29" s="13">
        <v>61</v>
      </c>
      <c r="AR29" s="13">
        <v>61</v>
      </c>
      <c r="AS29" s="14"/>
      <c r="AT29" s="13">
        <v>0</v>
      </c>
      <c r="AU29" s="10">
        <v>60</v>
      </c>
      <c r="AV29" s="10">
        <v>957</v>
      </c>
      <c r="AW29" s="9"/>
    </row>
    <row r="30" spans="1:49" ht="15.75" x14ac:dyDescent="0.25">
      <c r="A30" s="12"/>
      <c r="B30" s="15" t="s">
        <v>56</v>
      </c>
      <c r="C30" s="13">
        <v>52</v>
      </c>
      <c r="D30" s="13">
        <v>52</v>
      </c>
      <c r="E30" s="13">
        <v>88</v>
      </c>
      <c r="F30" s="13">
        <v>88</v>
      </c>
      <c r="G30" s="13">
        <v>69</v>
      </c>
      <c r="H30" s="13">
        <v>69</v>
      </c>
      <c r="I30" s="13">
        <v>20</v>
      </c>
      <c r="J30" s="13">
        <v>20</v>
      </c>
      <c r="K30" s="13">
        <v>20</v>
      </c>
      <c r="L30" s="13">
        <v>20</v>
      </c>
      <c r="M30" s="14"/>
      <c r="N30" s="13">
        <v>0</v>
      </c>
      <c r="O30" s="13">
        <v>24</v>
      </c>
      <c r="P30" s="13">
        <v>24</v>
      </c>
      <c r="Q30" s="13">
        <v>53</v>
      </c>
      <c r="R30" s="13">
        <v>53</v>
      </c>
      <c r="S30" s="13">
        <v>96</v>
      </c>
      <c r="T30" s="13">
        <v>96</v>
      </c>
      <c r="U30" s="13">
        <v>60</v>
      </c>
      <c r="V30" s="13">
        <v>60</v>
      </c>
      <c r="W30" s="13">
        <v>57</v>
      </c>
      <c r="X30" s="13">
        <v>57</v>
      </c>
      <c r="Y30" s="13">
        <v>65</v>
      </c>
      <c r="Z30" s="13">
        <v>65</v>
      </c>
      <c r="AA30" s="14"/>
      <c r="AB30" s="13">
        <v>0</v>
      </c>
      <c r="AC30" s="13">
        <v>55</v>
      </c>
      <c r="AD30" s="13">
        <v>55</v>
      </c>
      <c r="AE30" s="13">
        <v>41</v>
      </c>
      <c r="AF30" s="13">
        <v>41</v>
      </c>
      <c r="AG30" s="13">
        <v>30</v>
      </c>
      <c r="AH30" s="13">
        <v>30</v>
      </c>
      <c r="AI30" s="13">
        <v>34</v>
      </c>
      <c r="AJ30" s="13">
        <v>34</v>
      </c>
      <c r="AK30" s="13">
        <v>25</v>
      </c>
      <c r="AL30" s="13">
        <v>25</v>
      </c>
      <c r="AM30" s="14"/>
      <c r="AN30" s="13">
        <v>0</v>
      </c>
      <c r="AO30" s="13">
        <v>59</v>
      </c>
      <c r="AP30" s="13">
        <v>59</v>
      </c>
      <c r="AQ30" s="13">
        <v>46</v>
      </c>
      <c r="AR30" s="13">
        <v>46</v>
      </c>
      <c r="AS30" s="14"/>
      <c r="AT30" s="13">
        <v>0</v>
      </c>
      <c r="AU30" s="10">
        <v>50</v>
      </c>
      <c r="AV30" s="10">
        <v>894</v>
      </c>
      <c r="AW30" s="9"/>
    </row>
    <row r="31" spans="1:49" ht="15.75" x14ac:dyDescent="0.25">
      <c r="A31" s="12"/>
      <c r="B31" s="15" t="s">
        <v>55</v>
      </c>
      <c r="C31" s="13">
        <v>57</v>
      </c>
      <c r="D31" s="13">
        <v>57</v>
      </c>
      <c r="E31" s="13">
        <v>59</v>
      </c>
      <c r="F31" s="13">
        <v>59</v>
      </c>
      <c r="G31" s="13">
        <v>70</v>
      </c>
      <c r="H31" s="13">
        <v>70</v>
      </c>
      <c r="I31" s="13">
        <v>17</v>
      </c>
      <c r="J31" s="13">
        <v>17</v>
      </c>
      <c r="K31" s="13">
        <v>64</v>
      </c>
      <c r="L31" s="13">
        <v>64</v>
      </c>
      <c r="M31" s="14"/>
      <c r="N31" s="13">
        <v>0</v>
      </c>
      <c r="O31" s="13">
        <v>20</v>
      </c>
      <c r="P31" s="13">
        <v>20</v>
      </c>
      <c r="Q31" s="13">
        <v>42</v>
      </c>
      <c r="R31" s="13">
        <v>42</v>
      </c>
      <c r="S31" s="13">
        <v>50</v>
      </c>
      <c r="T31" s="13">
        <v>50</v>
      </c>
      <c r="U31" s="13">
        <v>68</v>
      </c>
      <c r="V31" s="13">
        <v>68</v>
      </c>
      <c r="W31" s="13">
        <v>49</v>
      </c>
      <c r="X31" s="13">
        <v>49</v>
      </c>
      <c r="Y31" s="13">
        <v>88</v>
      </c>
      <c r="Z31" s="13">
        <v>88</v>
      </c>
      <c r="AA31" s="13">
        <v>37</v>
      </c>
      <c r="AB31" s="13">
        <v>37</v>
      </c>
      <c r="AC31" s="13">
        <v>53</v>
      </c>
      <c r="AD31" s="13">
        <v>53</v>
      </c>
      <c r="AE31" s="13">
        <v>50</v>
      </c>
      <c r="AF31" s="13">
        <v>50</v>
      </c>
      <c r="AG31" s="13">
        <v>53</v>
      </c>
      <c r="AH31" s="13">
        <v>53</v>
      </c>
      <c r="AI31" s="13">
        <v>33</v>
      </c>
      <c r="AJ31" s="13">
        <v>33</v>
      </c>
      <c r="AK31" s="13">
        <v>21</v>
      </c>
      <c r="AL31" s="13">
        <v>21</v>
      </c>
      <c r="AM31" s="14"/>
      <c r="AN31" s="13">
        <v>0</v>
      </c>
      <c r="AO31" s="13">
        <v>34</v>
      </c>
      <c r="AP31" s="13">
        <v>34</v>
      </c>
      <c r="AQ31" s="13">
        <v>48</v>
      </c>
      <c r="AR31" s="13">
        <v>48</v>
      </c>
      <c r="AS31" s="13">
        <v>63</v>
      </c>
      <c r="AT31" s="13">
        <v>63</v>
      </c>
      <c r="AU31" s="10">
        <v>49</v>
      </c>
      <c r="AV31" s="10">
        <v>976</v>
      </c>
      <c r="AW31" s="9"/>
    </row>
    <row r="32" spans="1:49" ht="15.75" x14ac:dyDescent="0.25">
      <c r="A32" s="12"/>
      <c r="B32" s="15" t="s">
        <v>54</v>
      </c>
      <c r="C32" s="13">
        <v>61</v>
      </c>
      <c r="D32" s="13">
        <v>61</v>
      </c>
      <c r="E32" s="13">
        <v>40</v>
      </c>
      <c r="F32" s="13">
        <v>40</v>
      </c>
      <c r="G32" s="13">
        <v>63</v>
      </c>
      <c r="H32" s="13">
        <v>63</v>
      </c>
      <c r="I32" s="13">
        <v>27</v>
      </c>
      <c r="J32" s="13">
        <v>27</v>
      </c>
      <c r="K32" s="13">
        <v>61</v>
      </c>
      <c r="L32" s="13">
        <v>61</v>
      </c>
      <c r="M32" s="13">
        <v>2</v>
      </c>
      <c r="N32" s="13">
        <v>2</v>
      </c>
      <c r="O32" s="13">
        <v>20</v>
      </c>
      <c r="P32" s="13">
        <v>20</v>
      </c>
      <c r="Q32" s="13">
        <v>53</v>
      </c>
      <c r="R32" s="13">
        <v>53</v>
      </c>
      <c r="S32" s="13">
        <v>67</v>
      </c>
      <c r="T32" s="13">
        <v>67</v>
      </c>
      <c r="U32" s="13">
        <v>22</v>
      </c>
      <c r="V32" s="13">
        <v>22</v>
      </c>
      <c r="W32" s="13">
        <v>50</v>
      </c>
      <c r="X32" s="13">
        <v>50</v>
      </c>
      <c r="Y32" s="14"/>
      <c r="Z32" s="13">
        <v>0</v>
      </c>
      <c r="AA32" s="13">
        <v>47</v>
      </c>
      <c r="AB32" s="13">
        <v>47</v>
      </c>
      <c r="AC32" s="13">
        <v>70</v>
      </c>
      <c r="AD32" s="13">
        <v>70</v>
      </c>
      <c r="AE32" s="13">
        <v>38</v>
      </c>
      <c r="AF32" s="13">
        <v>38</v>
      </c>
      <c r="AG32" s="13">
        <v>51</v>
      </c>
      <c r="AH32" s="13">
        <v>51</v>
      </c>
      <c r="AI32" s="13">
        <v>18</v>
      </c>
      <c r="AJ32" s="13">
        <v>18</v>
      </c>
      <c r="AK32" s="13">
        <v>25</v>
      </c>
      <c r="AL32" s="13">
        <v>25</v>
      </c>
      <c r="AM32" s="14"/>
      <c r="AN32" s="13">
        <v>0</v>
      </c>
      <c r="AO32" s="13">
        <v>54</v>
      </c>
      <c r="AP32" s="13">
        <v>54</v>
      </c>
      <c r="AQ32" s="13">
        <v>61</v>
      </c>
      <c r="AR32" s="13">
        <v>61</v>
      </c>
      <c r="AS32" s="13">
        <v>76</v>
      </c>
      <c r="AT32" s="13">
        <v>76</v>
      </c>
      <c r="AU32" s="10">
        <v>45</v>
      </c>
      <c r="AV32" s="10">
        <v>906</v>
      </c>
      <c r="AW32" s="9"/>
    </row>
    <row r="33" spans="1:49" ht="15.75" x14ac:dyDescent="0.25">
      <c r="A33" s="12"/>
      <c r="B33" s="15" t="s">
        <v>53</v>
      </c>
      <c r="C33" s="13">
        <v>53</v>
      </c>
      <c r="D33" s="13">
        <v>53</v>
      </c>
      <c r="E33" s="13">
        <v>51</v>
      </c>
      <c r="F33" s="13">
        <v>51</v>
      </c>
      <c r="G33" s="13">
        <v>68</v>
      </c>
      <c r="H33" s="13">
        <v>68</v>
      </c>
      <c r="I33" s="14"/>
      <c r="J33" s="13">
        <v>0</v>
      </c>
      <c r="K33" s="13">
        <v>56</v>
      </c>
      <c r="L33" s="13">
        <v>56</v>
      </c>
      <c r="M33" s="14"/>
      <c r="N33" s="13">
        <v>0</v>
      </c>
      <c r="O33" s="13">
        <v>25</v>
      </c>
      <c r="P33" s="13">
        <v>25</v>
      </c>
      <c r="Q33" s="13">
        <v>60</v>
      </c>
      <c r="R33" s="13">
        <v>60</v>
      </c>
      <c r="S33" s="13">
        <v>61</v>
      </c>
      <c r="T33" s="13">
        <v>61</v>
      </c>
      <c r="U33" s="14"/>
      <c r="V33" s="13">
        <v>0</v>
      </c>
      <c r="W33" s="13">
        <v>58</v>
      </c>
      <c r="X33" s="13">
        <v>58</v>
      </c>
      <c r="Y33" s="14"/>
      <c r="Z33" s="13">
        <v>0</v>
      </c>
      <c r="AA33" s="13">
        <v>49</v>
      </c>
      <c r="AB33" s="13">
        <v>49</v>
      </c>
      <c r="AC33" s="13">
        <v>63</v>
      </c>
      <c r="AD33" s="13">
        <v>63</v>
      </c>
      <c r="AE33" s="13">
        <v>43</v>
      </c>
      <c r="AF33" s="13">
        <v>43</v>
      </c>
      <c r="AG33" s="13">
        <v>56</v>
      </c>
      <c r="AH33" s="13">
        <v>56</v>
      </c>
      <c r="AI33" s="13">
        <v>47</v>
      </c>
      <c r="AJ33" s="13">
        <v>47</v>
      </c>
      <c r="AK33" s="13">
        <v>26</v>
      </c>
      <c r="AL33" s="13">
        <v>26</v>
      </c>
      <c r="AM33" s="14"/>
      <c r="AN33" s="13">
        <v>0</v>
      </c>
      <c r="AO33" s="13">
        <v>41</v>
      </c>
      <c r="AP33" s="13">
        <v>41</v>
      </c>
      <c r="AQ33" s="13">
        <v>50</v>
      </c>
      <c r="AR33" s="13">
        <v>50</v>
      </c>
      <c r="AS33" s="13">
        <v>84</v>
      </c>
      <c r="AT33" s="13">
        <v>84</v>
      </c>
      <c r="AU33" s="10">
        <v>52</v>
      </c>
      <c r="AV33" s="10">
        <v>891</v>
      </c>
      <c r="AW33" s="9"/>
    </row>
    <row r="34" spans="1:49" ht="15.75" x14ac:dyDescent="0.25">
      <c r="A34" s="12"/>
      <c r="B34" s="15" t="s">
        <v>52</v>
      </c>
      <c r="C34" s="13">
        <v>62</v>
      </c>
      <c r="D34" s="13">
        <v>62</v>
      </c>
      <c r="E34" s="14"/>
      <c r="F34" s="13">
        <v>0</v>
      </c>
      <c r="G34" s="13">
        <v>82</v>
      </c>
      <c r="H34" s="13">
        <v>82</v>
      </c>
      <c r="I34" s="14"/>
      <c r="J34" s="13">
        <v>0</v>
      </c>
      <c r="K34" s="13">
        <v>76</v>
      </c>
      <c r="L34" s="13">
        <v>76</v>
      </c>
      <c r="M34" s="14"/>
      <c r="N34" s="13">
        <v>0</v>
      </c>
      <c r="O34" s="13">
        <v>21</v>
      </c>
      <c r="P34" s="13">
        <v>21</v>
      </c>
      <c r="Q34" s="13">
        <v>55</v>
      </c>
      <c r="R34" s="13">
        <v>55</v>
      </c>
      <c r="S34" s="13">
        <v>74</v>
      </c>
      <c r="T34" s="13">
        <v>74</v>
      </c>
      <c r="U34" s="13">
        <v>48</v>
      </c>
      <c r="V34" s="13">
        <v>48</v>
      </c>
      <c r="W34" s="14"/>
      <c r="X34" s="13">
        <v>0</v>
      </c>
      <c r="Y34" s="13">
        <v>88</v>
      </c>
      <c r="Z34" s="13">
        <v>88</v>
      </c>
      <c r="AA34" s="14"/>
      <c r="AB34" s="13">
        <v>0</v>
      </c>
      <c r="AC34" s="13">
        <v>82</v>
      </c>
      <c r="AD34" s="13">
        <v>82</v>
      </c>
      <c r="AE34" s="13">
        <v>48</v>
      </c>
      <c r="AF34" s="13">
        <v>48</v>
      </c>
      <c r="AG34" s="13">
        <v>78</v>
      </c>
      <c r="AH34" s="13">
        <v>78</v>
      </c>
      <c r="AI34" s="13">
        <v>37</v>
      </c>
      <c r="AJ34" s="13">
        <v>37</v>
      </c>
      <c r="AK34" s="13">
        <v>31</v>
      </c>
      <c r="AL34" s="13">
        <v>31</v>
      </c>
      <c r="AM34" s="13">
        <v>48</v>
      </c>
      <c r="AN34" s="13">
        <v>48</v>
      </c>
      <c r="AO34" s="13">
        <v>37</v>
      </c>
      <c r="AP34" s="13">
        <v>37</v>
      </c>
      <c r="AQ34" s="13">
        <v>55</v>
      </c>
      <c r="AR34" s="13">
        <v>55</v>
      </c>
      <c r="AS34" s="13">
        <v>29</v>
      </c>
      <c r="AT34" s="13">
        <v>29</v>
      </c>
      <c r="AU34" s="10">
        <v>56</v>
      </c>
      <c r="AV34" s="10">
        <v>951</v>
      </c>
      <c r="AW34" s="9"/>
    </row>
    <row r="35" spans="1:49" ht="15.75" x14ac:dyDescent="0.25">
      <c r="A35" s="12"/>
      <c r="B35" s="15" t="s">
        <v>51</v>
      </c>
      <c r="C35" s="13">
        <v>47</v>
      </c>
      <c r="D35" s="13">
        <v>47</v>
      </c>
      <c r="E35" s="14"/>
      <c r="F35" s="13">
        <v>0</v>
      </c>
      <c r="G35" s="13">
        <v>63</v>
      </c>
      <c r="H35" s="13">
        <v>63</v>
      </c>
      <c r="I35" s="14"/>
      <c r="J35" s="13">
        <v>0</v>
      </c>
      <c r="K35" s="13">
        <v>68</v>
      </c>
      <c r="L35" s="13">
        <v>68</v>
      </c>
      <c r="M35" s="13">
        <v>1</v>
      </c>
      <c r="N35" s="13">
        <v>1</v>
      </c>
      <c r="O35" s="13">
        <v>30</v>
      </c>
      <c r="P35" s="13">
        <v>30</v>
      </c>
      <c r="Q35" s="13">
        <v>50</v>
      </c>
      <c r="R35" s="13">
        <v>50</v>
      </c>
      <c r="S35" s="13">
        <v>60</v>
      </c>
      <c r="T35" s="13">
        <v>60</v>
      </c>
      <c r="U35" s="13">
        <v>53</v>
      </c>
      <c r="V35" s="13">
        <v>53</v>
      </c>
      <c r="W35" s="14"/>
      <c r="X35" s="13">
        <v>0</v>
      </c>
      <c r="Y35" s="13">
        <v>60</v>
      </c>
      <c r="Z35" s="13">
        <v>60</v>
      </c>
      <c r="AA35" s="14"/>
      <c r="AB35" s="13">
        <v>0</v>
      </c>
      <c r="AC35" s="13">
        <v>56</v>
      </c>
      <c r="AD35" s="13">
        <v>56</v>
      </c>
      <c r="AE35" s="13">
        <v>41</v>
      </c>
      <c r="AF35" s="13">
        <v>41</v>
      </c>
      <c r="AG35" s="13">
        <v>44</v>
      </c>
      <c r="AH35" s="13">
        <v>44</v>
      </c>
      <c r="AI35" s="13">
        <v>38</v>
      </c>
      <c r="AJ35" s="13">
        <v>38</v>
      </c>
      <c r="AK35" s="13">
        <v>28</v>
      </c>
      <c r="AL35" s="13">
        <v>28</v>
      </c>
      <c r="AM35" s="13">
        <v>37</v>
      </c>
      <c r="AN35" s="13">
        <v>37</v>
      </c>
      <c r="AO35" s="13">
        <v>51</v>
      </c>
      <c r="AP35" s="13">
        <v>51</v>
      </c>
      <c r="AQ35" s="13">
        <v>45</v>
      </c>
      <c r="AR35" s="13">
        <v>45</v>
      </c>
      <c r="AS35" s="13">
        <v>22</v>
      </c>
      <c r="AT35" s="13">
        <v>22</v>
      </c>
      <c r="AU35" s="10">
        <v>44</v>
      </c>
      <c r="AV35" s="10">
        <v>794</v>
      </c>
      <c r="AW35" s="9"/>
    </row>
    <row r="36" spans="1:49" ht="15.75" x14ac:dyDescent="0.25">
      <c r="A36" s="12"/>
      <c r="B36" s="15" t="s">
        <v>50</v>
      </c>
      <c r="C36" s="13">
        <v>42</v>
      </c>
      <c r="D36" s="13">
        <v>42</v>
      </c>
      <c r="E36" s="14"/>
      <c r="F36" s="13">
        <v>0</v>
      </c>
      <c r="G36" s="13">
        <v>71</v>
      </c>
      <c r="H36" s="13">
        <v>71</v>
      </c>
      <c r="I36" s="13">
        <v>27</v>
      </c>
      <c r="J36" s="13">
        <v>27</v>
      </c>
      <c r="K36" s="13">
        <v>54</v>
      </c>
      <c r="L36" s="13">
        <v>54</v>
      </c>
      <c r="M36" s="14"/>
      <c r="N36" s="13">
        <v>0</v>
      </c>
      <c r="O36" s="13">
        <v>28</v>
      </c>
      <c r="P36" s="13">
        <v>28</v>
      </c>
      <c r="Q36" s="13">
        <v>57</v>
      </c>
      <c r="R36" s="13">
        <v>57</v>
      </c>
      <c r="S36" s="13">
        <v>72</v>
      </c>
      <c r="T36" s="13">
        <v>72</v>
      </c>
      <c r="U36" s="13">
        <v>49</v>
      </c>
      <c r="V36" s="13">
        <v>49</v>
      </c>
      <c r="W36" s="14"/>
      <c r="X36" s="13">
        <v>0</v>
      </c>
      <c r="Y36" s="13">
        <v>84</v>
      </c>
      <c r="Z36" s="13">
        <v>84</v>
      </c>
      <c r="AA36" s="13">
        <v>38</v>
      </c>
      <c r="AB36" s="13">
        <v>38</v>
      </c>
      <c r="AC36" s="13">
        <v>71</v>
      </c>
      <c r="AD36" s="13">
        <v>71</v>
      </c>
      <c r="AE36" s="13">
        <v>37</v>
      </c>
      <c r="AF36" s="13">
        <v>37</v>
      </c>
      <c r="AG36" s="13">
        <v>64</v>
      </c>
      <c r="AH36" s="13">
        <v>64</v>
      </c>
      <c r="AI36" s="13">
        <v>37</v>
      </c>
      <c r="AJ36" s="13">
        <v>37</v>
      </c>
      <c r="AK36" s="13">
        <v>32</v>
      </c>
      <c r="AL36" s="13">
        <v>32</v>
      </c>
      <c r="AM36" s="13">
        <v>57</v>
      </c>
      <c r="AN36" s="13">
        <v>57</v>
      </c>
      <c r="AO36" s="13">
        <v>43</v>
      </c>
      <c r="AP36" s="13">
        <v>43</v>
      </c>
      <c r="AQ36" s="13">
        <v>53</v>
      </c>
      <c r="AR36" s="13">
        <v>53</v>
      </c>
      <c r="AS36" s="13">
        <v>60</v>
      </c>
      <c r="AT36" s="13">
        <v>60</v>
      </c>
      <c r="AU36" s="10">
        <v>51</v>
      </c>
      <c r="AV36" s="10">
        <v>976</v>
      </c>
      <c r="AW36" s="9"/>
    </row>
    <row r="37" spans="1:49" ht="15.75" x14ac:dyDescent="0.25">
      <c r="A37" s="12"/>
      <c r="B37" s="15" t="s">
        <v>49</v>
      </c>
      <c r="C37" s="13">
        <v>45</v>
      </c>
      <c r="D37" s="13">
        <v>45</v>
      </c>
      <c r="E37" s="14"/>
      <c r="F37" s="13">
        <v>0</v>
      </c>
      <c r="G37" s="13">
        <v>71</v>
      </c>
      <c r="H37" s="13">
        <v>71</v>
      </c>
      <c r="I37" s="13">
        <v>17</v>
      </c>
      <c r="J37" s="13">
        <v>17</v>
      </c>
      <c r="K37" s="13">
        <v>77</v>
      </c>
      <c r="L37" s="13">
        <v>77</v>
      </c>
      <c r="M37" s="14"/>
      <c r="N37" s="13">
        <v>0</v>
      </c>
      <c r="O37" s="13">
        <v>20</v>
      </c>
      <c r="P37" s="13">
        <v>20</v>
      </c>
      <c r="Q37" s="13">
        <v>41</v>
      </c>
      <c r="R37" s="13">
        <v>41</v>
      </c>
      <c r="S37" s="13">
        <v>72</v>
      </c>
      <c r="T37" s="13">
        <v>72</v>
      </c>
      <c r="U37" s="14"/>
      <c r="V37" s="13">
        <v>0</v>
      </c>
      <c r="W37" s="13">
        <v>49</v>
      </c>
      <c r="X37" s="13">
        <v>49</v>
      </c>
      <c r="Y37" s="14"/>
      <c r="Z37" s="13">
        <v>0</v>
      </c>
      <c r="AA37" s="13">
        <v>41</v>
      </c>
      <c r="AB37" s="13">
        <v>41</v>
      </c>
      <c r="AC37" s="13">
        <v>54</v>
      </c>
      <c r="AD37" s="13">
        <v>54</v>
      </c>
      <c r="AE37" s="13">
        <v>52</v>
      </c>
      <c r="AF37" s="13">
        <v>52</v>
      </c>
      <c r="AG37" s="13">
        <v>42</v>
      </c>
      <c r="AH37" s="13">
        <v>42</v>
      </c>
      <c r="AI37" s="13">
        <v>44</v>
      </c>
      <c r="AJ37" s="13">
        <v>44</v>
      </c>
      <c r="AK37" s="13">
        <v>32</v>
      </c>
      <c r="AL37" s="13">
        <v>32</v>
      </c>
      <c r="AM37" s="13">
        <v>50</v>
      </c>
      <c r="AN37" s="13">
        <v>50</v>
      </c>
      <c r="AO37" s="14"/>
      <c r="AP37" s="13">
        <v>0</v>
      </c>
      <c r="AQ37" s="13">
        <v>47</v>
      </c>
      <c r="AR37" s="13">
        <v>47</v>
      </c>
      <c r="AS37" s="13">
        <v>91</v>
      </c>
      <c r="AT37" s="13">
        <v>91</v>
      </c>
      <c r="AU37" s="10">
        <v>50</v>
      </c>
      <c r="AV37" s="10">
        <v>845</v>
      </c>
      <c r="AW37" s="9"/>
    </row>
    <row r="38" spans="1:49" ht="15.75" x14ac:dyDescent="0.25">
      <c r="A38" s="12"/>
      <c r="B38" s="15" t="s">
        <v>48</v>
      </c>
      <c r="C38" s="13">
        <v>61</v>
      </c>
      <c r="D38" s="13">
        <v>61</v>
      </c>
      <c r="E38" s="14"/>
      <c r="F38" s="13">
        <v>0</v>
      </c>
      <c r="G38" s="13">
        <v>74</v>
      </c>
      <c r="H38" s="13">
        <v>74</v>
      </c>
      <c r="I38" s="13">
        <v>31</v>
      </c>
      <c r="J38" s="13">
        <v>31</v>
      </c>
      <c r="K38" s="13">
        <v>53</v>
      </c>
      <c r="L38" s="13">
        <v>53</v>
      </c>
      <c r="M38" s="14"/>
      <c r="N38" s="13">
        <v>0</v>
      </c>
      <c r="O38" s="13">
        <v>28</v>
      </c>
      <c r="P38" s="13">
        <v>28</v>
      </c>
      <c r="Q38" s="13">
        <v>40</v>
      </c>
      <c r="R38" s="13">
        <v>40</v>
      </c>
      <c r="S38" s="13">
        <v>81</v>
      </c>
      <c r="T38" s="13">
        <v>81</v>
      </c>
      <c r="U38" s="13">
        <v>10</v>
      </c>
      <c r="V38" s="13">
        <v>10</v>
      </c>
      <c r="W38" s="13">
        <v>69</v>
      </c>
      <c r="X38" s="13">
        <v>69</v>
      </c>
      <c r="Y38" s="14"/>
      <c r="Z38" s="13">
        <v>0</v>
      </c>
      <c r="AA38" s="13">
        <v>41</v>
      </c>
      <c r="AB38" s="13">
        <v>41</v>
      </c>
      <c r="AC38" s="13">
        <v>57</v>
      </c>
      <c r="AD38" s="13">
        <v>57</v>
      </c>
      <c r="AE38" s="13">
        <v>46</v>
      </c>
      <c r="AF38" s="13">
        <v>46</v>
      </c>
      <c r="AG38" s="13">
        <v>39</v>
      </c>
      <c r="AH38" s="13">
        <v>39</v>
      </c>
      <c r="AI38" s="13">
        <v>27</v>
      </c>
      <c r="AJ38" s="13">
        <v>27</v>
      </c>
      <c r="AK38" s="13">
        <v>29</v>
      </c>
      <c r="AL38" s="13">
        <v>29</v>
      </c>
      <c r="AM38" s="13">
        <v>40</v>
      </c>
      <c r="AN38" s="13">
        <v>40</v>
      </c>
      <c r="AO38" s="13">
        <v>43</v>
      </c>
      <c r="AP38" s="13">
        <v>43</v>
      </c>
      <c r="AQ38" s="13">
        <v>60</v>
      </c>
      <c r="AR38" s="13">
        <v>60</v>
      </c>
      <c r="AS38" s="13">
        <v>83</v>
      </c>
      <c r="AT38" s="13">
        <v>83</v>
      </c>
      <c r="AU38" s="10">
        <v>48</v>
      </c>
      <c r="AV38" s="10">
        <v>912</v>
      </c>
      <c r="AW38" s="9"/>
    </row>
    <row r="39" spans="1:49" ht="15.75" x14ac:dyDescent="0.25">
      <c r="A39" s="12"/>
      <c r="B39" s="15" t="s">
        <v>47</v>
      </c>
      <c r="C39" s="13">
        <v>58</v>
      </c>
      <c r="D39" s="13">
        <v>58</v>
      </c>
      <c r="E39" s="14"/>
      <c r="F39" s="13">
        <v>0</v>
      </c>
      <c r="G39" s="13">
        <v>77</v>
      </c>
      <c r="H39" s="13">
        <v>77</v>
      </c>
      <c r="I39" s="13">
        <v>21</v>
      </c>
      <c r="J39" s="13">
        <v>21</v>
      </c>
      <c r="K39" s="13">
        <v>105</v>
      </c>
      <c r="L39" s="13">
        <v>105</v>
      </c>
      <c r="M39" s="14"/>
      <c r="N39" s="13">
        <v>0</v>
      </c>
      <c r="O39" s="13">
        <v>29</v>
      </c>
      <c r="P39" s="13">
        <v>29</v>
      </c>
      <c r="Q39" s="13">
        <v>57</v>
      </c>
      <c r="R39" s="13">
        <v>57</v>
      </c>
      <c r="S39" s="13">
        <v>81</v>
      </c>
      <c r="T39" s="13">
        <v>81</v>
      </c>
      <c r="U39" s="13">
        <v>60</v>
      </c>
      <c r="V39" s="13">
        <v>60</v>
      </c>
      <c r="W39" s="14"/>
      <c r="X39" s="13">
        <v>0</v>
      </c>
      <c r="Y39" s="13">
        <v>90</v>
      </c>
      <c r="Z39" s="13">
        <v>90</v>
      </c>
      <c r="AA39" s="14"/>
      <c r="AB39" s="13">
        <v>0</v>
      </c>
      <c r="AC39" s="13">
        <v>65</v>
      </c>
      <c r="AD39" s="13">
        <v>65</v>
      </c>
      <c r="AE39" s="13">
        <v>33</v>
      </c>
      <c r="AF39" s="13">
        <v>33</v>
      </c>
      <c r="AG39" s="13">
        <v>71</v>
      </c>
      <c r="AH39" s="13">
        <v>71</v>
      </c>
      <c r="AI39" s="13">
        <v>45</v>
      </c>
      <c r="AJ39" s="13">
        <v>45</v>
      </c>
      <c r="AK39" s="13">
        <v>36</v>
      </c>
      <c r="AL39" s="13">
        <v>36</v>
      </c>
      <c r="AM39" s="13">
        <v>46</v>
      </c>
      <c r="AN39" s="13">
        <v>46</v>
      </c>
      <c r="AO39" s="13">
        <v>70</v>
      </c>
      <c r="AP39" s="13">
        <v>70</v>
      </c>
      <c r="AQ39" s="13">
        <v>44</v>
      </c>
      <c r="AR39" s="13">
        <v>44</v>
      </c>
      <c r="AS39" s="13">
        <v>21</v>
      </c>
      <c r="AT39" s="13">
        <v>21</v>
      </c>
      <c r="AU39" s="10">
        <v>56</v>
      </c>
      <c r="AV39" s="10">
        <v>1009</v>
      </c>
      <c r="AW39" s="9"/>
    </row>
    <row r="40" spans="1:49" ht="15.75" x14ac:dyDescent="0.25">
      <c r="A40" s="12"/>
      <c r="B40" s="15" t="s">
        <v>46</v>
      </c>
      <c r="C40" s="13">
        <v>58</v>
      </c>
      <c r="D40" s="13">
        <v>58</v>
      </c>
      <c r="E40" s="14"/>
      <c r="F40" s="13">
        <v>0</v>
      </c>
      <c r="G40" s="13">
        <v>65</v>
      </c>
      <c r="H40" s="13">
        <v>65</v>
      </c>
      <c r="I40" s="13">
        <v>2</v>
      </c>
      <c r="J40" s="13">
        <v>2</v>
      </c>
      <c r="K40" s="13">
        <v>43</v>
      </c>
      <c r="L40" s="13">
        <v>43</v>
      </c>
      <c r="M40" s="14"/>
      <c r="N40" s="13">
        <v>0</v>
      </c>
      <c r="O40" s="13">
        <v>26</v>
      </c>
      <c r="P40" s="13">
        <v>26</v>
      </c>
      <c r="Q40" s="13">
        <v>55</v>
      </c>
      <c r="R40" s="13">
        <v>55</v>
      </c>
      <c r="S40" s="13">
        <v>97</v>
      </c>
      <c r="T40" s="13">
        <v>97</v>
      </c>
      <c r="U40" s="13">
        <v>51</v>
      </c>
      <c r="V40" s="13">
        <v>51</v>
      </c>
      <c r="W40" s="13">
        <v>55</v>
      </c>
      <c r="X40" s="13">
        <v>55</v>
      </c>
      <c r="Y40" s="13">
        <v>82</v>
      </c>
      <c r="Z40" s="13">
        <v>82</v>
      </c>
      <c r="AA40" s="14"/>
      <c r="AB40" s="13">
        <v>0</v>
      </c>
      <c r="AC40" s="13">
        <v>59</v>
      </c>
      <c r="AD40" s="13">
        <v>59</v>
      </c>
      <c r="AE40" s="13">
        <v>38</v>
      </c>
      <c r="AF40" s="13">
        <v>38</v>
      </c>
      <c r="AG40" s="13">
        <v>50</v>
      </c>
      <c r="AH40" s="13">
        <v>50</v>
      </c>
      <c r="AI40" s="13">
        <v>34</v>
      </c>
      <c r="AJ40" s="13">
        <v>34</v>
      </c>
      <c r="AK40" s="13">
        <v>30</v>
      </c>
      <c r="AL40" s="13">
        <v>30</v>
      </c>
      <c r="AM40" s="13">
        <v>50</v>
      </c>
      <c r="AN40" s="13">
        <v>50</v>
      </c>
      <c r="AO40" s="13">
        <v>70</v>
      </c>
      <c r="AP40" s="13">
        <v>70</v>
      </c>
      <c r="AQ40" s="13">
        <v>63</v>
      </c>
      <c r="AR40" s="13">
        <v>63</v>
      </c>
      <c r="AS40" s="14"/>
      <c r="AT40" s="13">
        <v>0</v>
      </c>
      <c r="AU40" s="10">
        <v>52</v>
      </c>
      <c r="AV40" s="10">
        <v>928</v>
      </c>
      <c r="AW40" s="9"/>
    </row>
    <row r="41" spans="1:49" ht="15.75" x14ac:dyDescent="0.25">
      <c r="A41" s="12"/>
      <c r="B41" s="15" t="s">
        <v>45</v>
      </c>
      <c r="C41" s="13">
        <v>59</v>
      </c>
      <c r="D41" s="13">
        <v>59</v>
      </c>
      <c r="E41" s="13">
        <v>100</v>
      </c>
      <c r="F41" s="13">
        <v>100</v>
      </c>
      <c r="G41" s="13">
        <v>75</v>
      </c>
      <c r="H41" s="13">
        <v>75</v>
      </c>
      <c r="I41" s="13">
        <v>9</v>
      </c>
      <c r="J41" s="13">
        <v>9</v>
      </c>
      <c r="K41" s="13">
        <v>60</v>
      </c>
      <c r="L41" s="13">
        <v>60</v>
      </c>
      <c r="M41" s="14"/>
      <c r="N41" s="13">
        <v>0</v>
      </c>
      <c r="O41" s="13">
        <v>28</v>
      </c>
      <c r="P41" s="13">
        <v>28</v>
      </c>
      <c r="Q41" s="13">
        <v>35</v>
      </c>
      <c r="R41" s="13">
        <v>35</v>
      </c>
      <c r="S41" s="13">
        <v>67</v>
      </c>
      <c r="T41" s="13">
        <v>67</v>
      </c>
      <c r="U41" s="13">
        <v>13</v>
      </c>
      <c r="V41" s="13">
        <v>13</v>
      </c>
      <c r="W41" s="13">
        <v>43</v>
      </c>
      <c r="X41" s="13">
        <v>43</v>
      </c>
      <c r="Y41" s="13">
        <v>54</v>
      </c>
      <c r="Z41" s="13">
        <v>54</v>
      </c>
      <c r="AA41" s="13">
        <v>41</v>
      </c>
      <c r="AB41" s="13">
        <v>41</v>
      </c>
      <c r="AC41" s="13">
        <v>52</v>
      </c>
      <c r="AD41" s="13">
        <v>52</v>
      </c>
      <c r="AE41" s="13">
        <v>32</v>
      </c>
      <c r="AF41" s="13">
        <v>32</v>
      </c>
      <c r="AG41" s="13">
        <v>37</v>
      </c>
      <c r="AH41" s="13">
        <v>37</v>
      </c>
      <c r="AI41" s="13">
        <v>36</v>
      </c>
      <c r="AJ41" s="13">
        <v>36</v>
      </c>
      <c r="AK41" s="13">
        <v>27</v>
      </c>
      <c r="AL41" s="13">
        <v>27</v>
      </c>
      <c r="AM41" s="14"/>
      <c r="AN41" s="13">
        <v>0</v>
      </c>
      <c r="AO41" s="13">
        <v>45</v>
      </c>
      <c r="AP41" s="13">
        <v>45</v>
      </c>
      <c r="AQ41" s="13">
        <v>60</v>
      </c>
      <c r="AR41" s="13">
        <v>60</v>
      </c>
      <c r="AS41" s="13">
        <v>97</v>
      </c>
      <c r="AT41" s="13">
        <v>97</v>
      </c>
      <c r="AU41" s="10">
        <v>49</v>
      </c>
      <c r="AV41" s="10">
        <v>970</v>
      </c>
      <c r="AW41" s="9"/>
    </row>
    <row r="42" spans="1:49" ht="15.75" x14ac:dyDescent="0.25">
      <c r="A42" s="12"/>
      <c r="B42" s="15" t="s">
        <v>44</v>
      </c>
      <c r="C42" s="13">
        <v>63</v>
      </c>
      <c r="D42" s="13">
        <v>63</v>
      </c>
      <c r="E42" s="13">
        <v>67</v>
      </c>
      <c r="F42" s="13">
        <v>67</v>
      </c>
      <c r="G42" s="13">
        <v>64</v>
      </c>
      <c r="H42" s="13">
        <v>64</v>
      </c>
      <c r="I42" s="13">
        <v>14</v>
      </c>
      <c r="J42" s="13">
        <v>14</v>
      </c>
      <c r="K42" s="13">
        <v>55</v>
      </c>
      <c r="L42" s="13">
        <v>55</v>
      </c>
      <c r="M42" s="14"/>
      <c r="N42" s="13">
        <v>0</v>
      </c>
      <c r="O42" s="13">
        <v>25</v>
      </c>
      <c r="P42" s="13">
        <v>25</v>
      </c>
      <c r="Q42" s="13">
        <v>45</v>
      </c>
      <c r="R42" s="13">
        <v>45</v>
      </c>
      <c r="S42" s="13">
        <v>67</v>
      </c>
      <c r="T42" s="13">
        <v>67</v>
      </c>
      <c r="U42" s="14"/>
      <c r="V42" s="13">
        <v>0</v>
      </c>
      <c r="W42" s="13">
        <v>58</v>
      </c>
      <c r="X42" s="13">
        <v>58</v>
      </c>
      <c r="Y42" s="14"/>
      <c r="Z42" s="13">
        <v>0</v>
      </c>
      <c r="AA42" s="13">
        <v>36</v>
      </c>
      <c r="AB42" s="13">
        <v>36</v>
      </c>
      <c r="AC42" s="13">
        <v>54</v>
      </c>
      <c r="AD42" s="13">
        <v>54</v>
      </c>
      <c r="AE42" s="13">
        <v>42</v>
      </c>
      <c r="AF42" s="13">
        <v>42</v>
      </c>
      <c r="AG42" s="13">
        <v>66</v>
      </c>
      <c r="AH42" s="13">
        <v>66</v>
      </c>
      <c r="AI42" s="13">
        <v>48</v>
      </c>
      <c r="AJ42" s="13">
        <v>48</v>
      </c>
      <c r="AK42" s="13">
        <v>24</v>
      </c>
      <c r="AL42" s="13">
        <v>24</v>
      </c>
      <c r="AM42" s="14"/>
      <c r="AN42" s="13">
        <v>0</v>
      </c>
      <c r="AO42" s="13">
        <v>91</v>
      </c>
      <c r="AP42" s="13">
        <v>91</v>
      </c>
      <c r="AQ42" s="13">
        <v>43</v>
      </c>
      <c r="AR42" s="13">
        <v>43</v>
      </c>
      <c r="AS42" s="14"/>
      <c r="AT42" s="13">
        <v>0</v>
      </c>
      <c r="AU42" s="10">
        <v>51</v>
      </c>
      <c r="AV42" s="10">
        <v>862</v>
      </c>
      <c r="AW42" s="9"/>
    </row>
    <row r="43" spans="1:49" ht="15.75" x14ac:dyDescent="0.25">
      <c r="A43" s="12"/>
      <c r="B43" s="15" t="s">
        <v>43</v>
      </c>
      <c r="C43" s="13">
        <v>64</v>
      </c>
      <c r="D43" s="13">
        <v>64</v>
      </c>
      <c r="E43" s="13">
        <v>76</v>
      </c>
      <c r="F43" s="13">
        <v>76</v>
      </c>
      <c r="G43" s="13">
        <v>63</v>
      </c>
      <c r="H43" s="13">
        <v>63</v>
      </c>
      <c r="I43" s="13">
        <v>16</v>
      </c>
      <c r="J43" s="13">
        <v>16</v>
      </c>
      <c r="K43" s="14"/>
      <c r="L43" s="13">
        <v>0</v>
      </c>
      <c r="M43" s="14"/>
      <c r="N43" s="13">
        <v>0</v>
      </c>
      <c r="O43" s="13">
        <v>24</v>
      </c>
      <c r="P43" s="13">
        <v>24</v>
      </c>
      <c r="Q43" s="13">
        <v>40</v>
      </c>
      <c r="R43" s="13">
        <v>40</v>
      </c>
      <c r="S43" s="13">
        <v>84</v>
      </c>
      <c r="T43" s="13">
        <v>84</v>
      </c>
      <c r="U43" s="14"/>
      <c r="V43" s="13">
        <v>0</v>
      </c>
      <c r="W43" s="13">
        <v>54</v>
      </c>
      <c r="X43" s="13">
        <v>54</v>
      </c>
      <c r="Y43" s="14"/>
      <c r="Z43" s="13">
        <v>0</v>
      </c>
      <c r="AA43" s="13">
        <v>43</v>
      </c>
      <c r="AB43" s="13">
        <v>43</v>
      </c>
      <c r="AC43" s="13">
        <v>46</v>
      </c>
      <c r="AD43" s="13">
        <v>46</v>
      </c>
      <c r="AE43" s="13">
        <v>44</v>
      </c>
      <c r="AF43" s="13">
        <v>44</v>
      </c>
      <c r="AG43" s="14"/>
      <c r="AH43" s="13">
        <v>0</v>
      </c>
      <c r="AI43" s="13">
        <v>38</v>
      </c>
      <c r="AJ43" s="13">
        <v>38</v>
      </c>
      <c r="AK43" s="13">
        <v>34</v>
      </c>
      <c r="AL43" s="13">
        <v>34</v>
      </c>
      <c r="AM43" s="13">
        <v>46</v>
      </c>
      <c r="AN43" s="13">
        <v>46</v>
      </c>
      <c r="AO43" s="13">
        <v>48</v>
      </c>
      <c r="AP43" s="13">
        <v>48</v>
      </c>
      <c r="AQ43" s="14"/>
      <c r="AR43" s="13">
        <v>0</v>
      </c>
      <c r="AS43" s="13">
        <v>88</v>
      </c>
      <c r="AT43" s="13">
        <v>88</v>
      </c>
      <c r="AU43" s="10">
        <v>51</v>
      </c>
      <c r="AV43" s="10">
        <v>808</v>
      </c>
      <c r="AW43" s="9"/>
    </row>
    <row r="44" spans="1:49" ht="15.75" x14ac:dyDescent="0.25">
      <c r="A44" s="12"/>
      <c r="B44" s="15" t="s">
        <v>42</v>
      </c>
      <c r="C44" s="14"/>
      <c r="D44" s="13">
        <v>0</v>
      </c>
      <c r="E44" s="13">
        <v>15</v>
      </c>
      <c r="F44" s="13">
        <v>15</v>
      </c>
      <c r="G44" s="13">
        <v>15</v>
      </c>
      <c r="H44" s="13">
        <v>15</v>
      </c>
      <c r="I44" s="13">
        <v>1</v>
      </c>
      <c r="J44" s="13">
        <v>1</v>
      </c>
      <c r="K44" s="14"/>
      <c r="L44" s="13">
        <v>0</v>
      </c>
      <c r="M44" s="14"/>
      <c r="N44" s="13">
        <v>0</v>
      </c>
      <c r="O44" s="13">
        <v>7</v>
      </c>
      <c r="P44" s="13">
        <v>7</v>
      </c>
      <c r="Q44" s="14"/>
      <c r="R44" s="13">
        <v>0</v>
      </c>
      <c r="S44" s="14"/>
      <c r="T44" s="13">
        <v>0</v>
      </c>
      <c r="U44" s="13">
        <v>11</v>
      </c>
      <c r="V44" s="13">
        <v>11</v>
      </c>
      <c r="W44" s="14"/>
      <c r="X44" s="13">
        <v>0</v>
      </c>
      <c r="Y44" s="13">
        <v>20</v>
      </c>
      <c r="Z44" s="13">
        <v>20</v>
      </c>
      <c r="AA44" s="14"/>
      <c r="AB44" s="13">
        <v>0</v>
      </c>
      <c r="AC44" s="13">
        <v>14</v>
      </c>
      <c r="AD44" s="13">
        <v>14</v>
      </c>
      <c r="AE44" s="14"/>
      <c r="AF44" s="13">
        <v>0</v>
      </c>
      <c r="AG44" s="14"/>
      <c r="AH44" s="13">
        <v>0</v>
      </c>
      <c r="AI44" s="14"/>
      <c r="AJ44" s="13">
        <v>0</v>
      </c>
      <c r="AK44" s="13">
        <v>13</v>
      </c>
      <c r="AL44" s="13">
        <v>13</v>
      </c>
      <c r="AM44" s="14"/>
      <c r="AN44" s="13">
        <v>0</v>
      </c>
      <c r="AO44" s="14"/>
      <c r="AP44" s="13">
        <v>0</v>
      </c>
      <c r="AQ44" s="13">
        <v>13</v>
      </c>
      <c r="AR44" s="13">
        <v>13</v>
      </c>
      <c r="AS44" s="14"/>
      <c r="AT44" s="13">
        <v>0</v>
      </c>
      <c r="AU44" s="10">
        <v>12</v>
      </c>
      <c r="AV44" s="10">
        <v>109</v>
      </c>
      <c r="AW44" s="9"/>
    </row>
    <row r="45" spans="1:49" ht="15.75" x14ac:dyDescent="0.25">
      <c r="A45" s="12"/>
      <c r="B45" s="15" t="s">
        <v>41</v>
      </c>
      <c r="C45" s="13">
        <v>54</v>
      </c>
      <c r="D45" s="13">
        <v>54</v>
      </c>
      <c r="E45" s="13">
        <v>104</v>
      </c>
      <c r="F45" s="13">
        <v>104</v>
      </c>
      <c r="G45" s="13">
        <v>79</v>
      </c>
      <c r="H45" s="13">
        <v>79</v>
      </c>
      <c r="I45" s="13">
        <v>9</v>
      </c>
      <c r="J45" s="13">
        <v>9</v>
      </c>
      <c r="K45" s="13">
        <v>62</v>
      </c>
      <c r="L45" s="13">
        <v>62</v>
      </c>
      <c r="M45" s="14"/>
      <c r="N45" s="13">
        <v>0</v>
      </c>
      <c r="O45" s="13">
        <v>35</v>
      </c>
      <c r="P45" s="13">
        <v>35</v>
      </c>
      <c r="Q45" s="13">
        <v>50</v>
      </c>
      <c r="R45" s="13">
        <v>50</v>
      </c>
      <c r="S45" s="13">
        <v>82</v>
      </c>
      <c r="T45" s="13">
        <v>82</v>
      </c>
      <c r="U45" s="13">
        <v>56</v>
      </c>
      <c r="V45" s="13">
        <v>56</v>
      </c>
      <c r="W45" s="13">
        <v>68</v>
      </c>
      <c r="X45" s="13">
        <v>68</v>
      </c>
      <c r="Y45" s="13">
        <v>84</v>
      </c>
      <c r="Z45" s="13">
        <v>84</v>
      </c>
      <c r="AA45" s="14"/>
      <c r="AB45" s="13">
        <v>0</v>
      </c>
      <c r="AC45" s="13">
        <v>78</v>
      </c>
      <c r="AD45" s="13">
        <v>78</v>
      </c>
      <c r="AE45" s="13">
        <v>32</v>
      </c>
      <c r="AF45" s="13">
        <v>32</v>
      </c>
      <c r="AG45" s="13">
        <v>61</v>
      </c>
      <c r="AH45" s="13">
        <v>61</v>
      </c>
      <c r="AI45" s="14"/>
      <c r="AJ45" s="13">
        <v>0</v>
      </c>
      <c r="AK45" s="13">
        <v>21</v>
      </c>
      <c r="AL45" s="13">
        <v>21</v>
      </c>
      <c r="AM45" s="13">
        <v>56</v>
      </c>
      <c r="AN45" s="13">
        <v>56</v>
      </c>
      <c r="AO45" s="14"/>
      <c r="AP45" s="13">
        <v>0</v>
      </c>
      <c r="AQ45" s="13">
        <v>64</v>
      </c>
      <c r="AR45" s="13">
        <v>64</v>
      </c>
      <c r="AS45" s="14"/>
      <c r="AT45" s="13">
        <v>0</v>
      </c>
      <c r="AU45" s="10">
        <v>59</v>
      </c>
      <c r="AV45" s="10">
        <v>995</v>
      </c>
      <c r="AW45" s="9"/>
    </row>
    <row r="46" spans="1:49" ht="15.75" x14ac:dyDescent="0.25">
      <c r="A46" s="12"/>
      <c r="B46" s="15" t="s">
        <v>40</v>
      </c>
      <c r="C46" s="13">
        <v>45</v>
      </c>
      <c r="D46" s="13">
        <v>45</v>
      </c>
      <c r="E46" s="13">
        <v>51</v>
      </c>
      <c r="F46" s="13">
        <v>51</v>
      </c>
      <c r="G46" s="13">
        <v>58</v>
      </c>
      <c r="H46" s="13">
        <v>58</v>
      </c>
      <c r="I46" s="13">
        <v>3</v>
      </c>
      <c r="J46" s="13">
        <v>3</v>
      </c>
      <c r="K46" s="13">
        <v>40</v>
      </c>
      <c r="L46" s="13">
        <v>40</v>
      </c>
      <c r="M46" s="14"/>
      <c r="N46" s="13">
        <v>0</v>
      </c>
      <c r="O46" s="13">
        <v>18</v>
      </c>
      <c r="P46" s="13">
        <v>18</v>
      </c>
      <c r="Q46" s="13">
        <v>47</v>
      </c>
      <c r="R46" s="13">
        <v>47</v>
      </c>
      <c r="S46" s="13">
        <v>67</v>
      </c>
      <c r="T46" s="13">
        <v>67</v>
      </c>
      <c r="U46" s="13">
        <v>86</v>
      </c>
      <c r="V46" s="13">
        <v>86</v>
      </c>
      <c r="W46" s="13">
        <v>50</v>
      </c>
      <c r="X46" s="13">
        <v>50</v>
      </c>
      <c r="Y46" s="13">
        <v>85</v>
      </c>
      <c r="Z46" s="13">
        <v>85</v>
      </c>
      <c r="AA46" s="13">
        <v>38</v>
      </c>
      <c r="AB46" s="13">
        <v>38</v>
      </c>
      <c r="AC46" s="13">
        <v>47</v>
      </c>
      <c r="AD46" s="13">
        <v>47</v>
      </c>
      <c r="AE46" s="13">
        <v>33</v>
      </c>
      <c r="AF46" s="13">
        <v>33</v>
      </c>
      <c r="AG46" s="13">
        <v>41</v>
      </c>
      <c r="AH46" s="13">
        <v>41</v>
      </c>
      <c r="AI46" s="13">
        <v>36</v>
      </c>
      <c r="AJ46" s="13">
        <v>36</v>
      </c>
      <c r="AK46" s="13">
        <v>18</v>
      </c>
      <c r="AL46" s="13">
        <v>18</v>
      </c>
      <c r="AM46" s="13">
        <v>58</v>
      </c>
      <c r="AN46" s="13">
        <v>58</v>
      </c>
      <c r="AO46" s="13">
        <v>38</v>
      </c>
      <c r="AP46" s="13">
        <v>38</v>
      </c>
      <c r="AQ46" s="13">
        <v>37</v>
      </c>
      <c r="AR46" s="13">
        <v>37</v>
      </c>
      <c r="AS46" s="13">
        <v>61</v>
      </c>
      <c r="AT46" s="13">
        <v>61</v>
      </c>
      <c r="AU46" s="10">
        <v>46</v>
      </c>
      <c r="AV46" s="10">
        <v>957</v>
      </c>
      <c r="AW46" s="9"/>
    </row>
    <row r="47" spans="1:49" ht="15.75" x14ac:dyDescent="0.25">
      <c r="A47" s="12"/>
      <c r="B47" s="15" t="s">
        <v>39</v>
      </c>
      <c r="C47" s="13">
        <v>51</v>
      </c>
      <c r="D47" s="13">
        <v>51</v>
      </c>
      <c r="E47" s="13">
        <v>58</v>
      </c>
      <c r="F47" s="13">
        <v>58</v>
      </c>
      <c r="G47" s="13">
        <v>62</v>
      </c>
      <c r="H47" s="13">
        <v>62</v>
      </c>
      <c r="I47" s="13">
        <v>9</v>
      </c>
      <c r="J47" s="13">
        <v>9</v>
      </c>
      <c r="K47" s="13">
        <v>40</v>
      </c>
      <c r="L47" s="13">
        <v>40</v>
      </c>
      <c r="M47" s="14"/>
      <c r="N47" s="13">
        <v>0</v>
      </c>
      <c r="O47" s="13">
        <v>30</v>
      </c>
      <c r="P47" s="13">
        <v>30</v>
      </c>
      <c r="Q47" s="13">
        <v>43</v>
      </c>
      <c r="R47" s="13">
        <v>43</v>
      </c>
      <c r="S47" s="13">
        <v>64</v>
      </c>
      <c r="T47" s="13">
        <v>64</v>
      </c>
      <c r="U47" s="13">
        <v>23</v>
      </c>
      <c r="V47" s="13">
        <v>23</v>
      </c>
      <c r="W47" s="13">
        <v>57</v>
      </c>
      <c r="X47" s="13">
        <v>57</v>
      </c>
      <c r="Y47" s="14"/>
      <c r="Z47" s="13">
        <v>0</v>
      </c>
      <c r="AA47" s="13">
        <v>40</v>
      </c>
      <c r="AB47" s="13">
        <v>40</v>
      </c>
      <c r="AC47" s="13">
        <v>63</v>
      </c>
      <c r="AD47" s="13">
        <v>63</v>
      </c>
      <c r="AE47" s="13">
        <v>28</v>
      </c>
      <c r="AF47" s="13">
        <v>28</v>
      </c>
      <c r="AG47" s="13">
        <v>33</v>
      </c>
      <c r="AH47" s="13">
        <v>33</v>
      </c>
      <c r="AI47" s="13">
        <v>34</v>
      </c>
      <c r="AJ47" s="13">
        <v>34</v>
      </c>
      <c r="AK47" s="13">
        <v>17</v>
      </c>
      <c r="AL47" s="13">
        <v>17</v>
      </c>
      <c r="AM47" s="13">
        <v>45</v>
      </c>
      <c r="AN47" s="13">
        <v>45</v>
      </c>
      <c r="AO47" s="13">
        <v>52</v>
      </c>
      <c r="AP47" s="13">
        <v>52</v>
      </c>
      <c r="AQ47" s="13">
        <v>38</v>
      </c>
      <c r="AR47" s="13">
        <v>38</v>
      </c>
      <c r="AS47" s="13">
        <v>81</v>
      </c>
      <c r="AT47" s="13">
        <v>81</v>
      </c>
      <c r="AU47" s="10">
        <v>43</v>
      </c>
      <c r="AV47" s="10">
        <v>868</v>
      </c>
      <c r="AW47" s="9"/>
    </row>
    <row r="48" spans="1:49" ht="15.75" x14ac:dyDescent="0.25">
      <c r="A48" s="12"/>
      <c r="B48" s="15" t="s">
        <v>38</v>
      </c>
      <c r="C48" s="13">
        <v>49</v>
      </c>
      <c r="D48" s="13">
        <v>49</v>
      </c>
      <c r="E48" s="13">
        <v>66</v>
      </c>
      <c r="F48" s="13">
        <v>66</v>
      </c>
      <c r="G48" s="13">
        <v>74</v>
      </c>
      <c r="H48" s="13">
        <v>74</v>
      </c>
      <c r="I48" s="13">
        <v>8</v>
      </c>
      <c r="J48" s="13">
        <v>8</v>
      </c>
      <c r="K48" s="13">
        <v>44</v>
      </c>
      <c r="L48" s="13">
        <v>44</v>
      </c>
      <c r="M48" s="14"/>
      <c r="N48" s="13">
        <v>0</v>
      </c>
      <c r="O48" s="13">
        <v>18</v>
      </c>
      <c r="P48" s="13">
        <v>18</v>
      </c>
      <c r="Q48" s="13">
        <v>55</v>
      </c>
      <c r="R48" s="13">
        <v>55</v>
      </c>
      <c r="S48" s="14"/>
      <c r="T48" s="13">
        <v>0</v>
      </c>
      <c r="U48" s="13">
        <v>21</v>
      </c>
      <c r="V48" s="13">
        <v>21</v>
      </c>
      <c r="W48" s="13">
        <v>45</v>
      </c>
      <c r="X48" s="13">
        <v>45</v>
      </c>
      <c r="Y48" s="14"/>
      <c r="Z48" s="13">
        <v>0</v>
      </c>
      <c r="AA48" s="13">
        <v>46</v>
      </c>
      <c r="AB48" s="13">
        <v>46</v>
      </c>
      <c r="AC48" s="13">
        <v>69</v>
      </c>
      <c r="AD48" s="13">
        <v>69</v>
      </c>
      <c r="AE48" s="13">
        <v>27</v>
      </c>
      <c r="AF48" s="13">
        <v>27</v>
      </c>
      <c r="AG48" s="13">
        <v>45</v>
      </c>
      <c r="AH48" s="13">
        <v>45</v>
      </c>
      <c r="AI48" s="13">
        <v>37</v>
      </c>
      <c r="AJ48" s="13">
        <v>37</v>
      </c>
      <c r="AK48" s="13">
        <v>28</v>
      </c>
      <c r="AL48" s="13">
        <v>28</v>
      </c>
      <c r="AM48" s="13">
        <v>41</v>
      </c>
      <c r="AN48" s="13">
        <v>41</v>
      </c>
      <c r="AO48" s="13">
        <v>36</v>
      </c>
      <c r="AP48" s="13">
        <v>36</v>
      </c>
      <c r="AQ48" s="13">
        <v>50</v>
      </c>
      <c r="AR48" s="13">
        <v>50</v>
      </c>
      <c r="AS48" s="13">
        <v>80</v>
      </c>
      <c r="AT48" s="13">
        <v>80</v>
      </c>
      <c r="AU48" s="10">
        <v>44</v>
      </c>
      <c r="AV48" s="10">
        <v>839</v>
      </c>
      <c r="AW48" s="9"/>
    </row>
    <row r="49" spans="1:49" ht="15.75" x14ac:dyDescent="0.25">
      <c r="A49" s="12"/>
      <c r="B49" s="15" t="s">
        <v>37</v>
      </c>
      <c r="C49" s="13">
        <v>47</v>
      </c>
      <c r="D49" s="13">
        <v>47</v>
      </c>
      <c r="E49" s="13">
        <v>85</v>
      </c>
      <c r="F49" s="13">
        <v>85</v>
      </c>
      <c r="G49" s="13">
        <v>82</v>
      </c>
      <c r="H49" s="13">
        <v>82</v>
      </c>
      <c r="I49" s="13">
        <v>2</v>
      </c>
      <c r="J49" s="13">
        <v>2</v>
      </c>
      <c r="K49" s="13">
        <v>52</v>
      </c>
      <c r="L49" s="13">
        <v>52</v>
      </c>
      <c r="M49" s="14"/>
      <c r="N49" s="13">
        <v>0</v>
      </c>
      <c r="O49" s="13">
        <v>4</v>
      </c>
      <c r="P49" s="13">
        <v>4</v>
      </c>
      <c r="Q49" s="13">
        <v>58</v>
      </c>
      <c r="R49" s="13">
        <v>58</v>
      </c>
      <c r="S49" s="13">
        <v>97</v>
      </c>
      <c r="T49" s="13">
        <v>97</v>
      </c>
      <c r="U49" s="14"/>
      <c r="V49" s="13">
        <v>0</v>
      </c>
      <c r="W49" s="14"/>
      <c r="X49" s="13">
        <v>0</v>
      </c>
      <c r="Y49" s="13">
        <v>70</v>
      </c>
      <c r="Z49" s="13">
        <v>70</v>
      </c>
      <c r="AA49" s="14"/>
      <c r="AB49" s="13">
        <v>0</v>
      </c>
      <c r="AC49" s="13">
        <v>64</v>
      </c>
      <c r="AD49" s="13">
        <v>64</v>
      </c>
      <c r="AE49" s="13">
        <v>36</v>
      </c>
      <c r="AF49" s="13">
        <v>36</v>
      </c>
      <c r="AG49" s="13">
        <v>35</v>
      </c>
      <c r="AH49" s="13">
        <v>35</v>
      </c>
      <c r="AI49" s="13">
        <v>43</v>
      </c>
      <c r="AJ49" s="13">
        <v>43</v>
      </c>
      <c r="AK49" s="14"/>
      <c r="AL49" s="13">
        <v>0</v>
      </c>
      <c r="AM49" s="13">
        <v>27</v>
      </c>
      <c r="AN49" s="13">
        <v>27</v>
      </c>
      <c r="AO49" s="14"/>
      <c r="AP49" s="13">
        <v>0</v>
      </c>
      <c r="AQ49" s="13">
        <v>59</v>
      </c>
      <c r="AR49" s="13">
        <v>59</v>
      </c>
      <c r="AS49" s="14"/>
      <c r="AT49" s="13">
        <v>0</v>
      </c>
      <c r="AU49" s="10">
        <v>51</v>
      </c>
      <c r="AV49" s="10">
        <v>761</v>
      </c>
      <c r="AW49" s="9"/>
    </row>
    <row r="50" spans="1:49" ht="15.75" x14ac:dyDescent="0.25">
      <c r="A50" s="12"/>
      <c r="B50" s="15" t="s">
        <v>36</v>
      </c>
      <c r="C50" s="13">
        <v>62</v>
      </c>
      <c r="D50" s="13">
        <v>62</v>
      </c>
      <c r="E50" s="13">
        <v>79</v>
      </c>
      <c r="F50" s="13">
        <v>79</v>
      </c>
      <c r="G50" s="13">
        <v>83</v>
      </c>
      <c r="H50" s="13">
        <v>83</v>
      </c>
      <c r="I50" s="13">
        <v>17</v>
      </c>
      <c r="J50" s="13">
        <v>17</v>
      </c>
      <c r="K50" s="14"/>
      <c r="L50" s="13">
        <v>0</v>
      </c>
      <c r="M50" s="14"/>
      <c r="N50" s="13">
        <v>0</v>
      </c>
      <c r="O50" s="13">
        <v>30</v>
      </c>
      <c r="P50" s="13">
        <v>30</v>
      </c>
      <c r="Q50" s="14"/>
      <c r="R50" s="13">
        <v>0</v>
      </c>
      <c r="S50" s="13">
        <v>82</v>
      </c>
      <c r="T50" s="13">
        <v>82</v>
      </c>
      <c r="U50" s="14"/>
      <c r="V50" s="13">
        <v>0</v>
      </c>
      <c r="W50" s="13">
        <v>65</v>
      </c>
      <c r="X50" s="13">
        <v>65</v>
      </c>
      <c r="Y50" s="13">
        <v>57</v>
      </c>
      <c r="Z50" s="13">
        <v>57</v>
      </c>
      <c r="AA50" s="14"/>
      <c r="AB50" s="13">
        <v>0</v>
      </c>
      <c r="AC50" s="13">
        <v>77</v>
      </c>
      <c r="AD50" s="13">
        <v>77</v>
      </c>
      <c r="AE50" s="13">
        <v>50</v>
      </c>
      <c r="AF50" s="13">
        <v>50</v>
      </c>
      <c r="AG50" s="13">
        <v>50</v>
      </c>
      <c r="AH50" s="13">
        <v>50</v>
      </c>
      <c r="AI50" s="13">
        <v>51</v>
      </c>
      <c r="AJ50" s="13">
        <v>51</v>
      </c>
      <c r="AK50" s="14"/>
      <c r="AL50" s="13">
        <v>0</v>
      </c>
      <c r="AM50" s="13">
        <v>44</v>
      </c>
      <c r="AN50" s="13">
        <v>44</v>
      </c>
      <c r="AO50" s="13">
        <v>56</v>
      </c>
      <c r="AP50" s="13">
        <v>56</v>
      </c>
      <c r="AQ50" s="13">
        <v>68</v>
      </c>
      <c r="AR50" s="13">
        <v>68</v>
      </c>
      <c r="AS50" s="14"/>
      <c r="AT50" s="13">
        <v>0</v>
      </c>
      <c r="AU50" s="10">
        <v>58</v>
      </c>
      <c r="AV50" s="10">
        <v>871</v>
      </c>
      <c r="AW50" s="9"/>
    </row>
    <row r="51" spans="1:49" ht="15.75" x14ac:dyDescent="0.25">
      <c r="A51" s="12"/>
      <c r="B51" s="15" t="s">
        <v>35</v>
      </c>
      <c r="C51" s="13">
        <v>55</v>
      </c>
      <c r="D51" s="13">
        <v>55</v>
      </c>
      <c r="E51" s="13">
        <v>69</v>
      </c>
      <c r="F51" s="13">
        <v>69</v>
      </c>
      <c r="G51" s="13">
        <v>70</v>
      </c>
      <c r="H51" s="13">
        <v>70</v>
      </c>
      <c r="I51" s="13">
        <v>21</v>
      </c>
      <c r="J51" s="13">
        <v>21</v>
      </c>
      <c r="K51" s="13">
        <v>78</v>
      </c>
      <c r="L51" s="13">
        <v>78</v>
      </c>
      <c r="M51" s="14"/>
      <c r="N51" s="13">
        <v>0</v>
      </c>
      <c r="O51" s="13">
        <v>31</v>
      </c>
      <c r="P51" s="13">
        <v>31</v>
      </c>
      <c r="Q51" s="13">
        <v>55</v>
      </c>
      <c r="R51" s="13">
        <v>55</v>
      </c>
      <c r="S51" s="13">
        <v>66</v>
      </c>
      <c r="T51" s="13">
        <v>66</v>
      </c>
      <c r="U51" s="14"/>
      <c r="V51" s="13">
        <v>0</v>
      </c>
      <c r="W51" s="13">
        <v>58</v>
      </c>
      <c r="X51" s="13">
        <v>58</v>
      </c>
      <c r="Y51" s="13">
        <v>58</v>
      </c>
      <c r="Z51" s="13">
        <v>58</v>
      </c>
      <c r="AA51" s="14"/>
      <c r="AB51" s="13">
        <v>0</v>
      </c>
      <c r="AC51" s="13">
        <v>73</v>
      </c>
      <c r="AD51" s="13">
        <v>73</v>
      </c>
      <c r="AE51" s="13">
        <v>34</v>
      </c>
      <c r="AF51" s="13">
        <v>34</v>
      </c>
      <c r="AG51" s="13">
        <v>46</v>
      </c>
      <c r="AH51" s="13">
        <v>46</v>
      </c>
      <c r="AI51" s="13">
        <v>40</v>
      </c>
      <c r="AJ51" s="13">
        <v>40</v>
      </c>
      <c r="AK51" s="13">
        <v>2</v>
      </c>
      <c r="AL51" s="13">
        <v>2</v>
      </c>
      <c r="AM51" s="13">
        <v>47</v>
      </c>
      <c r="AN51" s="13">
        <v>47</v>
      </c>
      <c r="AO51" s="13">
        <v>36</v>
      </c>
      <c r="AP51" s="13">
        <v>36</v>
      </c>
      <c r="AQ51" s="13">
        <v>43</v>
      </c>
      <c r="AR51" s="13">
        <v>43</v>
      </c>
      <c r="AS51" s="13">
        <v>63</v>
      </c>
      <c r="AT51" s="13">
        <v>63</v>
      </c>
      <c r="AU51" s="10">
        <v>50</v>
      </c>
      <c r="AV51" s="10">
        <v>945</v>
      </c>
      <c r="AW51" s="9"/>
    </row>
    <row r="52" spans="1:49" ht="15.75" x14ac:dyDescent="0.25">
      <c r="A52" s="12"/>
      <c r="B52" s="15" t="s">
        <v>34</v>
      </c>
      <c r="C52" s="13">
        <v>48</v>
      </c>
      <c r="D52" s="13">
        <v>48</v>
      </c>
      <c r="E52" s="13">
        <v>43</v>
      </c>
      <c r="F52" s="13">
        <v>43</v>
      </c>
      <c r="G52" s="13">
        <v>68</v>
      </c>
      <c r="H52" s="13">
        <v>68</v>
      </c>
      <c r="I52" s="13">
        <v>19</v>
      </c>
      <c r="J52" s="13">
        <v>19</v>
      </c>
      <c r="K52" s="13">
        <v>65</v>
      </c>
      <c r="L52" s="13">
        <v>65</v>
      </c>
      <c r="M52" s="13">
        <v>4</v>
      </c>
      <c r="N52" s="13">
        <v>4</v>
      </c>
      <c r="O52" s="13">
        <v>23</v>
      </c>
      <c r="P52" s="13">
        <v>23</v>
      </c>
      <c r="Q52" s="13">
        <v>47</v>
      </c>
      <c r="R52" s="13">
        <v>47</v>
      </c>
      <c r="S52" s="13">
        <v>80</v>
      </c>
      <c r="T52" s="13">
        <v>80</v>
      </c>
      <c r="U52" s="14"/>
      <c r="V52" s="13">
        <v>0</v>
      </c>
      <c r="W52" s="13">
        <v>67</v>
      </c>
      <c r="X52" s="13">
        <v>67</v>
      </c>
      <c r="Y52" s="14"/>
      <c r="Z52" s="13">
        <v>0</v>
      </c>
      <c r="AA52" s="13">
        <v>35</v>
      </c>
      <c r="AB52" s="13">
        <v>35</v>
      </c>
      <c r="AC52" s="13">
        <v>55</v>
      </c>
      <c r="AD52" s="13">
        <v>55</v>
      </c>
      <c r="AE52" s="13">
        <v>46</v>
      </c>
      <c r="AF52" s="13">
        <v>46</v>
      </c>
      <c r="AG52" s="13">
        <v>53</v>
      </c>
      <c r="AH52" s="13">
        <v>53</v>
      </c>
      <c r="AI52" s="13">
        <v>35</v>
      </c>
      <c r="AJ52" s="13">
        <v>35</v>
      </c>
      <c r="AK52" s="13">
        <v>22</v>
      </c>
      <c r="AL52" s="13">
        <v>22</v>
      </c>
      <c r="AM52" s="13">
        <v>46</v>
      </c>
      <c r="AN52" s="13">
        <v>46</v>
      </c>
      <c r="AO52" s="13">
        <v>43</v>
      </c>
      <c r="AP52" s="13">
        <v>43</v>
      </c>
      <c r="AQ52" s="13">
        <v>65</v>
      </c>
      <c r="AR52" s="13">
        <v>65</v>
      </c>
      <c r="AS52" s="13">
        <v>90</v>
      </c>
      <c r="AT52" s="13">
        <v>90</v>
      </c>
      <c r="AU52" s="10">
        <v>48</v>
      </c>
      <c r="AV52" s="10">
        <v>954</v>
      </c>
      <c r="AW52" s="9"/>
    </row>
    <row r="53" spans="1:49" ht="15.75" x14ac:dyDescent="0.25">
      <c r="A53" s="12"/>
      <c r="B53" s="15" t="s">
        <v>33</v>
      </c>
      <c r="C53" s="13">
        <v>64</v>
      </c>
      <c r="D53" s="13">
        <v>64</v>
      </c>
      <c r="E53" s="13">
        <v>48</v>
      </c>
      <c r="F53" s="13">
        <v>48</v>
      </c>
      <c r="G53" s="13">
        <v>71</v>
      </c>
      <c r="H53" s="13">
        <v>71</v>
      </c>
      <c r="I53" s="13">
        <v>9</v>
      </c>
      <c r="J53" s="13">
        <v>9</v>
      </c>
      <c r="K53" s="13">
        <v>46</v>
      </c>
      <c r="L53" s="13">
        <v>46</v>
      </c>
      <c r="M53" s="14"/>
      <c r="N53" s="13">
        <v>0</v>
      </c>
      <c r="O53" s="13">
        <v>25</v>
      </c>
      <c r="P53" s="13">
        <v>25</v>
      </c>
      <c r="Q53" s="13">
        <v>41</v>
      </c>
      <c r="R53" s="13">
        <v>41</v>
      </c>
      <c r="S53" s="13">
        <v>49</v>
      </c>
      <c r="T53" s="13">
        <v>49</v>
      </c>
      <c r="U53" s="14"/>
      <c r="V53" s="13">
        <v>0</v>
      </c>
      <c r="W53" s="13">
        <v>58</v>
      </c>
      <c r="X53" s="13">
        <v>58</v>
      </c>
      <c r="Y53" s="14"/>
      <c r="Z53" s="13">
        <v>0</v>
      </c>
      <c r="AA53" s="13">
        <v>40</v>
      </c>
      <c r="AB53" s="13">
        <v>40</v>
      </c>
      <c r="AC53" s="13">
        <v>60</v>
      </c>
      <c r="AD53" s="13">
        <v>60</v>
      </c>
      <c r="AE53" s="13">
        <v>38</v>
      </c>
      <c r="AF53" s="13">
        <v>38</v>
      </c>
      <c r="AG53" s="13">
        <v>65</v>
      </c>
      <c r="AH53" s="13">
        <v>65</v>
      </c>
      <c r="AI53" s="13">
        <v>34</v>
      </c>
      <c r="AJ53" s="13">
        <v>34</v>
      </c>
      <c r="AK53" s="13">
        <v>19</v>
      </c>
      <c r="AL53" s="13">
        <v>19</v>
      </c>
      <c r="AM53" s="13">
        <v>42</v>
      </c>
      <c r="AN53" s="13">
        <v>42</v>
      </c>
      <c r="AO53" s="13">
        <v>42</v>
      </c>
      <c r="AP53" s="13">
        <v>42</v>
      </c>
      <c r="AQ53" s="13">
        <v>38</v>
      </c>
      <c r="AR53" s="13">
        <v>38</v>
      </c>
      <c r="AS53" s="13">
        <v>68</v>
      </c>
      <c r="AT53" s="13">
        <v>68</v>
      </c>
      <c r="AU53" s="10">
        <v>45</v>
      </c>
      <c r="AV53" s="10">
        <v>857</v>
      </c>
      <c r="AW53" s="9"/>
    </row>
    <row r="54" spans="1:49" ht="15.75" x14ac:dyDescent="0.25">
      <c r="A54" s="12"/>
      <c r="B54" s="11" t="s">
        <v>32</v>
      </c>
      <c r="C54" s="10">
        <v>2017</v>
      </c>
      <c r="D54" s="10">
        <v>2017</v>
      </c>
      <c r="E54" s="10">
        <v>2123</v>
      </c>
      <c r="F54" s="10">
        <v>2123</v>
      </c>
      <c r="G54" s="10">
        <v>2788</v>
      </c>
      <c r="H54" s="10">
        <v>2788</v>
      </c>
      <c r="I54" s="10">
        <v>696</v>
      </c>
      <c r="J54" s="10">
        <v>696</v>
      </c>
      <c r="K54" s="10">
        <v>1956</v>
      </c>
      <c r="L54" s="10">
        <v>1956</v>
      </c>
      <c r="M54" s="10">
        <v>12</v>
      </c>
      <c r="N54" s="10">
        <v>12</v>
      </c>
      <c r="O54" s="10">
        <v>1061</v>
      </c>
      <c r="P54" s="10">
        <v>1061</v>
      </c>
      <c r="Q54" s="10">
        <v>1787</v>
      </c>
      <c r="R54" s="10">
        <v>1787</v>
      </c>
      <c r="S54" s="10">
        <v>2805</v>
      </c>
      <c r="T54" s="10">
        <v>2805</v>
      </c>
      <c r="U54" s="10">
        <v>1333</v>
      </c>
      <c r="V54" s="10">
        <v>1333</v>
      </c>
      <c r="W54" s="10">
        <v>1969</v>
      </c>
      <c r="X54" s="10">
        <v>1969</v>
      </c>
      <c r="Y54" s="10">
        <v>2030</v>
      </c>
      <c r="Z54" s="10">
        <v>2030</v>
      </c>
      <c r="AA54" s="10">
        <v>1359</v>
      </c>
      <c r="AB54" s="10">
        <v>1359</v>
      </c>
      <c r="AC54" s="10">
        <v>2337</v>
      </c>
      <c r="AD54" s="10">
        <v>2337</v>
      </c>
      <c r="AE54" s="10">
        <v>1630</v>
      </c>
      <c r="AF54" s="10">
        <v>1630</v>
      </c>
      <c r="AG54" s="10">
        <v>2015</v>
      </c>
      <c r="AH54" s="10">
        <v>2015</v>
      </c>
      <c r="AI54" s="10">
        <v>1475</v>
      </c>
      <c r="AJ54" s="10">
        <v>1475</v>
      </c>
      <c r="AK54" s="10">
        <v>927</v>
      </c>
      <c r="AL54" s="10">
        <v>927</v>
      </c>
      <c r="AM54" s="10">
        <v>1294</v>
      </c>
      <c r="AN54" s="10">
        <v>1294</v>
      </c>
      <c r="AO54" s="10">
        <v>1702</v>
      </c>
      <c r="AP54" s="10">
        <v>1702</v>
      </c>
      <c r="AQ54" s="10">
        <v>1828</v>
      </c>
      <c r="AR54" s="10">
        <v>1828</v>
      </c>
      <c r="AS54" s="10">
        <v>2080</v>
      </c>
      <c r="AT54" s="10">
        <v>2080</v>
      </c>
      <c r="AU54" s="10">
        <v>1692</v>
      </c>
      <c r="AV54" s="10">
        <v>37224</v>
      </c>
      <c r="AW54" s="9"/>
    </row>
    <row r="55" spans="1:49" ht="15.75"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t="s">
        <v>31</v>
      </c>
      <c r="AU55" s="8">
        <f>AVERAGE(AU13:AU53)</f>
        <v>48.439024390243901</v>
      </c>
      <c r="AV55" s="8"/>
      <c r="AW55" s="7"/>
    </row>
    <row r="56" spans="1:49" ht="15.75"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7"/>
    </row>
    <row r="57" spans="1:49" ht="15.75" x14ac:dyDescent="0.25">
      <c r="A57" s="8"/>
      <c r="B57" s="8" t="s">
        <v>30</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7"/>
    </row>
    <row r="58" spans="1:49" ht="15.75" x14ac:dyDescent="0.25">
      <c r="A58" s="6"/>
      <c r="B58" s="6" t="s">
        <v>29</v>
      </c>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5"/>
    </row>
  </sheetData>
  <mergeCells count="23">
    <mergeCell ref="Y11:Z11"/>
    <mergeCell ref="C11:D11"/>
    <mergeCell ref="E11:F11"/>
    <mergeCell ref="G11:H11"/>
    <mergeCell ref="I11:J11"/>
    <mergeCell ref="K11:L11"/>
    <mergeCell ref="M11:N11"/>
    <mergeCell ref="O11:P11"/>
    <mergeCell ref="Q11:R11"/>
    <mergeCell ref="S11:T11"/>
    <mergeCell ref="U11:V11"/>
    <mergeCell ref="W11:X11"/>
    <mergeCell ref="AU11:AV11"/>
    <mergeCell ref="AG11:AH11"/>
    <mergeCell ref="AI11:AJ11"/>
    <mergeCell ref="AK11:AL11"/>
    <mergeCell ref="AM11:AN11"/>
    <mergeCell ref="AO11:AP11"/>
    <mergeCell ref="AA11:AB11"/>
    <mergeCell ref="AC11:AD11"/>
    <mergeCell ref="AE11:AF11"/>
    <mergeCell ref="AQ11:AR11"/>
    <mergeCell ref="AS11:AT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CCA1-F8C0-4EDA-9EE2-E9765B4BC450}">
  <dimension ref="A1:I14"/>
  <sheetViews>
    <sheetView workbookViewId="0">
      <selection activeCell="I3" sqref="I3"/>
    </sheetView>
  </sheetViews>
  <sheetFormatPr defaultRowHeight="15" x14ac:dyDescent="0.25"/>
  <cols>
    <col min="2" max="2" width="30.5703125" customWidth="1"/>
    <col min="3" max="3" width="14" style="1" bestFit="1" customWidth="1"/>
    <col min="4" max="4" width="18.42578125" bestFit="1" customWidth="1"/>
    <col min="5" max="5" width="35.42578125" bestFit="1" customWidth="1"/>
    <col min="6" max="6" width="19.28515625" bestFit="1" customWidth="1"/>
    <col min="7" max="7" width="23.7109375" bestFit="1" customWidth="1"/>
  </cols>
  <sheetData>
    <row r="1" spans="1:9" x14ac:dyDescent="0.25">
      <c r="A1" t="s">
        <v>28</v>
      </c>
      <c r="B1" t="s">
        <v>27</v>
      </c>
      <c r="C1" s="1" t="s">
        <v>26</v>
      </c>
      <c r="D1" t="s">
        <v>25</v>
      </c>
      <c r="E1" t="s">
        <v>24</v>
      </c>
      <c r="F1" t="s">
        <v>23</v>
      </c>
      <c r="G1" t="s">
        <v>22</v>
      </c>
      <c r="I1" t="s">
        <v>175</v>
      </c>
    </row>
    <row r="2" spans="1:9" x14ac:dyDescent="0.25">
      <c r="A2">
        <v>2010</v>
      </c>
      <c r="B2">
        <v>126000</v>
      </c>
      <c r="E2">
        <v>41000</v>
      </c>
      <c r="I2" s="2">
        <f>AVERAGE(D14,G14,F14)</f>
        <v>7.5828180999480368E-2</v>
      </c>
    </row>
    <row r="3" spans="1:9" x14ac:dyDescent="0.25">
      <c r="A3">
        <v>2011</v>
      </c>
      <c r="B3">
        <v>197000</v>
      </c>
      <c r="C3" s="1">
        <f t="shared" ref="C3:C14" si="0">(B3/B2)-1</f>
        <v>0.56349206349206349</v>
      </c>
      <c r="D3" s="2">
        <f>AVERAGE($C$3:C3)</f>
        <v>0.56349206349206349</v>
      </c>
      <c r="E3">
        <v>61000</v>
      </c>
      <c r="F3" s="1">
        <f t="shared" ref="F3:F14" si="1">(E3/E2)-1</f>
        <v>0.48780487804878048</v>
      </c>
      <c r="G3" s="2">
        <f>AVERAGE($F$3:F3)</f>
        <v>0.48780487804878048</v>
      </c>
    </row>
    <row r="4" spans="1:9" x14ac:dyDescent="0.25">
      <c r="A4">
        <v>2012</v>
      </c>
      <c r="B4">
        <v>225000</v>
      </c>
      <c r="C4" s="1">
        <f t="shared" si="0"/>
        <v>0.14213197969543145</v>
      </c>
      <c r="D4" s="2">
        <f>AVERAGE($C$3:C4)</f>
        <v>0.35281202159374747</v>
      </c>
      <c r="E4">
        <v>65000</v>
      </c>
      <c r="F4" s="1">
        <f t="shared" si="1"/>
        <v>6.5573770491803351E-2</v>
      </c>
      <c r="G4" s="2">
        <f>AVERAGE($F$3:F4)</f>
        <v>0.27668932427029191</v>
      </c>
    </row>
    <row r="5" spans="1:9" x14ac:dyDescent="0.25">
      <c r="A5">
        <v>2013</v>
      </c>
      <c r="B5">
        <v>212000</v>
      </c>
      <c r="C5" s="1">
        <f t="shared" si="0"/>
        <v>-5.7777777777777817E-2</v>
      </c>
      <c r="D5" s="2">
        <f>AVERAGE($C$3:C5)</f>
        <v>0.21594875513657238</v>
      </c>
      <c r="E5">
        <v>65900</v>
      </c>
      <c r="F5" s="1">
        <f t="shared" si="1"/>
        <v>1.3846153846153841E-2</v>
      </c>
      <c r="G5" s="2">
        <f>AVERAGE($F$3:F5)</f>
        <v>0.18907493412891255</v>
      </c>
    </row>
    <row r="6" spans="1:9" x14ac:dyDescent="0.25">
      <c r="A6">
        <v>2014</v>
      </c>
      <c r="B6">
        <v>250000</v>
      </c>
      <c r="C6" s="1">
        <f t="shared" si="0"/>
        <v>0.179245283018868</v>
      </c>
      <c r="D6" s="2">
        <f>AVERAGE($C$3:C6)</f>
        <v>0.20677288710714628</v>
      </c>
      <c r="E6">
        <v>73000</v>
      </c>
      <c r="F6" s="1">
        <f t="shared" si="1"/>
        <v>0.10773899848254942</v>
      </c>
      <c r="G6" s="2">
        <f>AVERAGE($F$3:F6)</f>
        <v>0.16874095021732177</v>
      </c>
    </row>
    <row r="7" spans="1:9" x14ac:dyDescent="0.25">
      <c r="A7">
        <v>2015</v>
      </c>
      <c r="B7">
        <v>278000</v>
      </c>
      <c r="C7" s="1">
        <f t="shared" si="0"/>
        <v>0.1120000000000001</v>
      </c>
      <c r="D7" s="2">
        <f>AVERAGE($C$3:C7)</f>
        <v>0.18781830968571706</v>
      </c>
      <c r="E7">
        <v>82000</v>
      </c>
      <c r="F7" s="1">
        <f t="shared" si="1"/>
        <v>0.12328767123287676</v>
      </c>
      <c r="G7" s="2">
        <f>AVERAGE($F$3:F7)</f>
        <v>0.15965029442043277</v>
      </c>
    </row>
    <row r="8" spans="1:9" x14ac:dyDescent="0.25">
      <c r="A8">
        <v>2016</v>
      </c>
      <c r="B8">
        <v>216000</v>
      </c>
      <c r="C8" s="1">
        <f t="shared" si="0"/>
        <v>-0.2230215827338129</v>
      </c>
      <c r="D8" s="2">
        <f>AVERAGE($C$3:C8)</f>
        <v>0.11934499428246205</v>
      </c>
      <c r="E8">
        <v>85000</v>
      </c>
      <c r="F8" s="1">
        <f t="shared" si="1"/>
        <v>3.6585365853658569E-2</v>
      </c>
      <c r="G8" s="2">
        <f>AVERAGE($F$3:F8)</f>
        <v>0.13913947299263707</v>
      </c>
    </row>
    <row r="9" spans="1:9" x14ac:dyDescent="0.25">
      <c r="A9">
        <v>2017</v>
      </c>
      <c r="B9">
        <v>218000</v>
      </c>
      <c r="C9" s="1">
        <f t="shared" si="0"/>
        <v>9.2592592592593004E-3</v>
      </c>
      <c r="D9" s="2">
        <f>AVERAGE($C$3:C9)</f>
        <v>0.10361846070771881</v>
      </c>
      <c r="E9">
        <v>81000</v>
      </c>
      <c r="F9" s="1">
        <f t="shared" si="1"/>
        <v>-4.705882352941182E-2</v>
      </c>
      <c r="G9" s="2">
        <f>AVERAGE($F$3:F9)</f>
        <v>0.11253971634663008</v>
      </c>
    </row>
    <row r="10" spans="1:9" x14ac:dyDescent="0.25">
      <c r="A10">
        <v>2018</v>
      </c>
      <c r="B10">
        <v>285000</v>
      </c>
      <c r="C10" s="1">
        <f t="shared" si="0"/>
        <v>0.30733944954128445</v>
      </c>
      <c r="D10" s="2">
        <f>AVERAGE($C$3:C10)</f>
        <v>0.12908358431191452</v>
      </c>
      <c r="E10">
        <v>98000</v>
      </c>
      <c r="F10" s="1">
        <f t="shared" si="1"/>
        <v>0.20987654320987659</v>
      </c>
      <c r="G10" s="2">
        <f>AVERAGE($F$3:F10)</f>
        <v>0.1247068197045359</v>
      </c>
    </row>
    <row r="11" spans="1:9" x14ac:dyDescent="0.25">
      <c r="A11">
        <v>2019</v>
      </c>
      <c r="B11">
        <v>309000</v>
      </c>
      <c r="C11" s="1">
        <f t="shared" si="0"/>
        <v>8.4210526315789513E-2</v>
      </c>
      <c r="D11" s="2">
        <f>AVERAGE($C$3:C11)</f>
        <v>0.12409768897901174</v>
      </c>
      <c r="E11">
        <v>108000</v>
      </c>
      <c r="F11" s="1">
        <f t="shared" si="1"/>
        <v>0.1020408163265305</v>
      </c>
      <c r="G11" s="2">
        <f>AVERAGE($F$3:F11)</f>
        <v>0.12218837488475752</v>
      </c>
    </row>
    <row r="12" spans="1:9" x14ac:dyDescent="0.25">
      <c r="A12">
        <v>2020</v>
      </c>
      <c r="B12">
        <v>217000</v>
      </c>
      <c r="C12" s="1">
        <f t="shared" si="0"/>
        <v>-0.29773462783171523</v>
      </c>
      <c r="D12" s="2">
        <f>AVERAGE($C$3:C12)</f>
        <v>8.1914457297939045E-2</v>
      </c>
      <c r="E12">
        <v>75000</v>
      </c>
      <c r="F12" s="1">
        <f t="shared" si="1"/>
        <v>-0.30555555555555558</v>
      </c>
      <c r="G12" s="2">
        <f>AVERAGE($F$3:F12)</f>
        <v>7.9413981840726205E-2</v>
      </c>
    </row>
    <row r="13" spans="1:9" x14ac:dyDescent="0.25">
      <c r="A13">
        <v>2021</v>
      </c>
      <c r="B13">
        <v>250000</v>
      </c>
      <c r="C13" s="1">
        <f t="shared" si="0"/>
        <v>0.15207373271889391</v>
      </c>
      <c r="D13" s="2">
        <f>AVERAGE($C$3:C13)</f>
        <v>8.8292573245298586E-2</v>
      </c>
      <c r="E13">
        <v>83700</v>
      </c>
      <c r="F13" s="1">
        <f t="shared" si="1"/>
        <v>0.1160000000000001</v>
      </c>
      <c r="G13" s="2">
        <f>AVERAGE($F$3:F13)</f>
        <v>8.2739983491569288E-2</v>
      </c>
    </row>
    <row r="14" spans="1:9" x14ac:dyDescent="0.25">
      <c r="A14">
        <v>2022</v>
      </c>
      <c r="B14">
        <v>283500</v>
      </c>
      <c r="C14" s="1">
        <f t="shared" si="0"/>
        <v>0.1339999999999999</v>
      </c>
      <c r="D14" s="2">
        <f>AVERAGE($C$3:C14)</f>
        <v>9.2101525474857018E-2</v>
      </c>
      <c r="E14">
        <v>88300</v>
      </c>
      <c r="F14" s="1">
        <f t="shared" si="1"/>
        <v>5.4958183990442055E-2</v>
      </c>
      <c r="G14" s="2">
        <f>AVERAGE($F$3:F14)</f>
        <v>8.0424833533142018E-2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2571B-DC81-49A0-BB47-FDA54688D566}">
  <dimension ref="A1:B3"/>
  <sheetViews>
    <sheetView workbookViewId="0">
      <selection activeCell="A4" sqref="A4"/>
    </sheetView>
  </sheetViews>
  <sheetFormatPr defaultRowHeight="15" x14ac:dyDescent="0.25"/>
  <cols>
    <col min="1" max="1" width="15.5703125" bestFit="1" customWidth="1"/>
    <col min="2" max="2" width="72.85546875" customWidth="1"/>
  </cols>
  <sheetData>
    <row r="1" spans="1:2" x14ac:dyDescent="0.25">
      <c r="A1" t="s">
        <v>106</v>
      </c>
    </row>
    <row r="2" spans="1:2" x14ac:dyDescent="0.25">
      <c r="A2" t="s">
        <v>107</v>
      </c>
    </row>
    <row r="3" spans="1:2" x14ac:dyDescent="0.25">
      <c r="A3" t="s">
        <v>108</v>
      </c>
      <c r="B3"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Interaction Voumes</vt:lpstr>
      <vt:lpstr>Planning</vt:lpstr>
      <vt:lpstr>Headcount -&gt; Starts p.day Table</vt:lpstr>
      <vt:lpstr>HeadCount &amp; ASR</vt:lpstr>
      <vt:lpstr>Case Seasonality</vt:lpstr>
      <vt:lpstr>Case Growth</vt:lpstr>
      <vt:lpstr>Effective Hndl Tme (Day agents)</vt:lpstr>
      <vt:lpstr>Sales Growth</vt:lpstr>
      <vt:lpstr>Probability</vt:lpstr>
      <vt:lpstr>Simulation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Miller</dc:creator>
  <cp:lastModifiedBy>Andrew Miller</cp:lastModifiedBy>
  <dcterms:created xsi:type="dcterms:W3CDTF">2023-09-25T18:05:36Z</dcterms:created>
  <dcterms:modified xsi:type="dcterms:W3CDTF">2023-12-19T18:15:27Z</dcterms:modified>
</cp:coreProperties>
</file>