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Semester 2, 2016, UTAS\JEE136 Dynamics\Lab Report\Calculation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2" i="1"/>
  <c r="F4" i="1" l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<sst xmlns="http://schemas.openxmlformats.org/spreadsheetml/2006/main" count="16" uniqueCount="15">
  <si>
    <t>Trial Number</t>
  </si>
  <si>
    <t>Height (m)</t>
  </si>
  <si>
    <t>Angle of elevation (°)</t>
  </si>
  <si>
    <t>Time 1 (s)</t>
  </si>
  <si>
    <t xml:space="preserve">Time 2 (s) </t>
  </si>
  <si>
    <t>Time 3 (s)</t>
  </si>
  <si>
    <t>Average time (s)</t>
  </si>
  <si>
    <t>Moment of Inertia (kg*m^2)</t>
  </si>
  <si>
    <t>v (m/s)</t>
  </si>
  <si>
    <t>ω (rad/s)</t>
  </si>
  <si>
    <t>a (m/s^2)</t>
  </si>
  <si>
    <r>
      <rPr>
        <sz val="10"/>
        <color rgb="FF000000"/>
        <rFont val="Calibri"/>
        <family val="2"/>
      </rPr>
      <t>α</t>
    </r>
    <r>
      <rPr>
        <sz val="10"/>
        <color rgb="FF000000"/>
        <rFont val="Arial"/>
        <family val="2"/>
      </rPr>
      <t xml:space="preserve"> (rad/s^2)</t>
    </r>
  </si>
  <si>
    <t>rail length, s (m)</t>
  </si>
  <si>
    <t>Theoretical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</si>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</sst>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1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8" sqref="B8:G10"/>
    </sheetView>
  </sheetViews>
  <sheetFormatPr defaultColWidth="14.42578125" defaultRowHeight="15.75" customHeight="1" x14ac:dyDescent="0.2"/>
  <cols>
    <col min="2" max="2" width="12" bestFit="1" customWidth="1"/>
    <col min="3" max="3" width="18.140625" bestFit="1" customWidth="1"/>
    <col min="4" max="4" width="9.28515625" bestFit="1" customWidth="1"/>
    <col min="5" max="5" width="9.85546875" bestFit="1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12</v>
      </c>
    </row>
    <row r="2" spans="1:9" ht="15.75" customHeight="1" x14ac:dyDescent="0.2">
      <c r="A2" s="1">
        <v>1</v>
      </c>
      <c r="B2" s="1">
        <v>0.28599999999999998</v>
      </c>
      <c r="C2" s="1">
        <v>13.79</v>
      </c>
      <c r="D2">
        <f>(6.5 + 6.77)/2</f>
        <v>6.6349999999999998</v>
      </c>
      <c r="E2">
        <f>(6.62 + 6.92)/2</f>
        <v>6.77</v>
      </c>
      <c r="F2" s="1">
        <f>(6.31 + 6.48)/2</f>
        <v>6.3949999999999996</v>
      </c>
      <c r="G2" s="1">
        <f>ROUND(AVERAGE(D2:F2), 3)</f>
        <v>6.6</v>
      </c>
      <c r="I2">
        <v>1.21</v>
      </c>
    </row>
    <row r="3" spans="1:9" ht="15.75" customHeight="1" x14ac:dyDescent="0.2">
      <c r="A3" s="1">
        <v>2</v>
      </c>
      <c r="B3" s="1">
        <v>0.14299999999999999</v>
      </c>
      <c r="C3" s="1">
        <v>6.84</v>
      </c>
      <c r="D3">
        <f>(9.62 + 9.79)/2</f>
        <v>9.7049999999999983</v>
      </c>
      <c r="E3" s="1">
        <f>(9.31 + 9.53)/2</f>
        <v>9.42</v>
      </c>
      <c r="F3">
        <f>(9.38 + 9.31)/2</f>
        <v>9.3450000000000006</v>
      </c>
      <c r="G3" s="1">
        <f t="shared" ref="G3:G4" si="0">ROUND(AVERAGE(D3:F3), 3)</f>
        <v>9.49</v>
      </c>
    </row>
    <row r="4" spans="1:9" ht="15.75" customHeight="1" x14ac:dyDescent="0.2">
      <c r="A4" s="1">
        <v>3</v>
      </c>
      <c r="B4" s="1">
        <v>3.7999999999999999E-2</v>
      </c>
      <c r="C4" s="1">
        <v>1.81</v>
      </c>
      <c r="D4">
        <f>(18.06 + 18.19)/2</f>
        <v>18.125</v>
      </c>
      <c r="E4" s="1">
        <f>(18.1 + 17.97)/2</f>
        <v>18.035</v>
      </c>
      <c r="F4">
        <f>(19.63 + 19.57)/2</f>
        <v>19.600000000000001</v>
      </c>
      <c r="G4" s="1">
        <f t="shared" si="0"/>
        <v>18.587</v>
      </c>
    </row>
    <row r="6" spans="1:9" ht="15.75" customHeight="1" x14ac:dyDescent="0.2">
      <c r="A6" s="5" t="s">
        <v>0</v>
      </c>
      <c r="B6" s="6" t="s">
        <v>8</v>
      </c>
      <c r="C6" s="6" t="s">
        <v>9</v>
      </c>
      <c r="D6" s="6" t="s">
        <v>10</v>
      </c>
      <c r="E6" s="8" t="s">
        <v>11</v>
      </c>
      <c r="F6" s="2" t="s">
        <v>7</v>
      </c>
    </row>
    <row r="7" spans="1:9" ht="15.75" customHeight="1" x14ac:dyDescent="0.2">
      <c r="A7" s="5"/>
      <c r="B7" s="6"/>
      <c r="C7" s="6"/>
      <c r="D7" s="7"/>
      <c r="E7" s="8"/>
      <c r="F7" s="2" t="s">
        <v>13</v>
      </c>
      <c r="G7" s="2" t="s">
        <v>14</v>
      </c>
    </row>
    <row r="8" spans="1:9" ht="15.75" customHeight="1" x14ac:dyDescent="0.2">
      <c r="A8" s="3">
        <v>1</v>
      </c>
      <c r="B8">
        <v>0.36699999999999999</v>
      </c>
      <c r="C8">
        <v>38.393999999999998</v>
      </c>
      <c r="D8">
        <v>5.6000000000000001E-2</v>
      </c>
      <c r="E8">
        <v>5.8170000000000002</v>
      </c>
      <c r="F8" s="4">
        <v>6.683568343033134E-3</v>
      </c>
      <c r="G8" s="4">
        <v>6.5018179338636331E-3</v>
      </c>
    </row>
    <row r="9" spans="1:9" ht="15.75" customHeight="1" x14ac:dyDescent="0.2">
      <c r="A9" s="3">
        <v>2</v>
      </c>
      <c r="B9">
        <v>0.255</v>
      </c>
      <c r="C9">
        <v>26.702000000000002</v>
      </c>
      <c r="D9">
        <v>2.7E-2</v>
      </c>
      <c r="E9">
        <v>2.8140000000000001</v>
      </c>
      <c r="F9" s="4">
        <v>6.683568343033134E-3</v>
      </c>
      <c r="G9" s="4">
        <v>6.7266256442664119E-3</v>
      </c>
    </row>
    <row r="10" spans="1:9" ht="15.75" customHeight="1" x14ac:dyDescent="0.2">
      <c r="A10" s="3">
        <v>3</v>
      </c>
      <c r="B10">
        <v>0.13</v>
      </c>
      <c r="C10">
        <v>13.632999999999999</v>
      </c>
      <c r="D10">
        <v>7.0000000000000001E-3</v>
      </c>
      <c r="E10">
        <v>0.73299999999999998</v>
      </c>
      <c r="F10" s="4">
        <v>6.683568343033134E-3</v>
      </c>
      <c r="G10" s="4">
        <v>6.8600423713251523E-3</v>
      </c>
    </row>
  </sheetData>
  <mergeCells count="5"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Wynne</dc:creator>
  <cp:lastModifiedBy>Drew Wynne</cp:lastModifiedBy>
  <dcterms:created xsi:type="dcterms:W3CDTF">2016-08-26T05:28:14Z</dcterms:created>
  <dcterms:modified xsi:type="dcterms:W3CDTF">2016-08-26T05:40:01Z</dcterms:modified>
</cp:coreProperties>
</file>