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_Semester 2, 2016, UTAS\JEE136 Dynamics\Lab Report\Calculations\"/>
    </mc:Choice>
  </mc:AlternateContent>
  <bookViews>
    <workbookView xWindow="0" yWindow="12150" windowWidth="28800" windowHeight="1234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11" i="1" l="1"/>
  <c r="K11" i="1"/>
  <c r="L10" i="1"/>
  <c r="L12" i="1" s="1"/>
  <c r="K10" i="1"/>
  <c r="K12" i="1" s="1"/>
  <c r="F15" i="1" l="1"/>
  <c r="D15" i="1"/>
  <c r="F14" i="1"/>
  <c r="D14" i="1"/>
  <c r="F13" i="1"/>
  <c r="D13" i="1"/>
  <c r="E11" i="1"/>
  <c r="E10" i="1"/>
  <c r="E9" i="1"/>
  <c r="E15" i="1" s="1"/>
  <c r="E8" i="1"/>
  <c r="E7" i="1"/>
  <c r="E6" i="1"/>
  <c r="E14" i="1" s="1"/>
  <c r="E5" i="1"/>
  <c r="E13" i="1" s="1"/>
  <c r="E4" i="1"/>
  <c r="E3" i="1"/>
</calcChain>
</file>

<file path=xl/sharedStrings.xml><?xml version="1.0" encoding="utf-8"?>
<sst xmlns="http://schemas.openxmlformats.org/spreadsheetml/2006/main" count="22" uniqueCount="18">
  <si>
    <t>Experiment</t>
  </si>
  <si>
    <t>Mass (kg)</t>
  </si>
  <si>
    <t>Distance (m)</t>
  </si>
  <si>
    <t>Time (s)</t>
  </si>
  <si>
    <t xml:space="preserve">Revolutions </t>
  </si>
  <si>
    <t>t_g</t>
  </si>
  <si>
    <t>t_r</t>
  </si>
  <si>
    <t>Average</t>
  </si>
  <si>
    <t>Moment Of inertia (kg*m^2)</t>
  </si>
  <si>
    <t>Theoretical</t>
  </si>
  <si>
    <t>Motion Equations</t>
  </si>
  <si>
    <t>Energy Equations</t>
  </si>
  <si>
    <t>σ</t>
  </si>
  <si>
    <t>Error</t>
  </si>
  <si>
    <t>v (m/s)</t>
  </si>
  <si>
    <t>ω (rad/s)</t>
  </si>
  <si>
    <t>a (m/s^2)</t>
  </si>
  <si>
    <r>
      <rPr>
        <sz val="10"/>
        <color rgb="FF000000"/>
        <rFont val="Calibri"/>
        <family val="2"/>
      </rPr>
      <t>α</t>
    </r>
    <r>
      <rPr>
        <sz val="10"/>
        <color rgb="FF000000"/>
        <rFont val="Arial"/>
        <family val="2"/>
      </rPr>
      <t xml:space="preserve"> (rad/s^2)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</si>
</sst>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"/>
    <numFmt numFmtId="171" formatCode="##0.0#E+0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/>
    <xf numFmtId="0" fontId="1" fillId="0" borderId="6" xfId="0" applyFont="1" applyBorder="1" applyAlignment="1"/>
    <xf numFmtId="0" fontId="1" fillId="0" borderId="5" xfId="0" applyFont="1" applyBorder="1"/>
    <xf numFmtId="0" fontId="1" fillId="0" borderId="7" xfId="0" applyFont="1" applyBorder="1" applyAlignment="1"/>
    <xf numFmtId="164" fontId="0" fillId="0" borderId="0" xfId="0" applyNumberFormat="1" applyFont="1" applyAlignment="1"/>
    <xf numFmtId="0" fontId="2" fillId="0" borderId="0" xfId="0" applyFont="1" applyAlignment="1"/>
    <xf numFmtId="165" fontId="0" fillId="0" borderId="0" xfId="0" applyNumberFormat="1" applyFont="1" applyAlignment="1"/>
    <xf numFmtId="0" fontId="3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2" xfId="0" applyFont="1" applyBorder="1" applyAlignment="1"/>
    <xf numFmtId="0" fontId="1" fillId="0" borderId="3" xfId="0" applyFont="1" applyBorder="1"/>
    <xf numFmtId="0" fontId="0" fillId="0" borderId="0" xfId="0" applyFont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/>
    <xf numFmtId="0" fontId="0" fillId="0" borderId="0" xfId="0" applyFont="1" applyAlignment="1"/>
    <xf numFmtId="0" fontId="1" fillId="0" borderId="8" xfId="0" applyFont="1" applyBorder="1" applyAlignment="1"/>
    <xf numFmtId="0" fontId="1" fillId="0" borderId="9" xfId="0" applyFont="1" applyBorder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/>
    <xf numFmtId="17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I1" workbookViewId="0">
      <selection activeCell="I5" sqref="I5:I12"/>
    </sheetView>
  </sheetViews>
  <sheetFormatPr defaultColWidth="14.42578125" defaultRowHeight="15.75" customHeight="1" x14ac:dyDescent="0.2"/>
  <cols>
    <col min="3" max="3" width="11.5703125" customWidth="1"/>
    <col min="9" max="9" width="10.42578125" bestFit="1" customWidth="1"/>
    <col min="10" max="10" width="10" bestFit="1" customWidth="1"/>
    <col min="11" max="11" width="15.5703125" bestFit="1" customWidth="1"/>
    <col min="12" max="12" width="15.85546875" bestFit="1" customWidth="1"/>
    <col min="15" max="15" width="10.42578125" bestFit="1" customWidth="1"/>
    <col min="16" max="16" width="8.42578125" bestFit="1" customWidth="1"/>
    <col min="17" max="17" width="8.140625" bestFit="1" customWidth="1"/>
    <col min="18" max="18" width="9.42578125" bestFit="1" customWidth="1"/>
    <col min="19" max="19" width="9.5703125" bestFit="1" customWidth="1"/>
  </cols>
  <sheetData>
    <row r="1" spans="1:19" ht="15.75" customHeight="1" x14ac:dyDescent="0.2">
      <c r="A1" s="13" t="s">
        <v>0</v>
      </c>
      <c r="B1" s="13" t="s">
        <v>1</v>
      </c>
      <c r="C1" s="13" t="s">
        <v>2</v>
      </c>
      <c r="D1" s="15" t="s">
        <v>3</v>
      </c>
      <c r="E1" s="16"/>
      <c r="F1" s="13" t="s">
        <v>4</v>
      </c>
    </row>
    <row r="2" spans="1:19" ht="15.75" customHeight="1" x14ac:dyDescent="0.2">
      <c r="A2" s="14"/>
      <c r="B2" s="14"/>
      <c r="C2" s="14"/>
      <c r="D2" s="3" t="s">
        <v>5</v>
      </c>
      <c r="E2" s="3" t="s">
        <v>6</v>
      </c>
      <c r="F2" s="14"/>
    </row>
    <row r="3" spans="1:19" ht="15.75" customHeight="1" x14ac:dyDescent="0.2">
      <c r="A3" s="18">
        <v>1</v>
      </c>
      <c r="B3" s="18">
        <v>0.1</v>
      </c>
      <c r="C3" s="18">
        <v>0.76</v>
      </c>
      <c r="D3" s="1">
        <v>41.48</v>
      </c>
      <c r="E3" s="1">
        <f>120+12.42</f>
        <v>132.41999999999999</v>
      </c>
      <c r="F3" s="4">
        <v>16.75</v>
      </c>
    </row>
    <row r="4" spans="1:19" ht="15.75" customHeight="1" x14ac:dyDescent="0.2">
      <c r="A4" s="14"/>
      <c r="B4" s="14"/>
      <c r="C4" s="14"/>
      <c r="D4" s="1">
        <v>42.18</v>
      </c>
      <c r="E4" s="1">
        <f>120+13.91</f>
        <v>133.91</v>
      </c>
      <c r="F4" s="1">
        <v>16.5</v>
      </c>
      <c r="O4" s="24" t="s">
        <v>0</v>
      </c>
      <c r="P4" s="12" t="s">
        <v>14</v>
      </c>
      <c r="Q4" s="12" t="s">
        <v>15</v>
      </c>
      <c r="R4" s="12" t="s">
        <v>16</v>
      </c>
      <c r="S4" s="25" t="s">
        <v>17</v>
      </c>
    </row>
    <row r="5" spans="1:19" ht="15.75" customHeight="1" x14ac:dyDescent="0.2">
      <c r="A5" s="19"/>
      <c r="B5" s="19"/>
      <c r="C5" s="19"/>
      <c r="D5" s="1">
        <v>42.37</v>
      </c>
      <c r="E5" s="2">
        <f>120+13.16</f>
        <v>133.16</v>
      </c>
      <c r="F5" s="1">
        <v>18.16</v>
      </c>
      <c r="I5" s="17" t="s">
        <v>0</v>
      </c>
      <c r="J5" s="17" t="s">
        <v>8</v>
      </c>
      <c r="K5" s="17"/>
      <c r="L5" s="17"/>
      <c r="O5">
        <v>1</v>
      </c>
      <c r="P5" s="26">
        <v>3.6181861461556775E-2</v>
      </c>
      <c r="Q5" s="26">
        <v>2.4867258736465137</v>
      </c>
      <c r="R5" s="26">
        <v>8.6126782817321531E-4</v>
      </c>
      <c r="S5" s="26">
        <v>5.9193665166544007E-2</v>
      </c>
    </row>
    <row r="6" spans="1:19" ht="15.75" customHeight="1" x14ac:dyDescent="0.2">
      <c r="A6" s="18">
        <v>2</v>
      </c>
      <c r="B6" s="18">
        <v>0.15</v>
      </c>
      <c r="C6" s="18">
        <v>0.72599999999999998</v>
      </c>
      <c r="D6" s="4">
        <v>34.86</v>
      </c>
      <c r="E6" s="4">
        <f>120+29.99</f>
        <v>149.99</v>
      </c>
      <c r="F6" s="4">
        <v>13.4</v>
      </c>
      <c r="I6" s="17"/>
      <c r="J6" t="s">
        <v>9</v>
      </c>
      <c r="K6" t="s">
        <v>10</v>
      </c>
      <c r="L6" t="s">
        <v>11</v>
      </c>
      <c r="O6">
        <v>2</v>
      </c>
      <c r="P6" s="26">
        <v>4.1199281187931522E-2</v>
      </c>
      <c r="Q6" s="26">
        <v>2.8315657173836097</v>
      </c>
      <c r="R6" s="26">
        <v>1.1689950209381875E-3</v>
      </c>
      <c r="S6" s="26">
        <v>8.0343300408122861E-2</v>
      </c>
    </row>
    <row r="7" spans="1:19" ht="15.75" customHeight="1" x14ac:dyDescent="0.2">
      <c r="A7" s="14"/>
      <c r="B7" s="14"/>
      <c r="C7" s="14"/>
      <c r="D7" s="1">
        <v>34.619999999999997</v>
      </c>
      <c r="E7" s="2">
        <f>120+13.6</f>
        <v>133.6</v>
      </c>
      <c r="F7" s="1">
        <v>14.6</v>
      </c>
      <c r="I7">
        <v>1</v>
      </c>
      <c r="J7" s="20">
        <v>0.25860809518644495</v>
      </c>
      <c r="K7">
        <v>0.24113306651718108</v>
      </c>
      <c r="L7">
        <v>0.2411118962671811</v>
      </c>
      <c r="O7">
        <v>3</v>
      </c>
      <c r="P7" s="26">
        <v>5.1733966745843234E-2</v>
      </c>
      <c r="Q7" s="26">
        <v>3.5555990890613907</v>
      </c>
      <c r="R7" s="26">
        <v>1.8432529719421581E-3</v>
      </c>
      <c r="S7" s="26">
        <v>0.12668405305444386</v>
      </c>
    </row>
    <row r="8" spans="1:19" ht="15.75" customHeight="1" x14ac:dyDescent="0.2">
      <c r="A8" s="19"/>
      <c r="B8" s="19"/>
      <c r="C8" s="19"/>
      <c r="D8" s="6">
        <v>36.25</v>
      </c>
      <c r="E8" s="5">
        <f>120+14.39</f>
        <v>134.38999999999999</v>
      </c>
      <c r="F8" s="6">
        <v>15</v>
      </c>
      <c r="I8">
        <v>2</v>
      </c>
      <c r="J8" s="20"/>
      <c r="K8">
        <v>0.26648550521625541</v>
      </c>
      <c r="L8">
        <v>0.26645374984125542</v>
      </c>
    </row>
    <row r="9" spans="1:19" ht="15.75" customHeight="1" x14ac:dyDescent="0.2">
      <c r="A9" s="18">
        <v>3</v>
      </c>
      <c r="B9" s="18">
        <v>0.2</v>
      </c>
      <c r="C9" s="18">
        <v>0.72599999999999998</v>
      </c>
      <c r="D9" s="4">
        <v>28.7</v>
      </c>
      <c r="E9" s="7">
        <f>60+45</f>
        <v>105</v>
      </c>
      <c r="F9" s="4">
        <v>17.125</v>
      </c>
      <c r="I9">
        <v>3</v>
      </c>
      <c r="J9" s="20"/>
      <c r="K9">
        <v>0.22534091159628097</v>
      </c>
      <c r="L9">
        <v>0.22529857109628096</v>
      </c>
    </row>
    <row r="10" spans="1:19" ht="15.75" customHeight="1" x14ac:dyDescent="0.2">
      <c r="A10" s="14"/>
      <c r="B10" s="14"/>
      <c r="C10" s="14"/>
      <c r="D10" s="1">
        <v>27.6</v>
      </c>
      <c r="E10" s="2">
        <f>60+39</f>
        <v>99</v>
      </c>
      <c r="F10" s="1">
        <v>16.75</v>
      </c>
      <c r="I10" s="17"/>
      <c r="J10" t="s">
        <v>7</v>
      </c>
      <c r="K10" s="11">
        <f>AVERAGE(K7:K9)</f>
        <v>0.24431982777657249</v>
      </c>
      <c r="L10" s="11">
        <f>AVERAGE(L7:L9)</f>
        <v>0.24428807240157249</v>
      </c>
    </row>
    <row r="11" spans="1:19" ht="15.75" customHeight="1" x14ac:dyDescent="0.2">
      <c r="A11" s="19"/>
      <c r="B11" s="19"/>
      <c r="C11" s="19"/>
      <c r="D11" s="1">
        <v>27.9</v>
      </c>
      <c r="E11" s="1">
        <f>60+44</f>
        <v>104</v>
      </c>
      <c r="F11" s="1">
        <v>17.66</v>
      </c>
      <c r="I11" s="17"/>
      <c r="J11" s="10" t="s">
        <v>12</v>
      </c>
      <c r="K11" s="11">
        <f>_xlfn.STDEV.S(K7:K9)</f>
        <v>2.075658887031968E-2</v>
      </c>
      <c r="L11" s="11">
        <f>_xlfn.STDEV.S(L7:L9)</f>
        <v>2.0760617898083079E-2</v>
      </c>
    </row>
    <row r="12" spans="1:19" ht="15.75" customHeight="1" x14ac:dyDescent="0.2">
      <c r="C12" s="8" t="s">
        <v>0</v>
      </c>
      <c r="D12" s="21" t="s">
        <v>7</v>
      </c>
      <c r="E12" s="22"/>
      <c r="F12" s="23"/>
      <c r="I12" s="17"/>
      <c r="J12" s="12" t="s">
        <v>13</v>
      </c>
      <c r="K12" s="9">
        <f>(J7-K10)/J7</f>
        <v>5.5250657948550511E-2</v>
      </c>
      <c r="L12" s="9">
        <f>(J7-L10)/J7</f>
        <v>5.5373451378420153E-2</v>
      </c>
    </row>
    <row r="13" spans="1:19" ht="15.75" customHeight="1" x14ac:dyDescent="0.2">
      <c r="C13" s="4">
        <v>1</v>
      </c>
      <c r="D13" s="4">
        <f t="shared" ref="D13:F13" si="0">AVERAGE(D3:D5)</f>
        <v>42.01</v>
      </c>
      <c r="E13" s="4">
        <f t="shared" si="0"/>
        <v>133.16333333333333</v>
      </c>
      <c r="F13" s="4">
        <f t="shared" si="0"/>
        <v>17.136666666666667</v>
      </c>
    </row>
    <row r="14" spans="1:19" ht="15.75" customHeight="1" x14ac:dyDescent="0.2">
      <c r="C14" s="1">
        <v>2</v>
      </c>
      <c r="D14" s="2">
        <f t="shared" ref="D14:F14" si="1">AVERAGE(D6:D8)</f>
        <v>35.243333333333332</v>
      </c>
      <c r="E14" s="2">
        <f t="shared" si="1"/>
        <v>139.32666666666668</v>
      </c>
      <c r="F14" s="2">
        <f t="shared" si="1"/>
        <v>14.333333333333334</v>
      </c>
    </row>
    <row r="15" spans="1:19" ht="15.75" customHeight="1" x14ac:dyDescent="0.2">
      <c r="C15" s="6">
        <v>3</v>
      </c>
      <c r="D15" s="5">
        <f t="shared" ref="D15:F15" si="2">AVERAGE(D9:D11)</f>
        <v>28.066666666666663</v>
      </c>
      <c r="E15" s="5">
        <f t="shared" si="2"/>
        <v>102.66666666666667</v>
      </c>
      <c r="F15" s="5">
        <f t="shared" si="2"/>
        <v>17.178333333333331</v>
      </c>
    </row>
  </sheetData>
  <mergeCells count="19">
    <mergeCell ref="J5:L5"/>
    <mergeCell ref="I5:I6"/>
    <mergeCell ref="A9:A11"/>
    <mergeCell ref="B9:B11"/>
    <mergeCell ref="C9:C11"/>
    <mergeCell ref="A3:A5"/>
    <mergeCell ref="J7:J9"/>
    <mergeCell ref="I10:I12"/>
    <mergeCell ref="D12:F12"/>
    <mergeCell ref="B3:B5"/>
    <mergeCell ref="C3:C5"/>
    <mergeCell ref="A6:A8"/>
    <mergeCell ref="B6:B8"/>
    <mergeCell ref="C6:C8"/>
    <mergeCell ref="A1:A2"/>
    <mergeCell ref="B1:B2"/>
    <mergeCell ref="C1:C2"/>
    <mergeCell ref="F1:F2"/>
    <mergeCell ref="D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Drew Wynne</cp:lastModifiedBy>
  <dcterms:modified xsi:type="dcterms:W3CDTF">2016-08-28T05:59:27Z</dcterms:modified>
</cp:coreProperties>
</file>