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Z:\Dropbox\RStudioStuff\VitaminDmodel\"/>
    </mc:Choice>
  </mc:AlternateContent>
  <xr:revisionPtr revIDLastSave="0" documentId="13_ncr:1_{4A6E808A-F1F7-47DC-8F02-C4919C18905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Fragility Index" sheetId="1" r:id="rId1"/>
    <sheet name="test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E7" i="2"/>
  <c r="D7" i="2"/>
  <c r="C7" i="2"/>
  <c r="B7" i="2"/>
  <c r="N9" i="2"/>
  <c r="M9" i="2"/>
  <c r="L9" i="2"/>
  <c r="M3" i="2"/>
  <c r="M4" i="2"/>
  <c r="M5" i="2"/>
  <c r="M6" i="2"/>
  <c r="M2" i="2"/>
  <c r="L3" i="2"/>
  <c r="L4" i="2"/>
  <c r="L5" i="2"/>
  <c r="L6" i="2"/>
  <c r="L2" i="2"/>
  <c r="K3" i="2"/>
  <c r="K4" i="2"/>
  <c r="K5" i="2"/>
  <c r="K6" i="2"/>
  <c r="K2" i="2"/>
  <c r="J3" i="2"/>
  <c r="J4" i="2"/>
  <c r="J5" i="2"/>
  <c r="J6" i="2"/>
  <c r="J2" i="2"/>
  <c r="I3" i="2"/>
  <c r="I4" i="2"/>
  <c r="I5" i="2"/>
  <c r="I6" i="2"/>
  <c r="I2" i="2"/>
  <c r="H3" i="2"/>
  <c r="H4" i="2"/>
  <c r="H5" i="2"/>
  <c r="H6" i="2"/>
  <c r="H2" i="2"/>
  <c r="G3" i="2"/>
  <c r="G4" i="2"/>
  <c r="G5" i="2"/>
  <c r="G6" i="2"/>
  <c r="G2" i="2"/>
</calcChain>
</file>

<file path=xl/sharedStrings.xml><?xml version="1.0" encoding="utf-8"?>
<sst xmlns="http://schemas.openxmlformats.org/spreadsheetml/2006/main" count="34" uniqueCount="24">
  <si>
    <t>STUDY_ID</t>
  </si>
  <si>
    <t>EVENTS_1</t>
  </si>
  <si>
    <t>TOTAL_1</t>
  </si>
  <si>
    <t>EVENTS_2</t>
  </si>
  <si>
    <t>TOTAL_2</t>
  </si>
  <si>
    <t>Trivedi 2003</t>
  </si>
  <si>
    <t>RECORD 2012</t>
  </si>
  <si>
    <t>Martineau 2015</t>
  </si>
  <si>
    <t>Scragg 2018</t>
  </si>
  <si>
    <t>VITAL 2020</t>
  </si>
  <si>
    <t>bi</t>
  </si>
  <si>
    <t>di</t>
  </si>
  <si>
    <t>RRI</t>
  </si>
  <si>
    <t>lnrri</t>
  </si>
  <si>
    <t>selnrr</t>
  </si>
  <si>
    <t>w</t>
  </si>
  <si>
    <t>w*rri</t>
  </si>
  <si>
    <t>tw</t>
  </si>
  <si>
    <t>ax*(c+d) = RRx*c*(a+b)</t>
  </si>
  <si>
    <t>ax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</si>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</sst>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"/>
  <sheetViews>
    <sheetView workbookViewId="0">
      <selection sqref="A1:E6"/>
    </sheetView>
  </sheetViews>
  <sheetFormatPr defaultColWidth="12.5703125" defaultRowHeight="15.75" customHeight="1" x14ac:dyDescent="0.2"/>
  <cols>
    <col min="1" max="1" width="17.42578125" customWidth="1"/>
  </cols>
  <sheetData>
    <row r="1" spans="1: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2.75" x14ac:dyDescent="0.2">
      <c r="A2" s="2" t="s">
        <v>5</v>
      </c>
      <c r="B2" s="2">
        <v>63</v>
      </c>
      <c r="C2" s="2">
        <v>1345</v>
      </c>
      <c r="D2" s="2">
        <v>72</v>
      </c>
      <c r="E2" s="3">
        <v>1341</v>
      </c>
    </row>
    <row r="3" spans="1:6" ht="12.75" x14ac:dyDescent="0.2">
      <c r="A3" s="2" t="s">
        <v>6</v>
      </c>
      <c r="B3" s="2">
        <v>151</v>
      </c>
      <c r="C3" s="2">
        <v>2649</v>
      </c>
      <c r="D3" s="2">
        <v>178</v>
      </c>
      <c r="E3" s="3">
        <v>2643</v>
      </c>
    </row>
    <row r="4" spans="1:6" ht="12.75" x14ac:dyDescent="0.2">
      <c r="A4" s="2" t="s">
        <v>7</v>
      </c>
      <c r="B4" s="2">
        <v>1</v>
      </c>
      <c r="C4" s="2">
        <v>122</v>
      </c>
      <c r="D4" s="2">
        <v>1</v>
      </c>
      <c r="E4" s="3">
        <v>118</v>
      </c>
    </row>
    <row r="5" spans="1:6" ht="12.75" x14ac:dyDescent="0.2">
      <c r="A5" s="2" t="s">
        <v>8</v>
      </c>
      <c r="B5" s="2">
        <v>30</v>
      </c>
      <c r="C5" s="2">
        <v>2544</v>
      </c>
      <c r="D5" s="2">
        <v>30</v>
      </c>
      <c r="E5" s="3">
        <v>2535</v>
      </c>
    </row>
    <row r="6" spans="1:6" ht="12.75" x14ac:dyDescent="0.2">
      <c r="A6" s="2" t="s">
        <v>9</v>
      </c>
      <c r="B6" s="2">
        <v>154</v>
      </c>
      <c r="C6" s="2">
        <v>12297</v>
      </c>
      <c r="D6" s="2">
        <v>187</v>
      </c>
      <c r="E6" s="3">
        <v>12944</v>
      </c>
    </row>
    <row r="7" spans="1:6" ht="12.75" x14ac:dyDescent="0.2"/>
    <row r="8" spans="1:6" ht="12.75" x14ac:dyDescent="0.2"/>
    <row r="10" spans="1:6" ht="15.75" customHeight="1" x14ac:dyDescent="0.2">
      <c r="A10" s="2"/>
      <c r="B10" s="2"/>
      <c r="C10" s="2"/>
      <c r="D10" s="2"/>
      <c r="E10" s="3"/>
    </row>
    <row r="11" spans="1:6" ht="12.75" x14ac:dyDescent="0.2">
      <c r="A11" s="2"/>
      <c r="B11" s="4"/>
      <c r="C11" s="5"/>
      <c r="D11" s="4"/>
      <c r="E11" s="5"/>
      <c r="F11" s="4"/>
    </row>
    <row r="12" spans="1:6" ht="15.75" customHeight="1" x14ac:dyDescent="0.2">
      <c r="A12" s="2"/>
      <c r="B12" s="5"/>
      <c r="C12" s="5"/>
      <c r="D12" s="5"/>
      <c r="E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8234-3D1D-4098-A8CD-8089E03766AE}">
  <dimension ref="A1:N17"/>
  <sheetViews>
    <sheetView tabSelected="1" workbookViewId="0">
      <selection activeCell="M9" sqref="M9"/>
    </sheetView>
  </sheetViews>
  <sheetFormatPr defaultRowHeight="12.75" x14ac:dyDescent="0.2"/>
  <cols>
    <col min="1" max="1" width="14.28515625" customWidth="1"/>
    <col min="2" max="2" width="14" customWidth="1"/>
    <col min="3" max="3" width="15.7109375" customWidth="1"/>
    <col min="4" max="4" width="12.5703125" customWidth="1"/>
    <col min="5" max="5" width="14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4" x14ac:dyDescent="0.2">
      <c r="A2" s="2" t="s">
        <v>5</v>
      </c>
      <c r="B2" s="2">
        <v>63</v>
      </c>
      <c r="C2" s="2">
        <v>1345</v>
      </c>
      <c r="D2" s="2">
        <v>72</v>
      </c>
      <c r="E2" s="3">
        <v>1341</v>
      </c>
      <c r="G2">
        <f>C2 - B2</f>
        <v>1282</v>
      </c>
      <c r="H2">
        <f>E2-D2</f>
        <v>1269</v>
      </c>
      <c r="I2">
        <f>(B2*(E2))/(D2*(C2))</f>
        <v>0.87239776951672865</v>
      </c>
      <c r="J2">
        <f>LN(I2)</f>
        <v>-0.13650980137878355</v>
      </c>
      <c r="K2">
        <f>SQRT(1/B2 + 1/(C2) + 1/D2 + 1/E2)</f>
        <v>0.17677983861516763</v>
      </c>
      <c r="L2">
        <f>1/(K2^2)</f>
        <v>31.998862027485579</v>
      </c>
      <c r="M2">
        <f>L2*J2</f>
        <v>-4.3681582997191555</v>
      </c>
    </row>
    <row r="3" spans="1:14" x14ac:dyDescent="0.2">
      <c r="A3" s="2" t="s">
        <v>6</v>
      </c>
      <c r="B3" s="2">
        <v>151</v>
      </c>
      <c r="C3" s="2">
        <v>2649</v>
      </c>
      <c r="D3" s="2">
        <v>178</v>
      </c>
      <c r="E3" s="3">
        <v>2643</v>
      </c>
      <c r="G3">
        <f t="shared" ref="G3:G6" si="0">C3 - B3</f>
        <v>2498</v>
      </c>
      <c r="H3">
        <f t="shared" ref="H3:H6" si="1">E3-D3</f>
        <v>2465</v>
      </c>
      <c r="I3">
        <f t="shared" ref="I3:I6" si="2">(B3*(E3))/(D3*(C3))</f>
        <v>0.8463931693537099</v>
      </c>
      <c r="J3">
        <f t="shared" ref="J3:J6" si="3">LN(I3)</f>
        <v>-0.16677128814494133</v>
      </c>
      <c r="K3">
        <f t="shared" ref="K3:K6" si="4">SQRT(1/B3 + 1/(C3) + 1/D3 + 1/E3)</f>
        <v>0.11400154803656046</v>
      </c>
      <c r="L3">
        <f t="shared" ref="L3:L6" si="5">1/(K3^2)</f>
        <v>76.944663128426527</v>
      </c>
      <c r="M3">
        <f t="shared" ref="M3:M6" si="6">L3*J3</f>
        <v>-12.832160585806262</v>
      </c>
    </row>
    <row r="4" spans="1:14" x14ac:dyDescent="0.2">
      <c r="A4" s="2" t="s">
        <v>7</v>
      </c>
      <c r="B4" s="2">
        <v>1</v>
      </c>
      <c r="C4" s="2">
        <v>122</v>
      </c>
      <c r="D4" s="2">
        <v>1</v>
      </c>
      <c r="E4" s="3">
        <v>118</v>
      </c>
      <c r="G4">
        <f t="shared" si="0"/>
        <v>121</v>
      </c>
      <c r="H4">
        <f t="shared" si="1"/>
        <v>117</v>
      </c>
      <c r="I4">
        <f t="shared" si="2"/>
        <v>0.96721311475409832</v>
      </c>
      <c r="J4">
        <f t="shared" si="3"/>
        <v>-3.3336420267591836E-2</v>
      </c>
      <c r="K4">
        <f t="shared" si="4"/>
        <v>1.4200955241048616</v>
      </c>
      <c r="L4">
        <f t="shared" si="5"/>
        <v>0.49586662992559938</v>
      </c>
      <c r="M4">
        <f t="shared" si="6"/>
        <v>-1.653041837187421E-2</v>
      </c>
    </row>
    <row r="5" spans="1:14" x14ac:dyDescent="0.2">
      <c r="A5" s="2" t="s">
        <v>8</v>
      </c>
      <c r="B5" s="2">
        <v>30</v>
      </c>
      <c r="C5" s="2">
        <v>2544</v>
      </c>
      <c r="D5" s="2">
        <v>30</v>
      </c>
      <c r="E5" s="3">
        <v>2535</v>
      </c>
      <c r="G5">
        <f t="shared" si="0"/>
        <v>2514</v>
      </c>
      <c r="H5">
        <f t="shared" si="1"/>
        <v>2505</v>
      </c>
      <c r="I5">
        <f t="shared" si="2"/>
        <v>0.99646226415094341</v>
      </c>
      <c r="J5">
        <f t="shared" si="3"/>
        <v>-3.5440084347292105E-3</v>
      </c>
      <c r="K5">
        <f t="shared" si="4"/>
        <v>0.2597195136011678</v>
      </c>
      <c r="L5">
        <f t="shared" si="5"/>
        <v>14.824868107996281</v>
      </c>
      <c r="M5">
        <f t="shared" si="6"/>
        <v>-5.2539457618486891E-2</v>
      </c>
    </row>
    <row r="6" spans="1:14" x14ac:dyDescent="0.2">
      <c r="A6" s="2" t="s">
        <v>9</v>
      </c>
      <c r="B6" s="2">
        <v>154</v>
      </c>
      <c r="C6" s="2">
        <v>12297</v>
      </c>
      <c r="D6" s="2">
        <v>187</v>
      </c>
      <c r="E6" s="3">
        <v>12944</v>
      </c>
      <c r="G6">
        <f t="shared" si="0"/>
        <v>12143</v>
      </c>
      <c r="H6">
        <f t="shared" si="1"/>
        <v>12757</v>
      </c>
      <c r="I6">
        <f t="shared" si="2"/>
        <v>0.8668589660797229</v>
      </c>
      <c r="J6">
        <f t="shared" si="3"/>
        <v>-0.14287898431513182</v>
      </c>
      <c r="K6">
        <f t="shared" si="4"/>
        <v>0.10954303535667055</v>
      </c>
      <c r="L6">
        <f t="shared" si="5"/>
        <v>83.335579260856605</v>
      </c>
      <c r="M6">
        <f t="shared" si="6"/>
        <v>-11.906902922104356</v>
      </c>
    </row>
    <row r="7" spans="1:14" x14ac:dyDescent="0.2">
      <c r="B7">
        <f>SUM(B2:B6)</f>
        <v>399</v>
      </c>
      <c r="C7">
        <f>SUM(C2:C6) - B7</f>
        <v>18558</v>
      </c>
      <c r="D7">
        <f>SUM(D2:D6)</f>
        <v>468</v>
      </c>
      <c r="E7">
        <f>SUM(E2:E6) - D7</f>
        <v>19113</v>
      </c>
    </row>
    <row r="8" spans="1:14" x14ac:dyDescent="0.2">
      <c r="B8" t="s">
        <v>20</v>
      </c>
      <c r="C8" t="s">
        <v>21</v>
      </c>
      <c r="D8" t="s">
        <v>22</v>
      </c>
      <c r="E8" t="s">
        <v>23</v>
      </c>
    </row>
    <row r="9" spans="1:14" x14ac:dyDescent="0.2">
      <c r="K9" t="s">
        <v>17</v>
      </c>
      <c r="L9">
        <f>SUM(L2:L6)</f>
        <v>207.59983915469059</v>
      </c>
      <c r="M9">
        <f>SUM(M2:M6)</f>
        <v>-29.176291683620136</v>
      </c>
      <c r="N9">
        <f>EXP(M9/L9)</f>
        <v>0.86888802853837876</v>
      </c>
    </row>
    <row r="17" spans="4:9" x14ac:dyDescent="0.2">
      <c r="D17" t="s">
        <v>18</v>
      </c>
      <c r="H17" t="s">
        <v>19</v>
      </c>
      <c r="I17">
        <f>(C7*D7*N9)/(E7 + D7*(1-N9))</f>
        <v>393.56815503954545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Fragility Index</vt:lpstr>
      <vt:lpstr>testsheet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DRG</cp:lastModifiedBy>
  <dcterms:created xsi:type="dcterms:W3CDTF">2025-07-09T14:33:39Z</dcterms:created>
  <dcterms:modified xsi:type="dcterms:W3CDTF">2025-07-10T22:34:34Z</dcterms:modified>
</cp:coreProperties>
</file>