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ganghe/Box Sync/research/paper ideas/one earth coal/Revision2/"/>
    </mc:Choice>
  </mc:AlternateContent>
  <xr:revisionPtr revIDLastSave="0" documentId="13_ncr:1_{FC6A9039-13EA-9748-9616-321CEF426D81}" xr6:coauthVersionLast="45" xr6:coauthVersionMax="45" xr10:uidLastSave="{00000000-0000-0000-0000-000000000000}"/>
  <bookViews>
    <workbookView xWindow="1020" yWindow="460" windowWidth="27260" windowHeight="16460" activeTab="3" xr2:uid="{44C7B37D-439F-9345-9988-CB6E54A6312F}"/>
  </bookViews>
  <sheets>
    <sheet name="Note" sheetId="15" r:id="rId1"/>
    <sheet name="Figure 1" sheetId="14" r:id="rId2"/>
    <sheet name="Figure 2" sheetId="9" r:id="rId3"/>
    <sheet name="Figure 3" sheetId="13" r:id="rId4"/>
    <sheet name="Figure 4" sheetId="1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2" i="13" l="1"/>
  <c r="L22" i="13"/>
  <c r="L35" i="13"/>
  <c r="L48" i="13"/>
  <c r="L58" i="13"/>
  <c r="L69" i="13"/>
  <c r="L79" i="13"/>
  <c r="L91" i="13"/>
  <c r="L103" i="13"/>
  <c r="G43" i="13"/>
  <c r="A40" i="13"/>
  <c r="I45" i="13" l="1"/>
  <c r="H95" i="13" l="1"/>
  <c r="I95" i="13" s="1"/>
  <c r="J95" i="13" s="1"/>
  <c r="B95" i="13"/>
  <c r="C95" i="13"/>
  <c r="C93" i="13" s="1"/>
  <c r="D95" i="13"/>
  <c r="D93" i="13" s="1"/>
  <c r="E95" i="13"/>
  <c r="E93" i="13" s="1"/>
  <c r="F86" i="13" l="1"/>
  <c r="B83" i="13"/>
  <c r="J87" i="13" s="1"/>
  <c r="H89" i="13" l="1"/>
  <c r="B85" i="13"/>
  <c r="C85" i="13"/>
  <c r="I87" i="13"/>
  <c r="I91" i="13"/>
  <c r="H91" i="13"/>
  <c r="G91" i="13"/>
  <c r="I89" i="13"/>
  <c r="F91" i="13"/>
  <c r="F90" i="13"/>
  <c r="F89" i="13"/>
  <c r="H87" i="13"/>
  <c r="I86" i="13"/>
  <c r="G89" i="13"/>
  <c r="G87" i="13"/>
  <c r="J90" i="13"/>
  <c r="J86" i="13"/>
  <c r="I90" i="13"/>
  <c r="F85" i="13"/>
  <c r="F87" i="13"/>
  <c r="H90" i="13"/>
  <c r="H88" i="13"/>
  <c r="H86" i="13"/>
  <c r="G90" i="13"/>
  <c r="G88" i="13"/>
  <c r="G86" i="13"/>
  <c r="J88" i="13"/>
  <c r="F88" i="13"/>
  <c r="I88" i="13"/>
  <c r="E85" i="13"/>
  <c r="D85" i="13"/>
  <c r="J91" i="13"/>
  <c r="J89" i="13"/>
  <c r="I98" i="13"/>
  <c r="J98" i="13"/>
  <c r="I99" i="13"/>
  <c r="J99" i="13"/>
  <c r="I100" i="13"/>
  <c r="J100" i="13"/>
  <c r="I101" i="13"/>
  <c r="J101" i="13"/>
  <c r="I102" i="13"/>
  <c r="J102" i="13"/>
  <c r="I103" i="13"/>
  <c r="J103" i="13"/>
  <c r="G99" i="13"/>
  <c r="G100" i="13"/>
  <c r="G101" i="13"/>
  <c r="G102" i="13"/>
  <c r="G103" i="13"/>
  <c r="G98" i="13"/>
  <c r="H98" i="13"/>
  <c r="F95" i="13"/>
  <c r="F93" i="13" s="1"/>
  <c r="B73" i="13"/>
  <c r="G64" i="13"/>
  <c r="H64" i="13"/>
  <c r="I64" i="13"/>
  <c r="J64" i="13"/>
  <c r="G65" i="13"/>
  <c r="H65" i="13"/>
  <c r="I65" i="13"/>
  <c r="J65" i="13"/>
  <c r="G66" i="13"/>
  <c r="H66" i="13"/>
  <c r="I66" i="13"/>
  <c r="J66" i="13"/>
  <c r="G67" i="13"/>
  <c r="H67" i="13"/>
  <c r="I67" i="13"/>
  <c r="J67" i="13"/>
  <c r="G68" i="13"/>
  <c r="H68" i="13"/>
  <c r="I68" i="13"/>
  <c r="J68" i="13"/>
  <c r="G69" i="13"/>
  <c r="H69" i="13"/>
  <c r="I69" i="13"/>
  <c r="J69" i="13"/>
  <c r="F64" i="13"/>
  <c r="F65" i="13"/>
  <c r="F66" i="13"/>
  <c r="F67" i="13"/>
  <c r="F68" i="13"/>
  <c r="F69" i="13"/>
  <c r="C63" i="13"/>
  <c r="C73" i="13" s="1"/>
  <c r="D63" i="13"/>
  <c r="D73" i="13" s="1"/>
  <c r="E63" i="13"/>
  <c r="E73" i="13" s="1"/>
  <c r="F63" i="13"/>
  <c r="B63" i="13"/>
  <c r="H43" i="13"/>
  <c r="I43" i="13"/>
  <c r="J43" i="13"/>
  <c r="G44" i="13"/>
  <c r="H44" i="13"/>
  <c r="I44" i="13"/>
  <c r="J44" i="13"/>
  <c r="G45" i="13"/>
  <c r="H45" i="13"/>
  <c r="J45" i="13"/>
  <c r="G46" i="13"/>
  <c r="H46" i="13"/>
  <c r="I46" i="13"/>
  <c r="J46" i="13"/>
  <c r="G47" i="13"/>
  <c r="H47" i="13"/>
  <c r="I47" i="13"/>
  <c r="J47" i="13"/>
  <c r="G48" i="13"/>
  <c r="H48" i="13"/>
  <c r="I48" i="13"/>
  <c r="J48" i="13"/>
  <c r="C42" i="13"/>
  <c r="D42" i="13"/>
  <c r="E42" i="13"/>
  <c r="I55" i="13" s="1"/>
  <c r="I76" i="13" s="1"/>
  <c r="B42" i="13"/>
  <c r="H53" i="13" l="1"/>
  <c r="H74" i="13" s="1"/>
  <c r="F52" i="13"/>
  <c r="F73" i="13" s="1"/>
  <c r="H55" i="13"/>
  <c r="H76" i="13" s="1"/>
  <c r="H57" i="13"/>
  <c r="H78" i="13" s="1"/>
  <c r="F54" i="13"/>
  <c r="F75" i="13" s="1"/>
  <c r="G55" i="13"/>
  <c r="G76" i="13" s="1"/>
  <c r="J58" i="13"/>
  <c r="J79" i="13" s="1"/>
  <c r="J56" i="13"/>
  <c r="J77" i="13" s="1"/>
  <c r="J54" i="13"/>
  <c r="J75" i="13" s="1"/>
  <c r="G53" i="13"/>
  <c r="G74" i="13" s="1"/>
  <c r="H58" i="13"/>
  <c r="H79" i="13" s="1"/>
  <c r="H54" i="13"/>
  <c r="H75" i="13" s="1"/>
  <c r="F53" i="13"/>
  <c r="F74" i="13" s="1"/>
  <c r="I58" i="13"/>
  <c r="I79" i="13" s="1"/>
  <c r="G56" i="13"/>
  <c r="G77" i="13" s="1"/>
  <c r="I56" i="13"/>
  <c r="I77" i="13" s="1"/>
  <c r="H56" i="13"/>
  <c r="H77" i="13" s="1"/>
  <c r="G58" i="13"/>
  <c r="G79" i="13" s="1"/>
  <c r="F56" i="13"/>
  <c r="F77" i="13" s="1"/>
  <c r="J57" i="13"/>
  <c r="J78" i="13" s="1"/>
  <c r="J55" i="13"/>
  <c r="J76" i="13" s="1"/>
  <c r="J53" i="13"/>
  <c r="J74" i="13" s="1"/>
  <c r="G57" i="13"/>
  <c r="G78" i="13" s="1"/>
  <c r="I54" i="13"/>
  <c r="I75" i="13" s="1"/>
  <c r="F58" i="13"/>
  <c r="F79" i="13" s="1"/>
  <c r="F57" i="13"/>
  <c r="F78" i="13" s="1"/>
  <c r="G54" i="13"/>
  <c r="G75" i="13" s="1"/>
  <c r="F55" i="13"/>
  <c r="F76" i="13" s="1"/>
  <c r="I57" i="13"/>
  <c r="I78" i="13" s="1"/>
  <c r="I53" i="13"/>
  <c r="I74" i="13" s="1"/>
  <c r="H103" i="13"/>
  <c r="H102" i="13"/>
  <c r="H100" i="13"/>
  <c r="H99" i="13"/>
  <c r="H101" i="13"/>
  <c r="D34" i="11" l="1"/>
  <c r="D23" i="11"/>
  <c r="D28" i="11"/>
  <c r="D19" i="11"/>
  <c r="D26" i="11"/>
  <c r="D30" i="11"/>
  <c r="D14" i="11"/>
  <c r="D33" i="11"/>
  <c r="D11" i="11"/>
  <c r="D9" i="11"/>
  <c r="D7" i="11"/>
  <c r="D27" i="11"/>
  <c r="D22" i="11"/>
  <c r="D10" i="11"/>
  <c r="D15" i="11"/>
  <c r="D24" i="11"/>
  <c r="D18" i="11"/>
  <c r="D13" i="11"/>
  <c r="D21" i="11"/>
  <c r="D31" i="11"/>
  <c r="D12" i="11"/>
  <c r="D6" i="11"/>
  <c r="D32" i="11"/>
  <c r="D5" i="11"/>
  <c r="D17" i="11"/>
  <c r="D25" i="11"/>
  <c r="D20" i="11"/>
  <c r="D35" i="11"/>
  <c r="D16" i="11"/>
  <c r="D29" i="11"/>
  <c r="D8" i="11"/>
</calcChain>
</file>

<file path=xl/sharedStrings.xml><?xml version="1.0" encoding="utf-8"?>
<sst xmlns="http://schemas.openxmlformats.org/spreadsheetml/2006/main" count="182" uniqueCount="112">
  <si>
    <t>Coal</t>
  </si>
  <si>
    <t>Gas</t>
  </si>
  <si>
    <t>Solar</t>
  </si>
  <si>
    <t>Wind</t>
  </si>
  <si>
    <t>Employment</t>
  </si>
  <si>
    <t>Heilongjiang</t>
  </si>
  <si>
    <t>Jilin</t>
  </si>
  <si>
    <t>Inner Mongolia</t>
  </si>
  <si>
    <t>Liaoning</t>
  </si>
  <si>
    <t>Xinjiang</t>
  </si>
  <si>
    <t>Shanxi</t>
  </si>
  <si>
    <t>Hebei</t>
  </si>
  <si>
    <t>Beijing</t>
  </si>
  <si>
    <t>Tianjin</t>
  </si>
  <si>
    <t>Shandong</t>
  </si>
  <si>
    <t>Henan</t>
  </si>
  <si>
    <t>Shaanxi</t>
  </si>
  <si>
    <t>Ningxia</t>
  </si>
  <si>
    <t>Gansu</t>
  </si>
  <si>
    <t>Qinghai</t>
  </si>
  <si>
    <t>Xizang</t>
  </si>
  <si>
    <t>Sichuan</t>
  </si>
  <si>
    <t>Yunnan</t>
  </si>
  <si>
    <t>Guizhou</t>
  </si>
  <si>
    <t>Chongqing</t>
  </si>
  <si>
    <t>Hubei</t>
  </si>
  <si>
    <t>Hunan</t>
  </si>
  <si>
    <t>Guangxi</t>
  </si>
  <si>
    <t>Guangdong</t>
  </si>
  <si>
    <t>Hainan</t>
  </si>
  <si>
    <t>Jiangxi</t>
  </si>
  <si>
    <t>Zhejiang</t>
  </si>
  <si>
    <t>Fujian</t>
  </si>
  <si>
    <t>Anhui</t>
  </si>
  <si>
    <t>Jiangsu</t>
  </si>
  <si>
    <t>Shanghai</t>
  </si>
  <si>
    <t>Total</t>
  </si>
  <si>
    <t>Coal mining</t>
  </si>
  <si>
    <t>Coal power</t>
  </si>
  <si>
    <t>Coal consumption</t>
    <phoneticPr fontId="1" type="noConversion"/>
  </si>
  <si>
    <t>ERI</t>
  </si>
  <si>
    <t>SGERI</t>
  </si>
  <si>
    <t>Tsinghua</t>
  </si>
  <si>
    <t>ERI-2℃</t>
    <phoneticPr fontId="1" type="noConversion"/>
  </si>
  <si>
    <t>ERI-1.5℃</t>
    <phoneticPr fontId="1" type="noConversion"/>
  </si>
  <si>
    <t>History</t>
  </si>
  <si>
    <t>mtce</t>
  </si>
  <si>
    <t>Water consumption</t>
  </si>
  <si>
    <t xml:space="preserve">GDP (Trillion RMB) </t>
  </si>
  <si>
    <t>Coal consumption(Million tce)</t>
  </si>
  <si>
    <t>Energy consumption (Million tce)</t>
  </si>
  <si>
    <t>Mortality</t>
  </si>
  <si>
    <t>Employment rate</t>
  </si>
  <si>
    <t>Mortality rate</t>
  </si>
  <si>
    <t>billion m3</t>
  </si>
  <si>
    <t>Nuclear</t>
  </si>
  <si>
    <t>Hydro</t>
  </si>
  <si>
    <t>Figure 1. GDP, total energy consumption, and coal consumption in China, 2000–2018</t>
  </si>
  <si>
    <t>Figure 5. China’s employment in coal mining and coal power across provinces in 2015</t>
  </si>
  <si>
    <t>Figure 4. Notable scenarios of coal consumption and their impacts in China</t>
  </si>
  <si>
    <t xml:space="preserve">Sources: Coal consumption and carbon emission data are extracted from reports and publications of IEA (International Energy Agency), ERI (Energy Research Institute in National Development and Reform Commission), SGERI  (State Grid Energy Research Institute), Tsinghua (Tsinghua University), LBL  (Lawrence Berkeley National Laboratory), and NRDC (Natural Resources Defense Council). Water consumption, mortality, and employment data are author estimates based on coal consumption scenarios. </t>
  </si>
  <si>
    <t>Coal power water consumption: assuming water consumption intensity keeps at 2015 level</t>
  </si>
  <si>
    <t>m3/tce</t>
  </si>
  <si>
    <t>Coal mining water consumption</t>
  </si>
  <si>
    <t>Total water consumption from coal mining and coal power</t>
  </si>
  <si>
    <t>Province</t>
  </si>
  <si>
    <t>Year</t>
  </si>
  <si>
    <t>Carbon emission</t>
  </si>
  <si>
    <t>Assuming mortality rate stays the same as 2013, 2013 coal consumption: 4169.13 mtce total energy consumption * 67.4% = 2809 mtce Source: http://www.stats.gov.cn/tjsj/ndsj/2019/indexeh.htm   Premature death of 2013 attributing to all coal use: 328011</t>
  </si>
  <si>
    <t>death/mtce</t>
  </si>
  <si>
    <t>Units: MW</t>
  </si>
  <si>
    <t>Million jobs</t>
  </si>
  <si>
    <t>Growth rate</t>
  </si>
  <si>
    <t>Tsinghua-a</t>
  </si>
  <si>
    <t>SGERI-a</t>
  </si>
  <si>
    <t>LBL-a</t>
  </si>
  <si>
    <t>LBL-b</t>
  </si>
  <si>
    <t>NRDC-a</t>
  </si>
  <si>
    <t>NRDC-b</t>
  </si>
  <si>
    <t>NRDC-c</t>
  </si>
  <si>
    <t>million metric ton CO2</t>
  </si>
  <si>
    <t>Enabling a rapid and just transition away from coal in China</t>
  </si>
  <si>
    <r>
      <t xml:space="preserve">Gang He </t>
    </r>
    <r>
      <rPr>
        <vertAlign val="superscript"/>
        <sz val="12"/>
        <color theme="1"/>
        <rFont val="Calibri"/>
        <family val="2"/>
        <scheme val="minor"/>
      </rPr>
      <t>1,2,*</t>
    </r>
    <r>
      <rPr>
        <sz val="12"/>
        <color theme="1"/>
        <rFont val="Calibri"/>
        <family val="2"/>
        <scheme val="minor"/>
      </rPr>
      <t xml:space="preserve">, Jiang Lin </t>
    </r>
    <r>
      <rPr>
        <vertAlign val="superscript"/>
        <sz val="12"/>
        <color theme="1"/>
        <rFont val="Calibri"/>
        <family val="2"/>
        <scheme val="minor"/>
      </rPr>
      <t>2,3</t>
    </r>
    <r>
      <rPr>
        <sz val="12"/>
        <color theme="1"/>
        <rFont val="Calibri"/>
        <family val="2"/>
        <scheme val="minor"/>
      </rPr>
      <t xml:space="preserve">, Ying Zhang </t>
    </r>
    <r>
      <rPr>
        <vertAlign val="superscript"/>
        <sz val="12"/>
        <color theme="1"/>
        <rFont val="Calibri"/>
        <family val="2"/>
        <scheme val="minor"/>
      </rPr>
      <t>4</t>
    </r>
    <r>
      <rPr>
        <sz val="12"/>
        <color theme="1"/>
        <rFont val="Calibri"/>
        <family val="2"/>
        <scheme val="minor"/>
      </rPr>
      <t xml:space="preserve">, Wenhua Zhang </t>
    </r>
    <r>
      <rPr>
        <vertAlign val="superscript"/>
        <sz val="12"/>
        <color theme="1"/>
        <rFont val="Calibri"/>
        <family val="2"/>
        <scheme val="minor"/>
      </rPr>
      <t>1,5</t>
    </r>
    <r>
      <rPr>
        <sz val="12"/>
        <color theme="1"/>
        <rFont val="Calibri"/>
        <family val="2"/>
        <scheme val="minor"/>
      </rPr>
      <t xml:space="preserve">, Guilherme Larangeira </t>
    </r>
    <r>
      <rPr>
        <vertAlign val="superscript"/>
        <sz val="12"/>
        <color theme="1"/>
        <rFont val="Calibri"/>
        <family val="2"/>
        <scheme val="minor"/>
      </rPr>
      <t>1</t>
    </r>
    <r>
      <rPr>
        <sz val="12"/>
        <color theme="1"/>
        <rFont val="Calibri"/>
        <family val="2"/>
        <scheme val="minor"/>
      </rPr>
      <t xml:space="preserve">, Chao Zhang </t>
    </r>
    <r>
      <rPr>
        <vertAlign val="superscript"/>
        <sz val="12"/>
        <color theme="1"/>
        <rFont val="Calibri"/>
        <family val="2"/>
        <scheme val="minor"/>
      </rPr>
      <t>6</t>
    </r>
    <r>
      <rPr>
        <sz val="12"/>
        <color theme="1"/>
        <rFont val="Calibri"/>
        <family val="2"/>
        <scheme val="minor"/>
      </rPr>
      <t xml:space="preserve">, Wei Peng </t>
    </r>
    <r>
      <rPr>
        <vertAlign val="superscript"/>
        <sz val="12"/>
        <color theme="1"/>
        <rFont val="Calibri"/>
        <family val="2"/>
        <scheme val="minor"/>
      </rPr>
      <t>7</t>
    </r>
    <r>
      <rPr>
        <sz val="12"/>
        <color theme="1"/>
        <rFont val="Calibri"/>
        <family val="2"/>
        <scheme val="minor"/>
      </rPr>
      <t xml:space="preserve">, Manzhi Liu </t>
    </r>
    <r>
      <rPr>
        <vertAlign val="superscript"/>
        <sz val="12"/>
        <color theme="1"/>
        <rFont val="Calibri"/>
        <family val="2"/>
        <scheme val="minor"/>
      </rPr>
      <t>8</t>
    </r>
    <r>
      <rPr>
        <sz val="12"/>
        <color theme="1"/>
        <rFont val="Calibri"/>
        <family val="2"/>
        <scheme val="minor"/>
      </rPr>
      <t xml:space="preserve">, Fuqiang Yang </t>
    </r>
    <r>
      <rPr>
        <vertAlign val="superscript"/>
        <sz val="12"/>
        <color theme="1"/>
        <rFont val="Calibri"/>
        <family val="2"/>
        <scheme val="minor"/>
      </rPr>
      <t>9</t>
    </r>
  </si>
  <si>
    <r>
      <t>1</t>
    </r>
    <r>
      <rPr>
        <sz val="12"/>
        <color theme="1"/>
        <rFont val="Calibri"/>
        <family val="2"/>
        <scheme val="minor"/>
      </rPr>
      <t xml:space="preserve"> Department of Technology and Society, College of Engineering and Applied Sciences, Stony Brook University, Stony Brook, 11790, U.S.A.</t>
    </r>
  </si>
  <si>
    <r>
      <t xml:space="preserve">2 </t>
    </r>
    <r>
      <rPr>
        <sz val="12"/>
        <color rgb="FF000000"/>
        <rFont val="Calibri"/>
        <family val="2"/>
        <scheme val="minor"/>
      </rPr>
      <t>Energy Analysis and Environmental Impacts Division, Energy Technologies Area, Lawrence Berkeley National Laboratory, Berkeley, CA 94720, U.S.A.</t>
    </r>
  </si>
  <si>
    <r>
      <t>3</t>
    </r>
    <r>
      <rPr>
        <sz val="12"/>
        <color rgb="FF000000"/>
        <rFont val="Calibri"/>
        <family val="2"/>
        <scheme val="minor"/>
      </rPr>
      <t xml:space="preserve"> Department of Agricultural and Resources Economics, University of California, Berkeley, Berkeley, CA 94720, USA</t>
    </r>
  </si>
  <si>
    <r>
      <t>4</t>
    </r>
    <r>
      <rPr>
        <sz val="12"/>
        <color theme="1"/>
        <rFont val="Calibri"/>
        <family val="2"/>
        <scheme val="minor"/>
      </rPr>
      <t xml:space="preserve"> Institute for Urban and Environmental Studies, Chinese Academy of Social Science, Beijing, 100028, China</t>
    </r>
  </si>
  <si>
    <r>
      <t>5</t>
    </r>
    <r>
      <rPr>
        <sz val="12"/>
        <color theme="1"/>
        <rFont val="Calibri"/>
        <family val="2"/>
        <scheme val="minor"/>
      </rPr>
      <t xml:space="preserve"> School of Economics and Management, North China Electric Power University, Beijing, 102206, China</t>
    </r>
  </si>
  <si>
    <r>
      <t>6</t>
    </r>
    <r>
      <rPr>
        <sz val="12"/>
        <color theme="1"/>
        <rFont val="Calibri"/>
        <family val="2"/>
        <scheme val="minor"/>
      </rPr>
      <t xml:space="preserve"> School of Economics and Management, Tongji University, Shanghai, 200092, China</t>
    </r>
  </si>
  <si>
    <r>
      <t>7</t>
    </r>
    <r>
      <rPr>
        <sz val="12"/>
        <color theme="1"/>
        <rFont val="Calibri"/>
        <family val="2"/>
        <scheme val="minor"/>
      </rPr>
      <t xml:space="preserve"> School of International Affairs and Department of Civil and Environmental Engineering, Pennsylvania State University, University Park, PA, 16801, USA</t>
    </r>
  </si>
  <si>
    <r>
      <t>8</t>
    </r>
    <r>
      <rPr>
        <sz val="12"/>
        <color theme="1"/>
        <rFont val="Calibri"/>
        <family val="2"/>
        <scheme val="minor"/>
      </rPr>
      <t xml:space="preserve"> School of Management, China University of Mining and Technology, Xuzhou, 221116, China</t>
    </r>
  </si>
  <si>
    <r>
      <t>9</t>
    </r>
    <r>
      <rPr>
        <sz val="12"/>
        <color theme="1"/>
        <rFont val="Calibri"/>
        <family val="2"/>
        <scheme val="minor"/>
      </rPr>
      <t xml:space="preserve"> Natural Resources Defense Council China Program, Beijing, 100026, China</t>
    </r>
  </si>
  <si>
    <t>*Corresponding author: gang.he@stonybrook.edu</t>
  </si>
  <si>
    <t>Citation: He, Gang, Jiang Lin, Ying Zhang, Wenhua Zhang, Guilherme Larangeira, Chao Zhang, Wei Peng, Manzhi Liu, and Fuqiang Yang. 2020. “Enabling a Rapid and Just Transition Away from Coal in China.” One Earth.</t>
  </si>
  <si>
    <t>Coal power generation</t>
  </si>
  <si>
    <t>TWh</t>
  </si>
  <si>
    <t>N/A</t>
  </si>
  <si>
    <t>Coal for power: assuming share of coal used for power keeps at 55% of total coal consumption from 2018 to 2050, please note power sector's share in total coal consumpition usually goes up, therefore this is an low estimation</t>
  </si>
  <si>
    <t>Source: National Bureau of Statistics,16 http://www.stats.gov.cn/tjsj/ndsj/2019/indexeh.htm, GDP are at current price (2018 RMB).</t>
  </si>
  <si>
    <t>Source: Electricity Quick Statistics from 1999 to 2019, China Electricity Council. Note: The capacity additions are calculated based on the statistics of total capacity by technology of two consecutive years.</t>
  </si>
  <si>
    <t>Figure 2. China’s annual newly added capacity by technology from 2000 to 2019</t>
  </si>
  <si>
    <t>Differences</t>
  </si>
  <si>
    <t>Source</t>
  </si>
  <si>
    <t>ERI. 2015. “China 2050 High Renewable Energy Penetration Scenario and Roadmap Study.” Beijing: Energy Research Institute. http://www.efchina.org/Attachments/Report/report-20150420/China-2050-High-Renewable-Energy-Penetration-Scenario-and-Roadmap-Study-Executive-Summary.pdf.</t>
  </si>
  <si>
    <t>SGERI. 2019. China Energy and Electricity Outlook 2019. Beijing: China Electric Power Press.</t>
  </si>
  <si>
    <t>Zhang, C., L. Zhong, and J. Wang, 2018. Decoupling between water use and thermoelectric power generation growth in China. Nature Energy, 3: 792-799.</t>
  </si>
  <si>
    <t>Meldrum, J., S. Nettles-Anderson, G. Heath, and J. Macknick. 2013. “Life Cycle Water Use for Electricity Generation: A Review and Harmonization of Literature Estimates.” Environmental Research Letters 8 (1): 015031. https://doi.org/10.1088/1748-9326/8/1/015031.</t>
  </si>
  <si>
    <t>GBD MAPS Working Group. 2016. “Burden of Disease Attributable to Coal-Burning and Other Air Pollution Sources in China.” Health Effects Institute. https://www.healtheffects.org/publication/burden-disease-attributable-coal-burning-and-other-air-pollution-sources-china.;  Zhou, Maigeng, Haidong Wang, Xinying Zeng, Peng Yin, Jun Zhu, Wanqing Chen, Xiaohong Li, et al. 2019. “Mortality, Morbidity, and Risk Factors in China and Its Provinces, 1990–2017: A Systematic Analysis for the Global Burden of Disease Study 2017.” The Lancet 394 (10204): 1145–58. https://doi.org/10.1016/S0140-6736(19)30427-1.</t>
  </si>
  <si>
    <t>NRDC-China. 2019. “Research on Employment Issues Associated with Coal Industry Transition.” Beijing: University of International Business and Economics, Chinese Academy of Social Sciences. http://coalcap.nrdc.cn/Public/uploads/pdf/15572343901862737562.pdf. Page 27.</t>
  </si>
  <si>
    <t>Teng, Fei. 2018. “Coal Transition in China. Options to Move from Coal Cap to Managed Decline under an Early Emissions Peaking Scenario.” IDDRI and Climate Strategies.</t>
  </si>
  <si>
    <t>NRDC-China. 2015. “China Coal Consumption Cap Plan and Research Report: Recommendations for the 13th Five-Year Plan.” Beijing: Natural Resources Defense Council. https://d2ouvy59p0dg6k.cloudfront.net/downloads/china_coal_consumption_cap_plan_and_research_report__recommendations_for_the_13fyp.pdf.</t>
  </si>
  <si>
    <t>Source: Coal-mining employment data are from NRDC (NRDC-China. 2019. “Research on Employment Issues Associated with Coal Industry Transition.” Beijing: University of International Business and Economics, Chinese Academy of Social Sciences. http://coalcap.nrdc.cn/Public/uploads/pdf/15572343901862737562.pdf.). Coal-power employment data are from the Center for Global Sustainability, University of Maryland (Cui, Ryna Yiyun, Nathan Hultman, Morgan R. Edwards, Linlang He, Arijit Sen, Kavita Surana, Haewon McJeon, et al. 2019. “Quantifying Operational Lifetimes for Coal Power Plants under the Paris Goals.” Nature Communications 10 (1): 1–9. https://doi.org/10.1038/s41467-019-12618-3.).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</si>
</sst>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_ "/>
    <numFmt numFmtId="165" formatCode="_(* #,##0_);_(* \(#,##0\);_(* &quot;-&quot;??_);_(@_)"/>
    <numFmt numFmtId="166" formatCode="0.0_ "/>
    <numFmt numFmtId="167" formatCode="_(* #,##0.00000_);_(* \(#,##0.00000\);_(* &quot;-&quot;??_);_(@_)"/>
    <numFmt numFmtId="168" formatCode="_(* #,##0.00000_);_(* \(#,##0.00000\);_(* &quot;-&quot;?????_);_(@_)"/>
    <numFmt numFmtId="169" formatCode="_(* #,##0.0_);_(* \(#,##0.0\);_(* &quot;-&quot;??_);_(@_)"/>
  </numFmts>
  <fonts count="10">
    <font>
      <sz val="12"/>
      <color theme="1"/>
      <name val="Calibri"/>
      <family val="2"/>
      <scheme val="minor"/>
    </font>
    <font>
      <sz val="11"/>
      <color rgb="FFFF0000"/>
      <name val="Calibri"/>
      <family val="2"/>
    </font>
    <font>
      <sz val="12"/>
      <color theme="1"/>
      <name val="Calibri"/>
      <family val="2"/>
      <scheme val="minor"/>
    </font>
    <font>
      <b/>
      <sz val="12"/>
      <color theme="1"/>
      <name val="Calibri"/>
      <family val="2"/>
      <scheme val="minor"/>
    </font>
    <font>
      <sz val="12"/>
      <color theme="0"/>
      <name val="Calibri"/>
      <family val="2"/>
      <scheme val="minor"/>
    </font>
    <font>
      <sz val="12"/>
      <color theme="1"/>
      <name val="Calibri (Body)"/>
    </font>
    <font>
      <sz val="12"/>
      <name val="Calibri"/>
      <family val="2"/>
      <scheme val="minor"/>
    </font>
    <font>
      <sz val="12"/>
      <color rgb="FF000000"/>
      <name val="Calibri"/>
      <family val="2"/>
      <scheme val="minor"/>
    </font>
    <font>
      <vertAlign val="superscript"/>
      <sz val="12"/>
      <color theme="1"/>
      <name val="Calibri"/>
      <family val="2"/>
      <scheme val="minor"/>
    </font>
    <font>
      <vertAlign val="superscript"/>
      <sz val="12"/>
      <color rgb="FF000000"/>
      <name val="Calibri"/>
      <family val="2"/>
      <scheme val="minor"/>
    </font>
  </fonts>
  <fills count="15">
    <fill>
      <patternFill patternType="none"/>
    </fill>
    <fill>
      <patternFill patternType="gray125"/>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5" tint="-0.249977111117893"/>
        <bgColor indexed="64"/>
      </patternFill>
    </fill>
    <fill>
      <patternFill patternType="solid">
        <fgColor theme="4"/>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rgb="FF7030A0"/>
        <bgColor indexed="64"/>
      </patternFill>
    </fill>
    <fill>
      <patternFill patternType="solid">
        <fgColor rgb="FFFCC1F6"/>
        <bgColor indexed="64"/>
      </patternFill>
    </fill>
    <fill>
      <patternFill patternType="solid">
        <fgColor rgb="FFFF0000"/>
        <bgColor rgb="FF000000"/>
      </patternFill>
    </fill>
  </fills>
  <borders count="2">
    <border>
      <left/>
      <right/>
      <top/>
      <bottom/>
      <diagonal/>
    </border>
    <border>
      <left/>
      <right/>
      <top/>
      <bottom style="thin">
        <color theme="4" tint="0.39997558519241921"/>
      </bottom>
      <diagonal/>
    </border>
  </borders>
  <cellStyleXfs count="2">
    <xf numFmtId="0" fontId="0" fillId="0" borderId="0"/>
    <xf numFmtId="43" fontId="2" fillId="0" borderId="0" applyFont="0" applyFill="0" applyBorder="0" applyAlignment="0" applyProtection="0"/>
  </cellStyleXfs>
  <cellXfs count="62">
    <xf numFmtId="0" fontId="0" fillId="0" borderId="0" xfId="0"/>
    <xf numFmtId="0" fontId="0" fillId="0" borderId="0" xfId="0" applyAlignment="1">
      <alignment horizontal="left"/>
    </xf>
    <xf numFmtId="0" fontId="3" fillId="2" borderId="1" xfId="0" applyFont="1" applyFill="1" applyBorder="1"/>
    <xf numFmtId="0" fontId="0" fillId="0" borderId="0" xfId="0" applyAlignment="1">
      <alignment vertical="center"/>
    </xf>
    <xf numFmtId="164" fontId="0" fillId="0" borderId="0" xfId="0" applyNumberFormat="1" applyAlignment="1">
      <alignment horizontal="center" vertical="center"/>
    </xf>
    <xf numFmtId="0" fontId="0" fillId="0" borderId="0" xfId="0" applyAlignment="1">
      <alignment horizontal="center" vertical="center"/>
    </xf>
    <xf numFmtId="0" fontId="0" fillId="3" borderId="0" xfId="0" applyFill="1" applyAlignment="1">
      <alignment vertical="center"/>
    </xf>
    <xf numFmtId="164" fontId="0" fillId="3" borderId="0" xfId="0" applyNumberFormat="1" applyFill="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4" fillId="7" borderId="0" xfId="0" applyFont="1" applyFill="1" applyAlignment="1">
      <alignment vertical="center"/>
    </xf>
    <xf numFmtId="0" fontId="4" fillId="0" borderId="0" xfId="0" applyFont="1" applyFill="1" applyAlignment="1">
      <alignment horizontal="center" vertical="center"/>
    </xf>
    <xf numFmtId="0" fontId="0" fillId="0" borderId="0" xfId="0" applyFill="1" applyAlignment="1">
      <alignment vertical="center"/>
    </xf>
    <xf numFmtId="0" fontId="5" fillId="0" borderId="0" xfId="0" applyFont="1" applyFill="1" applyAlignment="1">
      <alignment vertical="center"/>
    </xf>
    <xf numFmtId="9" fontId="0" fillId="8" borderId="0" xfId="0" applyNumberFormat="1" applyFill="1" applyAlignment="1">
      <alignment vertical="center"/>
    </xf>
    <xf numFmtId="0" fontId="6" fillId="9" borderId="0" xfId="0" applyFont="1" applyFill="1" applyAlignment="1">
      <alignment vertical="center"/>
    </xf>
    <xf numFmtId="43" fontId="6" fillId="9" borderId="0" xfId="1" applyFont="1" applyFill="1" applyAlignment="1">
      <alignment horizontal="center" vertical="center"/>
    </xf>
    <xf numFmtId="164" fontId="6" fillId="9" borderId="0" xfId="0" applyNumberFormat="1" applyFont="1" applyFill="1" applyAlignment="1">
      <alignment horizontal="center" vertical="center"/>
    </xf>
    <xf numFmtId="0" fontId="0" fillId="9" borderId="0" xfId="0" applyFill="1" applyAlignment="1">
      <alignment vertical="center"/>
    </xf>
    <xf numFmtId="43" fontId="0" fillId="9" borderId="0" xfId="1" applyFont="1" applyFill="1" applyAlignment="1">
      <alignment horizontal="center" vertical="center"/>
    </xf>
    <xf numFmtId="166" fontId="0" fillId="9" borderId="0" xfId="0" applyNumberFormat="1" applyFill="1" applyAlignment="1">
      <alignment vertical="center"/>
    </xf>
    <xf numFmtId="166" fontId="0" fillId="9" borderId="0" xfId="0" applyNumberFormat="1" applyFill="1" applyAlignment="1">
      <alignment horizontal="center" vertical="center"/>
    </xf>
    <xf numFmtId="0" fontId="0" fillId="10" borderId="0" xfId="0" applyFill="1" applyAlignment="1">
      <alignment vertical="center"/>
    </xf>
    <xf numFmtId="0" fontId="0" fillId="10" borderId="0" xfId="0" applyFill="1" applyAlignment="1">
      <alignment horizontal="center" vertical="center"/>
    </xf>
    <xf numFmtId="1" fontId="0" fillId="10" borderId="0" xfId="0" applyNumberFormat="1" applyFill="1" applyAlignment="1">
      <alignment horizontal="center" vertical="center"/>
    </xf>
    <xf numFmtId="165" fontId="0" fillId="10" borderId="0" xfId="1" applyNumberFormat="1" applyFont="1" applyFill="1" applyAlignment="1">
      <alignment horizontal="center" vertical="center"/>
    </xf>
    <xf numFmtId="165" fontId="0" fillId="10" borderId="0" xfId="1" applyNumberFormat="1" applyFont="1"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43" fontId="0" fillId="13" borderId="0" xfId="1" applyFont="1" applyFill="1" applyAlignment="1">
      <alignment horizontal="center" vertical="center"/>
    </xf>
    <xf numFmtId="43" fontId="0" fillId="13" borderId="0" xfId="1" applyFont="1" applyFill="1" applyAlignment="1">
      <alignment vertical="center"/>
    </xf>
    <xf numFmtId="0" fontId="0" fillId="10" borderId="0" xfId="0" applyFill="1" applyAlignment="1">
      <alignment horizontal="left" vertical="center"/>
    </xf>
    <xf numFmtId="165" fontId="0" fillId="0" borderId="0" xfId="0" applyNumberFormat="1" applyAlignment="1">
      <alignment vertical="center"/>
    </xf>
    <xf numFmtId="43" fontId="6" fillId="8" borderId="0" xfId="1" applyFont="1" applyFill="1" applyAlignment="1">
      <alignment horizontal="center" vertical="center"/>
    </xf>
    <xf numFmtId="0" fontId="0" fillId="8" borderId="0" xfId="0" applyFill="1" applyAlignment="1">
      <alignment vertical="center"/>
    </xf>
    <xf numFmtId="43" fontId="0" fillId="8" borderId="0" xfId="1" applyFont="1" applyFill="1" applyAlignment="1">
      <alignment horizontal="center" vertical="center"/>
    </xf>
    <xf numFmtId="167" fontId="0" fillId="8" borderId="0" xfId="1" applyNumberFormat="1" applyFont="1" applyFill="1" applyAlignment="1">
      <alignment horizontal="center" vertical="center"/>
    </xf>
    <xf numFmtId="167" fontId="0" fillId="8" borderId="0" xfId="0" applyNumberFormat="1" applyFill="1" applyAlignment="1">
      <alignment horizontal="center" vertical="center"/>
    </xf>
    <xf numFmtId="167" fontId="7" fillId="14" borderId="0" xfId="0" applyNumberFormat="1" applyFont="1" applyFill="1" applyAlignment="1">
      <alignment horizontal="center" vertical="center"/>
    </xf>
    <xf numFmtId="43" fontId="0" fillId="0" borderId="0" xfId="1" applyFont="1" applyAlignment="1">
      <alignment horizontal="center" vertical="center"/>
    </xf>
    <xf numFmtId="167" fontId="0" fillId="13" borderId="0" xfId="0" applyNumberFormat="1" applyFill="1" applyAlignment="1">
      <alignment horizontal="center" vertical="center"/>
    </xf>
    <xf numFmtId="43" fontId="0" fillId="0" borderId="0" xfId="0" applyNumberFormat="1" applyAlignment="1">
      <alignment vertical="center"/>
    </xf>
    <xf numFmtId="168" fontId="0" fillId="0" borderId="0" xfId="0" applyNumberFormat="1" applyAlignment="1">
      <alignment vertical="center"/>
    </xf>
    <xf numFmtId="165" fontId="0" fillId="0" borderId="0" xfId="1" applyNumberFormat="1" applyFont="1"/>
    <xf numFmtId="0" fontId="3" fillId="0" borderId="0" xfId="0" applyFont="1" applyAlignment="1">
      <alignment horizontal="left" vertical="center"/>
    </xf>
    <xf numFmtId="0" fontId="0" fillId="0" borderId="0" xfId="0"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164" fontId="0" fillId="3" borderId="0" xfId="0" applyNumberFormat="1" applyFill="1" applyAlignment="1">
      <alignment horizontal="right" vertical="center"/>
    </xf>
    <xf numFmtId="164" fontId="0" fillId="0" borderId="0" xfId="0" applyNumberFormat="1" applyFill="1" applyAlignment="1">
      <alignment horizontal="center" vertical="center"/>
    </xf>
    <xf numFmtId="0" fontId="0" fillId="3" borderId="0" xfId="0" applyFill="1" applyAlignment="1">
      <alignment horizontal="right" vertical="center"/>
    </xf>
    <xf numFmtId="169" fontId="0" fillId="0" borderId="0" xfId="0" applyNumberFormat="1" applyAlignment="1">
      <alignment vertical="center"/>
    </xf>
    <xf numFmtId="0" fontId="6" fillId="0" borderId="0" xfId="0" applyFont="1" applyFill="1" applyAlignment="1">
      <alignment vertical="center"/>
    </xf>
    <xf numFmtId="0" fontId="6" fillId="0" borderId="0" xfId="0" applyFont="1" applyFill="1" applyAlignment="1">
      <alignment horizontal="center" vertical="center"/>
    </xf>
    <xf numFmtId="0" fontId="0" fillId="0" borderId="0" xfId="0" applyFill="1"/>
    <xf numFmtId="0" fontId="4" fillId="5" borderId="0" xfId="0" applyFont="1" applyFill="1" applyAlignment="1">
      <alignment horizontal="center" vertical="center"/>
    </xf>
    <xf numFmtId="0" fontId="4" fillId="6" borderId="0" xfId="0" applyFont="1" applyFill="1" applyAlignment="1">
      <alignment horizontal="center" vertical="center"/>
    </xf>
    <xf numFmtId="0" fontId="4" fillId="7" borderId="0" xfId="0" applyFont="1" applyFill="1" applyAlignment="1">
      <alignment horizontal="center" vertical="center"/>
    </xf>
    <xf numFmtId="0" fontId="4" fillId="11" borderId="0" xfId="0" applyFont="1" applyFill="1" applyAlignment="1">
      <alignment horizontal="center" vertical="center"/>
    </xf>
    <xf numFmtId="0" fontId="4" fillId="12" borderId="0" xfId="0" applyFont="1" applyFill="1" applyAlignment="1">
      <alignment horizontal="center" vertical="center"/>
    </xf>
  </cellXfs>
  <cellStyles count="2">
    <cellStyle name="Comma" xfId="1" builtinId="3"/>
    <cellStyle name="Normal" xfId="0" builtinId="0"/>
  </cellStyles>
  <dxfs count="0"/>
  <tableStyles count="0" defaultTableStyle="TableStyleMedium2" defaultPivotStyle="PivotStyleLight16"/>
  <colors>
    <mruColors>
      <color rgb="FFFCC1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2"/>
          <c:order val="1"/>
          <c:tx>
            <c:strRef>
              <c:f>'Figure 1'!$C$4</c:f>
              <c:strCache>
                <c:ptCount val="1"/>
                <c:pt idx="0">
                  <c:v>Energy consumption (Million tce)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f>'Figure 1'!$A$5:$A$23</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xVal>
          <c:yVal>
            <c:numRef>
              <c:f>'Figure 1'!$C$5:$C$23</c:f>
              <c:numCache>
                <c:formatCode>_(* #,##0.00_);_(* \(#,##0.00\);_(* "-"??_);_(@_)</c:formatCode>
                <c:ptCount val="19"/>
                <c:pt idx="0">
                  <c:v>1469.64</c:v>
                </c:pt>
                <c:pt idx="1">
                  <c:v>1555.47</c:v>
                </c:pt>
                <c:pt idx="2">
                  <c:v>1695.77</c:v>
                </c:pt>
                <c:pt idx="3">
                  <c:v>1970.83</c:v>
                </c:pt>
                <c:pt idx="4">
                  <c:v>2302.81</c:v>
                </c:pt>
                <c:pt idx="5">
                  <c:v>2613.69</c:v>
                </c:pt>
                <c:pt idx="6">
                  <c:v>2864.67</c:v>
                </c:pt>
                <c:pt idx="7">
                  <c:v>3114.42</c:v>
                </c:pt>
                <c:pt idx="8">
                  <c:v>3206.11</c:v>
                </c:pt>
                <c:pt idx="9">
                  <c:v>3361.26</c:v>
                </c:pt>
                <c:pt idx="10">
                  <c:v>3606.48</c:v>
                </c:pt>
                <c:pt idx="11">
                  <c:v>3870.43</c:v>
                </c:pt>
                <c:pt idx="12">
                  <c:v>4021.38</c:v>
                </c:pt>
                <c:pt idx="13">
                  <c:v>4169.13</c:v>
                </c:pt>
                <c:pt idx="14">
                  <c:v>4258.0600000000004</c:v>
                </c:pt>
                <c:pt idx="15">
                  <c:v>4299.05</c:v>
                </c:pt>
                <c:pt idx="16">
                  <c:v>4358.1899999999996</c:v>
                </c:pt>
                <c:pt idx="17">
                  <c:v>4485.29</c:v>
                </c:pt>
                <c:pt idx="18">
                  <c:v>4640</c:v>
                </c:pt>
              </c:numCache>
            </c:numRef>
          </c:yVal>
          <c:smooth val="0"/>
          <c:extLst>
            <c:ext xmlns:c16="http://schemas.microsoft.com/office/drawing/2014/chart" uri="{C3380CC4-5D6E-409C-BE32-E72D297353CC}">
              <c16:uniqueId val="{00000001-168A-6C40-9091-D007F4A03CDB}"/>
            </c:ext>
          </c:extLst>
        </c:ser>
        <c:ser>
          <c:idx val="0"/>
          <c:order val="2"/>
          <c:tx>
            <c:strRef>
              <c:f>'Figure 1'!$D$4</c:f>
              <c:strCache>
                <c:ptCount val="1"/>
                <c:pt idx="0">
                  <c:v>Coal consumption(Million tce)</c:v>
                </c:pt>
              </c:strCache>
            </c:strRef>
          </c:tx>
          <c:spPr>
            <a:ln w="28575" cap="rnd">
              <a:solidFill>
                <a:schemeClr val="tx1">
                  <a:lumMod val="85000"/>
                  <a:lumOff val="15000"/>
                </a:schemeClr>
              </a:solidFill>
              <a:round/>
            </a:ln>
            <a:effectLst/>
          </c:spPr>
          <c:marker>
            <c:symbol val="circle"/>
            <c:size val="5"/>
            <c:spPr>
              <a:solidFill>
                <a:schemeClr val="tx1">
                  <a:lumMod val="85000"/>
                  <a:lumOff val="15000"/>
                </a:schemeClr>
              </a:solidFill>
              <a:ln w="9525">
                <a:solidFill>
                  <a:schemeClr val="tx1">
                    <a:lumMod val="85000"/>
                    <a:lumOff val="15000"/>
                  </a:schemeClr>
                </a:solidFill>
              </a:ln>
              <a:effectLst/>
            </c:spPr>
          </c:marker>
          <c:xVal>
            <c:numRef>
              <c:f>'Figure 1'!$A$5:$A$23</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xVal>
          <c:yVal>
            <c:numRef>
              <c:f>'Figure 1'!$D$5:$D$23</c:f>
              <c:numCache>
                <c:formatCode>_(* #,##0.00_);_(* \(#,##0.00\);_(* "-"??_);_(@_)</c:formatCode>
                <c:ptCount val="19"/>
                <c:pt idx="0">
                  <c:v>1006.7034</c:v>
                </c:pt>
                <c:pt idx="1">
                  <c:v>1057.7196000000001</c:v>
                </c:pt>
                <c:pt idx="2">
                  <c:v>1161.6024499999999</c:v>
                </c:pt>
                <c:pt idx="3">
                  <c:v>1383.5226600000001</c:v>
                </c:pt>
                <c:pt idx="4">
                  <c:v>1616.5726200000001</c:v>
                </c:pt>
                <c:pt idx="5">
                  <c:v>1892.3115600000001</c:v>
                </c:pt>
                <c:pt idx="6">
                  <c:v>2074.02108</c:v>
                </c:pt>
                <c:pt idx="7">
                  <c:v>2257.9545000000003</c:v>
                </c:pt>
                <c:pt idx="8">
                  <c:v>2292.3686499999999</c:v>
                </c:pt>
                <c:pt idx="9">
                  <c:v>2406.6621599999999</c:v>
                </c:pt>
                <c:pt idx="10">
                  <c:v>2495.6841600000002</c:v>
                </c:pt>
                <c:pt idx="11">
                  <c:v>2717.0418599999998</c:v>
                </c:pt>
                <c:pt idx="12">
                  <c:v>2754.6453000000001</c:v>
                </c:pt>
                <c:pt idx="13">
                  <c:v>2809.9936200000002</c:v>
                </c:pt>
                <c:pt idx="14">
                  <c:v>2793.2873599999998</c:v>
                </c:pt>
                <c:pt idx="15">
                  <c:v>2738.49485</c:v>
                </c:pt>
                <c:pt idx="16">
                  <c:v>2702.0778000000005</c:v>
                </c:pt>
                <c:pt idx="17">
                  <c:v>2709.1151599999998</c:v>
                </c:pt>
                <c:pt idx="18">
                  <c:v>2737.6</c:v>
                </c:pt>
              </c:numCache>
            </c:numRef>
          </c:yVal>
          <c:smooth val="0"/>
          <c:extLst>
            <c:ext xmlns:c16="http://schemas.microsoft.com/office/drawing/2014/chart" uri="{C3380CC4-5D6E-409C-BE32-E72D297353CC}">
              <c16:uniqueId val="{00000002-168A-6C40-9091-D007F4A03CDB}"/>
            </c:ext>
          </c:extLst>
        </c:ser>
        <c:dLbls>
          <c:showLegendKey val="0"/>
          <c:showVal val="0"/>
          <c:showCatName val="0"/>
          <c:showSerName val="0"/>
          <c:showPercent val="0"/>
          <c:showBubbleSize val="0"/>
        </c:dLbls>
        <c:axId val="1064220864"/>
        <c:axId val="1064028976"/>
      </c:scatterChart>
      <c:scatterChart>
        <c:scatterStyle val="lineMarker"/>
        <c:varyColors val="0"/>
        <c:ser>
          <c:idx val="1"/>
          <c:order val="0"/>
          <c:tx>
            <c:strRef>
              <c:f>'Figure 1'!$B$4</c:f>
              <c:strCache>
                <c:ptCount val="1"/>
                <c:pt idx="0">
                  <c:v>GDP (Trillion RMB)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xVal>
            <c:numRef>
              <c:f>'Figure 1'!$A$5:$A$23</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xVal>
          <c:yVal>
            <c:numRef>
              <c:f>'Figure 1'!$B$5:$B$23</c:f>
              <c:numCache>
                <c:formatCode>_(* #,##0.00_);_(* \(#,##0.00\);_(* "-"??_);_(@_)</c:formatCode>
                <c:ptCount val="19"/>
                <c:pt idx="0">
                  <c:v>10.029999999999999</c:v>
                </c:pt>
                <c:pt idx="1">
                  <c:v>11.09</c:v>
                </c:pt>
                <c:pt idx="2">
                  <c:v>12.17</c:v>
                </c:pt>
                <c:pt idx="3">
                  <c:v>13.74</c:v>
                </c:pt>
                <c:pt idx="4">
                  <c:v>16.18</c:v>
                </c:pt>
                <c:pt idx="5">
                  <c:v>18.73</c:v>
                </c:pt>
                <c:pt idx="6">
                  <c:v>21.94</c:v>
                </c:pt>
                <c:pt idx="7">
                  <c:v>27.01</c:v>
                </c:pt>
                <c:pt idx="8">
                  <c:v>31.92</c:v>
                </c:pt>
                <c:pt idx="9">
                  <c:v>34.85</c:v>
                </c:pt>
                <c:pt idx="10">
                  <c:v>41.21</c:v>
                </c:pt>
                <c:pt idx="11">
                  <c:v>48.79</c:v>
                </c:pt>
                <c:pt idx="12">
                  <c:v>53.86</c:v>
                </c:pt>
                <c:pt idx="13">
                  <c:v>59.3</c:v>
                </c:pt>
                <c:pt idx="14">
                  <c:v>64.13</c:v>
                </c:pt>
                <c:pt idx="15">
                  <c:v>68.599999999999994</c:v>
                </c:pt>
                <c:pt idx="16">
                  <c:v>74.010000000000005</c:v>
                </c:pt>
                <c:pt idx="17">
                  <c:v>82.08</c:v>
                </c:pt>
                <c:pt idx="18">
                  <c:v>90.03</c:v>
                </c:pt>
              </c:numCache>
            </c:numRef>
          </c:yVal>
          <c:smooth val="0"/>
          <c:extLst>
            <c:ext xmlns:c16="http://schemas.microsoft.com/office/drawing/2014/chart" uri="{C3380CC4-5D6E-409C-BE32-E72D297353CC}">
              <c16:uniqueId val="{00000000-168A-6C40-9091-D007F4A03CDB}"/>
            </c:ext>
          </c:extLst>
        </c:ser>
        <c:dLbls>
          <c:showLegendKey val="0"/>
          <c:showVal val="0"/>
          <c:showCatName val="0"/>
          <c:showSerName val="0"/>
          <c:showPercent val="0"/>
          <c:showBubbleSize val="0"/>
        </c:dLbls>
        <c:axId val="712912256"/>
        <c:axId val="693681248"/>
      </c:scatterChart>
      <c:valAx>
        <c:axId val="1064220864"/>
        <c:scaling>
          <c:orientation val="minMax"/>
          <c:max val="2018"/>
          <c:min val="2000"/>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64028976"/>
        <c:crosses val="autoZero"/>
        <c:crossBetween val="midCat"/>
        <c:majorUnit val="1"/>
      </c:valAx>
      <c:valAx>
        <c:axId val="1064028976"/>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Million </a:t>
                </a:r>
                <a:r>
                  <a:rPr lang="en-US" altLang="zh-CN"/>
                  <a:t>metric</a:t>
                </a:r>
                <a:r>
                  <a:rPr lang="zh-CN" altLang="en-US"/>
                  <a:t> </a:t>
                </a:r>
                <a:r>
                  <a:rPr lang="en-US"/>
                  <a:t>t</a:t>
                </a:r>
                <a:r>
                  <a:rPr lang="en-US" altLang="zh-CN"/>
                  <a:t>ons</a:t>
                </a:r>
                <a:r>
                  <a:rPr lang="zh-CN" altLang="en-US"/>
                  <a:t> </a:t>
                </a:r>
                <a:r>
                  <a:rPr lang="en-US" altLang="zh-CN"/>
                  <a:t>of</a:t>
                </a:r>
                <a:r>
                  <a:rPr lang="zh-CN" altLang="en-US"/>
                  <a:t> </a:t>
                </a:r>
                <a:r>
                  <a:rPr lang="en-US"/>
                  <a:t>c</a:t>
                </a:r>
                <a:r>
                  <a:rPr lang="en-US" altLang="zh-CN"/>
                  <a:t>oal</a:t>
                </a:r>
                <a:r>
                  <a:rPr lang="zh-CN" altLang="en-US"/>
                  <a:t> </a:t>
                </a:r>
                <a:r>
                  <a:rPr lang="en-US"/>
                  <a:t>e</a:t>
                </a:r>
                <a:r>
                  <a:rPr lang="en-US" altLang="zh-CN"/>
                  <a:t>quivalent(tce)</a:t>
                </a:r>
                <a:endParaRPr lang="en-US"/>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64220864"/>
        <c:crosses val="autoZero"/>
        <c:crossBetween val="midCat"/>
        <c:majorUnit val="1000"/>
      </c:valAx>
      <c:valAx>
        <c:axId val="693681248"/>
        <c:scaling>
          <c:orientation val="minMax"/>
        </c:scaling>
        <c:delete val="0"/>
        <c:axPos val="r"/>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Trillion RMB</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12912256"/>
        <c:crosses val="max"/>
        <c:crossBetween val="midCat"/>
      </c:valAx>
      <c:valAx>
        <c:axId val="712912256"/>
        <c:scaling>
          <c:orientation val="minMax"/>
        </c:scaling>
        <c:delete val="1"/>
        <c:axPos val="b"/>
        <c:numFmt formatCode="General" sourceLinked="1"/>
        <c:majorTickMark val="out"/>
        <c:minorTickMark val="none"/>
        <c:tickLblPos val="nextTo"/>
        <c:crossAx val="693681248"/>
        <c:crosses val="autoZero"/>
        <c:crossBetween val="midCat"/>
      </c:valAx>
      <c:spPr>
        <a:noFill/>
        <a:ln w="9525">
          <a:solidFill>
            <a:schemeClr val="tx1"/>
          </a:solidFill>
        </a:ln>
        <a:effectLst/>
      </c:spPr>
    </c:plotArea>
    <c:legend>
      <c:legendPos val="b"/>
      <c:layout>
        <c:manualLayout>
          <c:xMode val="edge"/>
          <c:yMode val="edge"/>
          <c:x val="9.5786173709042841E-2"/>
          <c:y val="5.8444925927883189E-2"/>
          <c:w val="0.69405801144935619"/>
          <c:h val="4.2130282295499082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439506502365179E-2"/>
          <c:y val="2.5551684088269456E-2"/>
          <c:w val="0.91383968246906988"/>
          <c:h val="0.88213284315070373"/>
        </c:manualLayout>
      </c:layout>
      <c:barChart>
        <c:barDir val="col"/>
        <c:grouping val="stacked"/>
        <c:varyColors val="0"/>
        <c:ser>
          <c:idx val="0"/>
          <c:order val="0"/>
          <c:tx>
            <c:strRef>
              <c:f>'Figure 2'!$B$5</c:f>
              <c:strCache>
                <c:ptCount val="1"/>
                <c:pt idx="0">
                  <c:v>Coal</c:v>
                </c:pt>
              </c:strCache>
            </c:strRef>
          </c:tx>
          <c:spPr>
            <a:solidFill>
              <a:schemeClr val="tx1">
                <a:lumMod val="65000"/>
                <a:lumOff val="35000"/>
              </a:schemeClr>
            </a:solidFill>
            <a:ln>
              <a:noFill/>
            </a:ln>
            <a:effectLst/>
          </c:spPr>
          <c:invertIfNegative val="0"/>
          <c:cat>
            <c:numRef>
              <c:f>'Figure 2'!$A$6:$A$25</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'Figure 2'!$B$6:$B$25</c:f>
              <c:numCache>
                <c:formatCode>_(* #,##0_);_(* \(#,##0\);_(* "-"??_);_(@_)</c:formatCode>
                <c:ptCount val="20"/>
                <c:pt idx="0">
                  <c:v>14093.630000000005</c:v>
                </c:pt>
                <c:pt idx="1">
                  <c:v>15262.299999999988</c:v>
                </c:pt>
                <c:pt idx="2">
                  <c:v>12749</c:v>
                </c:pt>
                <c:pt idx="3">
                  <c:v>24186.599999999977</c:v>
                </c:pt>
                <c:pt idx="4">
                  <c:v>39777.099999999977</c:v>
                </c:pt>
                <c:pt idx="5">
                  <c:v>62132.200000000012</c:v>
                </c:pt>
                <c:pt idx="6">
                  <c:v>92437.100000000035</c:v>
                </c:pt>
                <c:pt idx="7">
                  <c:v>70370</c:v>
                </c:pt>
                <c:pt idx="8">
                  <c:v>46900</c:v>
                </c:pt>
                <c:pt idx="9">
                  <c:v>50730</c:v>
                </c:pt>
                <c:pt idx="10">
                  <c:v>56820</c:v>
                </c:pt>
                <c:pt idx="11">
                  <c:v>60318</c:v>
                </c:pt>
                <c:pt idx="12">
                  <c:v>44530</c:v>
                </c:pt>
                <c:pt idx="13">
                  <c:v>41960</c:v>
                </c:pt>
                <c:pt idx="14">
                  <c:v>36550</c:v>
                </c:pt>
                <c:pt idx="15">
                  <c:v>62730</c:v>
                </c:pt>
                <c:pt idx="16">
                  <c:v>47530</c:v>
                </c:pt>
                <c:pt idx="17">
                  <c:v>49150</c:v>
                </c:pt>
                <c:pt idx="18">
                  <c:v>33990</c:v>
                </c:pt>
                <c:pt idx="19">
                  <c:v>46470</c:v>
                </c:pt>
              </c:numCache>
            </c:numRef>
          </c:val>
          <c:extLst>
            <c:ext xmlns:c16="http://schemas.microsoft.com/office/drawing/2014/chart" uri="{C3380CC4-5D6E-409C-BE32-E72D297353CC}">
              <c16:uniqueId val="{00000000-7DAB-C248-8B50-1CD88ED960B5}"/>
            </c:ext>
          </c:extLst>
        </c:ser>
        <c:ser>
          <c:idx val="1"/>
          <c:order val="1"/>
          <c:tx>
            <c:strRef>
              <c:f>'Figure 2'!$C$5</c:f>
              <c:strCache>
                <c:ptCount val="1"/>
                <c:pt idx="0">
                  <c:v>Gas</c:v>
                </c:pt>
              </c:strCache>
            </c:strRef>
          </c:tx>
          <c:spPr>
            <a:solidFill>
              <a:srgbClr val="7030A0"/>
            </a:solidFill>
            <a:ln>
              <a:noFill/>
            </a:ln>
            <a:effectLst/>
          </c:spPr>
          <c:invertIfNegative val="0"/>
          <c:cat>
            <c:numRef>
              <c:f>'Figure 2'!$A$6:$A$25</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'Figure 2'!$C$6:$C$25</c:f>
              <c:numCache>
                <c:formatCode>_(* #,##0_);_(* \(#,##0\);_(* "-"??_);_(@_)</c:formatCode>
                <c:ptCount val="20"/>
                <c:pt idx="0">
                  <c:v>104</c:v>
                </c:pt>
                <c:pt idx="1">
                  <c:v>0</c:v>
                </c:pt>
                <c:pt idx="2">
                  <c:v>0</c:v>
                </c:pt>
                <c:pt idx="3">
                  <c:v>678.2</c:v>
                </c:pt>
                <c:pt idx="4">
                  <c:v>466</c:v>
                </c:pt>
                <c:pt idx="5">
                  <c:v>4888.8999999999996</c:v>
                </c:pt>
                <c:pt idx="6">
                  <c:v>4404.1400000000003</c:v>
                </c:pt>
                <c:pt idx="7">
                  <c:v>8526</c:v>
                </c:pt>
                <c:pt idx="8">
                  <c:v>3559.5</c:v>
                </c:pt>
                <c:pt idx="9">
                  <c:v>2020</c:v>
                </c:pt>
                <c:pt idx="10">
                  <c:v>2040</c:v>
                </c:pt>
                <c:pt idx="11">
                  <c:v>8081</c:v>
                </c:pt>
                <c:pt idx="12">
                  <c:v>3020</c:v>
                </c:pt>
                <c:pt idx="13">
                  <c:v>5600</c:v>
                </c:pt>
                <c:pt idx="14">
                  <c:v>14200</c:v>
                </c:pt>
                <c:pt idx="15">
                  <c:v>9060</c:v>
                </c:pt>
                <c:pt idx="16">
                  <c:v>4050</c:v>
                </c:pt>
                <c:pt idx="17">
                  <c:v>5690</c:v>
                </c:pt>
                <c:pt idx="18">
                  <c:v>7950</c:v>
                </c:pt>
                <c:pt idx="19">
                  <c:v>13125</c:v>
                </c:pt>
              </c:numCache>
            </c:numRef>
          </c:val>
          <c:extLst>
            <c:ext xmlns:c16="http://schemas.microsoft.com/office/drawing/2014/chart" uri="{C3380CC4-5D6E-409C-BE32-E72D297353CC}">
              <c16:uniqueId val="{00000001-7DAB-C248-8B50-1CD88ED960B5}"/>
            </c:ext>
          </c:extLst>
        </c:ser>
        <c:ser>
          <c:idx val="2"/>
          <c:order val="2"/>
          <c:tx>
            <c:strRef>
              <c:f>'Figure 2'!$D$5</c:f>
              <c:strCache>
                <c:ptCount val="1"/>
                <c:pt idx="0">
                  <c:v>Nuclear</c:v>
                </c:pt>
              </c:strCache>
            </c:strRef>
          </c:tx>
          <c:spPr>
            <a:solidFill>
              <a:schemeClr val="accent2">
                <a:lumMod val="75000"/>
              </a:schemeClr>
            </a:solidFill>
            <a:ln>
              <a:noFill/>
            </a:ln>
            <a:effectLst/>
          </c:spPr>
          <c:invertIfNegative val="0"/>
          <c:cat>
            <c:numRef>
              <c:f>'Figure 2'!$A$6:$A$25</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'Figure 2'!$D$6:$D$25</c:f>
              <c:numCache>
                <c:formatCode>_(* #,##0_);_(* \(#,##0\);_(* "-"??_);_(@_)</c:formatCode>
                <c:ptCount val="20"/>
                <c:pt idx="0">
                  <c:v>0</c:v>
                </c:pt>
                <c:pt idx="1">
                  <c:v>0</c:v>
                </c:pt>
                <c:pt idx="2">
                  <c:v>2370</c:v>
                </c:pt>
                <c:pt idx="3">
                  <c:v>1716</c:v>
                </c:pt>
                <c:pt idx="4">
                  <c:v>650</c:v>
                </c:pt>
                <c:pt idx="5">
                  <c:v>10</c:v>
                </c:pt>
                <c:pt idx="6">
                  <c:v>0</c:v>
                </c:pt>
                <c:pt idx="7">
                  <c:v>2000</c:v>
                </c:pt>
                <c:pt idx="8">
                  <c:v>0</c:v>
                </c:pt>
                <c:pt idx="9">
                  <c:v>234</c:v>
                </c:pt>
                <c:pt idx="10">
                  <c:v>1740</c:v>
                </c:pt>
                <c:pt idx="11">
                  <c:v>1746</c:v>
                </c:pt>
                <c:pt idx="12">
                  <c:v>0</c:v>
                </c:pt>
                <c:pt idx="13">
                  <c:v>2090</c:v>
                </c:pt>
                <c:pt idx="14">
                  <c:v>5420</c:v>
                </c:pt>
                <c:pt idx="15">
                  <c:v>7090</c:v>
                </c:pt>
                <c:pt idx="16">
                  <c:v>6470</c:v>
                </c:pt>
                <c:pt idx="17">
                  <c:v>2180</c:v>
                </c:pt>
                <c:pt idx="18">
                  <c:v>8840</c:v>
                </c:pt>
                <c:pt idx="19">
                  <c:v>4080</c:v>
                </c:pt>
              </c:numCache>
            </c:numRef>
          </c:val>
          <c:extLst>
            <c:ext xmlns:c16="http://schemas.microsoft.com/office/drawing/2014/chart" uri="{C3380CC4-5D6E-409C-BE32-E72D297353CC}">
              <c16:uniqueId val="{00000002-7DAB-C248-8B50-1CD88ED960B5}"/>
            </c:ext>
          </c:extLst>
        </c:ser>
        <c:ser>
          <c:idx val="3"/>
          <c:order val="3"/>
          <c:tx>
            <c:strRef>
              <c:f>'Figure 2'!$E$5</c:f>
              <c:strCache>
                <c:ptCount val="1"/>
                <c:pt idx="0">
                  <c:v>Hydro</c:v>
                </c:pt>
              </c:strCache>
            </c:strRef>
          </c:tx>
          <c:spPr>
            <a:solidFill>
              <a:schemeClr val="accent1"/>
            </a:solidFill>
            <a:ln>
              <a:noFill/>
            </a:ln>
            <a:effectLst/>
          </c:spPr>
          <c:invertIfNegative val="0"/>
          <c:cat>
            <c:numRef>
              <c:f>'Figure 2'!$A$6:$A$25</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'Figure 2'!$E$6:$E$25</c:f>
              <c:numCache>
                <c:formatCode>_(* #,##0_);_(* \(#,##0\);_(* "-"??_);_(@_)</c:formatCode>
                <c:ptCount val="20"/>
                <c:pt idx="0">
                  <c:v>6381.3999999999942</c:v>
                </c:pt>
                <c:pt idx="1">
                  <c:v>3347.8000000000029</c:v>
                </c:pt>
                <c:pt idx="2">
                  <c:v>3370</c:v>
                </c:pt>
                <c:pt idx="3">
                  <c:v>8826.1999999999971</c:v>
                </c:pt>
                <c:pt idx="4">
                  <c:v>10345.400000000009</c:v>
                </c:pt>
                <c:pt idx="5">
                  <c:v>12146.300000000003</c:v>
                </c:pt>
                <c:pt idx="6">
                  <c:v>12904.099999999991</c:v>
                </c:pt>
                <c:pt idx="7">
                  <c:v>17940</c:v>
                </c:pt>
                <c:pt idx="8">
                  <c:v>24372</c:v>
                </c:pt>
                <c:pt idx="9">
                  <c:v>24186</c:v>
                </c:pt>
                <c:pt idx="10">
                  <c:v>19767</c:v>
                </c:pt>
                <c:pt idx="11">
                  <c:v>16923</c:v>
                </c:pt>
                <c:pt idx="12">
                  <c:v>16490</c:v>
                </c:pt>
                <c:pt idx="13">
                  <c:v>30970</c:v>
                </c:pt>
                <c:pt idx="14">
                  <c:v>24420</c:v>
                </c:pt>
                <c:pt idx="15">
                  <c:v>14670</c:v>
                </c:pt>
                <c:pt idx="16">
                  <c:v>12580</c:v>
                </c:pt>
                <c:pt idx="17">
                  <c:v>9080</c:v>
                </c:pt>
                <c:pt idx="18">
                  <c:v>11070</c:v>
                </c:pt>
                <c:pt idx="19">
                  <c:v>4140</c:v>
                </c:pt>
              </c:numCache>
            </c:numRef>
          </c:val>
          <c:extLst>
            <c:ext xmlns:c16="http://schemas.microsoft.com/office/drawing/2014/chart" uri="{C3380CC4-5D6E-409C-BE32-E72D297353CC}">
              <c16:uniqueId val="{00000003-7DAB-C248-8B50-1CD88ED960B5}"/>
            </c:ext>
          </c:extLst>
        </c:ser>
        <c:ser>
          <c:idx val="4"/>
          <c:order val="4"/>
          <c:tx>
            <c:strRef>
              <c:f>'Figure 2'!$F$5</c:f>
              <c:strCache>
                <c:ptCount val="1"/>
                <c:pt idx="0">
                  <c:v>Wind</c:v>
                </c:pt>
              </c:strCache>
            </c:strRef>
          </c:tx>
          <c:spPr>
            <a:solidFill>
              <a:schemeClr val="accent6">
                <a:lumMod val="60000"/>
                <a:lumOff val="40000"/>
              </a:schemeClr>
            </a:solidFill>
            <a:ln>
              <a:noFill/>
            </a:ln>
            <a:effectLst/>
          </c:spPr>
          <c:invertIfNegative val="0"/>
          <c:dPt>
            <c:idx val="1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7568-1943-9720-21D92EAD01EF}"/>
              </c:ext>
            </c:extLst>
          </c:dPt>
          <c:cat>
            <c:numRef>
              <c:f>'Figure 2'!$A$6:$A$25</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'Figure 2'!$F$6:$F$25</c:f>
              <c:numCache>
                <c:formatCode>_(* #,##0_);_(* \(#,##0\);_(* "-"??_);_(@_)</c:formatCode>
                <c:ptCount val="20"/>
                <c:pt idx="0">
                  <c:v>76</c:v>
                </c:pt>
                <c:pt idx="1">
                  <c:v>56</c:v>
                </c:pt>
                <c:pt idx="2">
                  <c:v>68</c:v>
                </c:pt>
                <c:pt idx="3">
                  <c:v>99</c:v>
                </c:pt>
                <c:pt idx="4">
                  <c:v>197</c:v>
                </c:pt>
                <c:pt idx="5">
                  <c:v>502</c:v>
                </c:pt>
                <c:pt idx="6">
                  <c:v>1333</c:v>
                </c:pt>
                <c:pt idx="7">
                  <c:v>3401</c:v>
                </c:pt>
                <c:pt idx="8">
                  <c:v>2940</c:v>
                </c:pt>
                <c:pt idx="9">
                  <c:v>7190</c:v>
                </c:pt>
                <c:pt idx="10">
                  <c:v>11976</c:v>
                </c:pt>
                <c:pt idx="11">
                  <c:v>16655</c:v>
                </c:pt>
                <c:pt idx="12">
                  <c:v>15190</c:v>
                </c:pt>
                <c:pt idx="13">
                  <c:v>15100</c:v>
                </c:pt>
                <c:pt idx="14">
                  <c:v>20050</c:v>
                </c:pt>
                <c:pt idx="15">
                  <c:v>34730</c:v>
                </c:pt>
                <c:pt idx="16">
                  <c:v>17340</c:v>
                </c:pt>
                <c:pt idx="17">
                  <c:v>15030</c:v>
                </c:pt>
                <c:pt idx="18">
                  <c:v>20590</c:v>
                </c:pt>
                <c:pt idx="19">
                  <c:v>25790</c:v>
                </c:pt>
              </c:numCache>
            </c:numRef>
          </c:val>
          <c:extLst>
            <c:ext xmlns:c16="http://schemas.microsoft.com/office/drawing/2014/chart" uri="{C3380CC4-5D6E-409C-BE32-E72D297353CC}">
              <c16:uniqueId val="{00000004-7DAB-C248-8B50-1CD88ED960B5}"/>
            </c:ext>
          </c:extLst>
        </c:ser>
        <c:ser>
          <c:idx val="5"/>
          <c:order val="5"/>
          <c:tx>
            <c:strRef>
              <c:f>'Figure 2'!$G$5</c:f>
              <c:strCache>
                <c:ptCount val="1"/>
                <c:pt idx="0">
                  <c:v>Solar</c:v>
                </c:pt>
              </c:strCache>
            </c:strRef>
          </c:tx>
          <c:spPr>
            <a:solidFill>
              <a:srgbClr val="FFC000"/>
            </a:solidFill>
            <a:ln>
              <a:noFill/>
            </a:ln>
            <a:effectLst/>
          </c:spPr>
          <c:invertIfNegative val="0"/>
          <c:cat>
            <c:numRef>
              <c:f>'Figure 2'!$A$6:$A$25</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'Figure 2'!$G$6:$G$25</c:f>
              <c:numCache>
                <c:formatCode>_(* #,##0_);_(* \(#,##0\);_(* "-"??_);_(@_)</c:formatCode>
                <c:ptCount val="20"/>
                <c:pt idx="0">
                  <c:v>1.9699999999999989</c:v>
                </c:pt>
                <c:pt idx="1">
                  <c:v>13</c:v>
                </c:pt>
                <c:pt idx="2">
                  <c:v>13</c:v>
                </c:pt>
                <c:pt idx="3">
                  <c:v>10</c:v>
                </c:pt>
                <c:pt idx="4">
                  <c:v>10</c:v>
                </c:pt>
                <c:pt idx="5">
                  <c:v>7</c:v>
                </c:pt>
                <c:pt idx="6">
                  <c:v>8</c:v>
                </c:pt>
                <c:pt idx="7">
                  <c:v>20</c:v>
                </c:pt>
                <c:pt idx="8">
                  <c:v>50</c:v>
                </c:pt>
                <c:pt idx="9">
                  <c:v>150</c:v>
                </c:pt>
                <c:pt idx="10">
                  <c:v>180</c:v>
                </c:pt>
                <c:pt idx="11">
                  <c:v>1915</c:v>
                </c:pt>
                <c:pt idx="12">
                  <c:v>1290</c:v>
                </c:pt>
                <c:pt idx="13">
                  <c:v>12480</c:v>
                </c:pt>
                <c:pt idx="14">
                  <c:v>8970</c:v>
                </c:pt>
                <c:pt idx="15">
                  <c:v>17770</c:v>
                </c:pt>
                <c:pt idx="16">
                  <c:v>34790</c:v>
                </c:pt>
                <c:pt idx="17">
                  <c:v>52830</c:v>
                </c:pt>
                <c:pt idx="18">
                  <c:v>44380</c:v>
                </c:pt>
                <c:pt idx="19">
                  <c:v>30050</c:v>
                </c:pt>
              </c:numCache>
            </c:numRef>
          </c:val>
          <c:extLst>
            <c:ext xmlns:c16="http://schemas.microsoft.com/office/drawing/2014/chart" uri="{C3380CC4-5D6E-409C-BE32-E72D297353CC}">
              <c16:uniqueId val="{00000005-7DAB-C248-8B50-1CD88ED960B5}"/>
            </c:ext>
          </c:extLst>
        </c:ser>
        <c:dLbls>
          <c:showLegendKey val="0"/>
          <c:showVal val="0"/>
          <c:showCatName val="0"/>
          <c:showSerName val="0"/>
          <c:showPercent val="0"/>
          <c:showBubbleSize val="0"/>
        </c:dLbls>
        <c:gapWidth val="150"/>
        <c:overlap val="100"/>
        <c:axId val="98648768"/>
        <c:axId val="53856656"/>
      </c:barChart>
      <c:catAx>
        <c:axId val="986487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3856656"/>
        <c:crosses val="autoZero"/>
        <c:auto val="1"/>
        <c:lblAlgn val="ctr"/>
        <c:lblOffset val="100"/>
        <c:noMultiLvlLbl val="0"/>
      </c:catAx>
      <c:valAx>
        <c:axId val="53856656"/>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Capacity</a:t>
                </a:r>
                <a:r>
                  <a:rPr lang="zh-CN"/>
                  <a:t> </a:t>
                </a:r>
                <a:r>
                  <a:rPr lang="en-US"/>
                  <a:t>addition</a:t>
                </a:r>
                <a:r>
                  <a:rPr lang="zh-CN"/>
                  <a:t> </a:t>
                </a:r>
                <a:r>
                  <a:rPr lang="en-US"/>
                  <a:t>(GW)</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8648768"/>
        <c:crosses val="autoZero"/>
        <c:crossBetween val="between"/>
        <c:dispUnits>
          <c:builtInUnit val="thousands"/>
        </c:dispUnits>
      </c:valAx>
      <c:spPr>
        <a:noFill/>
        <a:ln w="12700">
          <a:solidFill>
            <a:schemeClr val="tx1"/>
          </a:solidFill>
        </a:ln>
        <a:effectLst/>
      </c:spPr>
    </c:plotArea>
    <c:legend>
      <c:legendPos val="r"/>
      <c:layout>
        <c:manualLayout>
          <c:xMode val="edge"/>
          <c:yMode val="edge"/>
          <c:x val="8.8022697727755797E-2"/>
          <c:y val="3.8305181610363219E-2"/>
          <c:w val="8.7301299351715309E-2"/>
          <c:h val="0.2856934346621306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04587194697177"/>
          <c:y val="2.5882352941176471E-2"/>
          <c:w val="0.81003187604230431"/>
          <c:h val="0.91276850393700792"/>
        </c:manualLayout>
      </c:layout>
      <c:scatterChart>
        <c:scatterStyle val="lineMarker"/>
        <c:varyColors val="0"/>
        <c:ser>
          <c:idx val="0"/>
          <c:order val="0"/>
          <c:tx>
            <c:strRef>
              <c:f>'Figure 3'!$A$6</c:f>
              <c:strCache>
                <c:ptCount val="1"/>
                <c:pt idx="0">
                  <c:v>History</c:v>
                </c:pt>
              </c:strCache>
            </c:strRef>
          </c:tx>
          <c:spPr>
            <a:ln w="19050" cap="rnd">
              <a:solidFill>
                <a:schemeClr val="tx1">
                  <a:lumMod val="85000"/>
                  <a:lumOff val="15000"/>
                </a:schemeClr>
              </a:solidFill>
              <a:round/>
            </a:ln>
            <a:effectLst/>
          </c:spPr>
          <c:marker>
            <c:symbol val="circle"/>
            <c:size val="5"/>
            <c:spPr>
              <a:solidFill>
                <a:schemeClr val="tx1">
                  <a:lumMod val="85000"/>
                  <a:lumOff val="15000"/>
                </a:schemeClr>
              </a:solidFill>
              <a:ln w="9525">
                <a:solidFill>
                  <a:schemeClr val="tx1">
                    <a:lumMod val="85000"/>
                    <a:lumOff val="15000"/>
                  </a:schemeClr>
                </a:solidFill>
              </a:ln>
              <a:effectLst/>
            </c:spPr>
          </c:marker>
          <c:xVal>
            <c:numRef>
              <c:f>'Figure 3'!$B$5:$J$5</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3'!$B$6:$J$6</c:f>
              <c:numCache>
                <c:formatCode>0_ </c:formatCode>
                <c:ptCount val="9"/>
                <c:pt idx="0">
                  <c:v>1006.7034</c:v>
                </c:pt>
                <c:pt idx="1">
                  <c:v>1892.3115600000001</c:v>
                </c:pt>
                <c:pt idx="2">
                  <c:v>2495.6841600000002</c:v>
                </c:pt>
                <c:pt idx="3">
                  <c:v>2738.49485</c:v>
                </c:pt>
                <c:pt idx="4" formatCode="General">
                  <c:v>2740</c:v>
                </c:pt>
              </c:numCache>
            </c:numRef>
          </c:yVal>
          <c:smooth val="0"/>
          <c:extLst>
            <c:ext xmlns:c16="http://schemas.microsoft.com/office/drawing/2014/chart" uri="{C3380CC4-5D6E-409C-BE32-E72D297353CC}">
              <c16:uniqueId val="{00000000-6BA4-914D-991B-B6259483693C}"/>
            </c:ext>
          </c:extLst>
        </c:ser>
        <c:ser>
          <c:idx val="1"/>
          <c:order val="1"/>
          <c:tx>
            <c:strRef>
              <c:f>'Figure 3'!$A$7</c:f>
              <c:strCache>
                <c:ptCount val="1"/>
                <c:pt idx="0">
                  <c:v>ERI</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'Figure 3'!$B$5:$J$5</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3'!$B$7:$J$7</c:f>
              <c:numCache>
                <c:formatCode>0_ </c:formatCode>
                <c:ptCount val="9"/>
                <c:pt idx="4" formatCode="General">
                  <c:v>2740</c:v>
                </c:pt>
                <c:pt idx="5" formatCode="General">
                  <c:v>2650</c:v>
                </c:pt>
                <c:pt idx="6" formatCode="General">
                  <c:v>2480</c:v>
                </c:pt>
                <c:pt idx="7" formatCode="General">
                  <c:v>1980</c:v>
                </c:pt>
                <c:pt idx="8" formatCode="General">
                  <c:v>580</c:v>
                </c:pt>
              </c:numCache>
            </c:numRef>
          </c:yVal>
          <c:smooth val="0"/>
          <c:extLst>
            <c:ext xmlns:c16="http://schemas.microsoft.com/office/drawing/2014/chart" uri="{C3380CC4-5D6E-409C-BE32-E72D297353CC}">
              <c16:uniqueId val="{00000001-6BA4-914D-991B-B6259483693C}"/>
            </c:ext>
          </c:extLst>
        </c:ser>
        <c:ser>
          <c:idx val="2"/>
          <c:order val="2"/>
          <c:tx>
            <c:strRef>
              <c:f>'Figure 3'!$A$8</c:f>
              <c:strCache>
                <c:ptCount val="1"/>
                <c:pt idx="0">
                  <c:v>SGERI</c:v>
                </c:pt>
              </c:strCache>
            </c:strRef>
          </c:tx>
          <c:spPr>
            <a:ln w="19050" cap="rnd">
              <a:solidFill>
                <a:schemeClr val="accent3"/>
              </a:solidFill>
              <a:prstDash val="sysDot"/>
              <a:round/>
            </a:ln>
            <a:effectLst/>
          </c:spPr>
          <c:marker>
            <c:symbol val="circle"/>
            <c:size val="5"/>
            <c:spPr>
              <a:solidFill>
                <a:schemeClr val="accent3"/>
              </a:solidFill>
              <a:ln w="9525">
                <a:solidFill>
                  <a:schemeClr val="accent3"/>
                </a:solidFill>
                <a:prstDash val="sysDot"/>
              </a:ln>
              <a:effectLst/>
            </c:spPr>
          </c:marker>
          <c:xVal>
            <c:numRef>
              <c:f>'Figure 3'!$B$5:$J$5</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3'!$B$8:$J$8</c:f>
              <c:numCache>
                <c:formatCode>0_ </c:formatCode>
                <c:ptCount val="9"/>
                <c:pt idx="4" formatCode="General">
                  <c:v>2740</c:v>
                </c:pt>
                <c:pt idx="5" formatCode="General">
                  <c:v>2750</c:v>
                </c:pt>
                <c:pt idx="6" formatCode="General">
                  <c:v>2800</c:v>
                </c:pt>
                <c:pt idx="7" formatCode="General">
                  <c:v>2400</c:v>
                </c:pt>
                <c:pt idx="8" formatCode="General">
                  <c:v>800</c:v>
                </c:pt>
              </c:numCache>
            </c:numRef>
          </c:yVal>
          <c:smooth val="0"/>
          <c:extLst>
            <c:ext xmlns:c16="http://schemas.microsoft.com/office/drawing/2014/chart" uri="{C3380CC4-5D6E-409C-BE32-E72D297353CC}">
              <c16:uniqueId val="{00000002-6BA4-914D-991B-B6259483693C}"/>
            </c:ext>
          </c:extLst>
        </c:ser>
        <c:ser>
          <c:idx val="3"/>
          <c:order val="3"/>
          <c:tx>
            <c:strRef>
              <c:f>'Figure 3'!$A$9</c:f>
              <c:strCache>
                <c:ptCount val="1"/>
                <c:pt idx="0">
                  <c:v>Tsinghua</c:v>
                </c:pt>
              </c:strCache>
            </c:strRef>
          </c:tx>
          <c:spPr>
            <a:ln w="19050" cap="rnd">
              <a:solidFill>
                <a:schemeClr val="accent4"/>
              </a:solidFill>
              <a:prstDash val="sysDot"/>
              <a:round/>
            </a:ln>
            <a:effectLst/>
          </c:spPr>
          <c:marker>
            <c:symbol val="circle"/>
            <c:size val="5"/>
            <c:spPr>
              <a:solidFill>
                <a:schemeClr val="accent4"/>
              </a:solidFill>
              <a:ln w="9525">
                <a:solidFill>
                  <a:schemeClr val="accent4"/>
                </a:solidFill>
                <a:prstDash val="sysDot"/>
              </a:ln>
              <a:effectLst/>
            </c:spPr>
          </c:marker>
          <c:xVal>
            <c:numRef>
              <c:f>'Figure 3'!$B$5:$J$5</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3'!$B$9:$J$9</c:f>
              <c:numCache>
                <c:formatCode>0_ </c:formatCode>
                <c:ptCount val="9"/>
                <c:pt idx="4" formatCode="General">
                  <c:v>2740</c:v>
                </c:pt>
                <c:pt idx="5" formatCode="General">
                  <c:v>2450</c:v>
                </c:pt>
                <c:pt idx="6" formatCode="General">
                  <c:v>2300</c:v>
                </c:pt>
                <c:pt idx="7" formatCode="General">
                  <c:v>2050</c:v>
                </c:pt>
                <c:pt idx="8" formatCode="General">
                  <c:v>700</c:v>
                </c:pt>
              </c:numCache>
            </c:numRef>
          </c:yVal>
          <c:smooth val="0"/>
          <c:extLst>
            <c:ext xmlns:c16="http://schemas.microsoft.com/office/drawing/2014/chart" uri="{C3380CC4-5D6E-409C-BE32-E72D297353CC}">
              <c16:uniqueId val="{00000003-6BA4-914D-991B-B6259483693C}"/>
            </c:ext>
          </c:extLst>
        </c:ser>
        <c:ser>
          <c:idx val="4"/>
          <c:order val="4"/>
          <c:tx>
            <c:strRef>
              <c:f>'Figure 3'!$A$10</c:f>
              <c:strCache>
                <c:ptCount val="1"/>
                <c:pt idx="0">
                  <c:v>NRDC-a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'Figure 3'!$B$5:$J$5</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3'!$B$10:$J$10</c:f>
              <c:numCache>
                <c:formatCode>0_ </c:formatCode>
                <c:ptCount val="9"/>
                <c:pt idx="4" formatCode="General">
                  <c:v>2740</c:v>
                </c:pt>
                <c:pt idx="5" formatCode="General">
                  <c:v>2800</c:v>
                </c:pt>
                <c:pt idx="6" formatCode="General">
                  <c:v>2900</c:v>
                </c:pt>
                <c:pt idx="7" formatCode="General">
                  <c:v>3100</c:v>
                </c:pt>
                <c:pt idx="8" formatCode="General">
                  <c:v>2500</c:v>
                </c:pt>
              </c:numCache>
            </c:numRef>
          </c:yVal>
          <c:smooth val="0"/>
          <c:extLst>
            <c:ext xmlns:c16="http://schemas.microsoft.com/office/drawing/2014/chart" uri="{C3380CC4-5D6E-409C-BE32-E72D297353CC}">
              <c16:uniqueId val="{00000004-6BA4-914D-991B-B6259483693C}"/>
            </c:ext>
          </c:extLst>
        </c:ser>
        <c:ser>
          <c:idx val="5"/>
          <c:order val="5"/>
          <c:tx>
            <c:strRef>
              <c:f>'Figure 3'!$A$11</c:f>
              <c:strCache>
                <c:ptCount val="1"/>
                <c:pt idx="0">
                  <c:v>NRDC-b</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'Figure 3'!$B$5:$J$5</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3'!$B$11:$J$11</c:f>
              <c:numCache>
                <c:formatCode>0_ </c:formatCode>
                <c:ptCount val="9"/>
                <c:pt idx="4" formatCode="General">
                  <c:v>2740</c:v>
                </c:pt>
                <c:pt idx="5" formatCode="General">
                  <c:v>2720</c:v>
                </c:pt>
                <c:pt idx="6" formatCode="General">
                  <c:v>2600</c:v>
                </c:pt>
                <c:pt idx="7" formatCode="General">
                  <c:v>2400</c:v>
                </c:pt>
                <c:pt idx="8" formatCode="General">
                  <c:v>1200</c:v>
                </c:pt>
              </c:numCache>
            </c:numRef>
          </c:yVal>
          <c:smooth val="0"/>
          <c:extLst>
            <c:ext xmlns:c16="http://schemas.microsoft.com/office/drawing/2014/chart" uri="{C3380CC4-5D6E-409C-BE32-E72D297353CC}">
              <c16:uniqueId val="{00000005-6BA4-914D-991B-B6259483693C}"/>
            </c:ext>
          </c:extLst>
        </c:ser>
        <c:ser>
          <c:idx val="6"/>
          <c:order val="6"/>
          <c:tx>
            <c:strRef>
              <c:f>'Figure 3'!$A$12</c:f>
              <c:strCache>
                <c:ptCount val="1"/>
                <c:pt idx="0">
                  <c:v>NRDC-c</c:v>
                </c:pt>
              </c:strCache>
            </c:strRef>
          </c:tx>
          <c:spPr>
            <a:ln w="19050" cap="rnd">
              <a:solidFill>
                <a:schemeClr val="accent1">
                  <a:lumMod val="60000"/>
                </a:schemeClr>
              </a:solidFill>
              <a:prstDash val="sysDot"/>
              <a:round/>
            </a:ln>
            <a:effectLst/>
          </c:spPr>
          <c:marker>
            <c:symbol val="circle"/>
            <c:size val="5"/>
            <c:spPr>
              <a:solidFill>
                <a:schemeClr val="accent1">
                  <a:lumMod val="60000"/>
                </a:schemeClr>
              </a:solidFill>
              <a:ln w="9525">
                <a:solidFill>
                  <a:schemeClr val="accent1">
                    <a:lumMod val="60000"/>
                  </a:schemeClr>
                </a:solidFill>
                <a:prstDash val="sysDot"/>
              </a:ln>
              <a:effectLst/>
            </c:spPr>
          </c:marker>
          <c:xVal>
            <c:numRef>
              <c:f>'Figure 3'!$B$5:$J$5</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3'!$B$12:$J$12</c:f>
              <c:numCache>
                <c:formatCode>0_ </c:formatCode>
                <c:ptCount val="9"/>
                <c:pt idx="4" formatCode="General">
                  <c:v>2740</c:v>
                </c:pt>
                <c:pt idx="5" formatCode="General">
                  <c:v>2680</c:v>
                </c:pt>
                <c:pt idx="6" formatCode="General">
                  <c:v>2300</c:v>
                </c:pt>
                <c:pt idx="7" formatCode="General">
                  <c:v>2000</c:v>
                </c:pt>
                <c:pt idx="8" formatCode="General">
                  <c:v>1200</c:v>
                </c:pt>
              </c:numCache>
            </c:numRef>
          </c:yVal>
          <c:smooth val="0"/>
          <c:extLst>
            <c:ext xmlns:c16="http://schemas.microsoft.com/office/drawing/2014/chart" uri="{C3380CC4-5D6E-409C-BE32-E72D297353CC}">
              <c16:uniqueId val="{00000006-6BA4-914D-991B-B6259483693C}"/>
            </c:ext>
          </c:extLst>
        </c:ser>
        <c:dLbls>
          <c:showLegendKey val="0"/>
          <c:showVal val="0"/>
          <c:showCatName val="0"/>
          <c:showSerName val="0"/>
          <c:showPercent val="0"/>
          <c:showBubbleSize val="0"/>
        </c:dLbls>
        <c:axId val="1532237504"/>
        <c:axId val="1532239136"/>
      </c:scatterChart>
      <c:valAx>
        <c:axId val="1532237504"/>
        <c:scaling>
          <c:orientation val="minMax"/>
          <c:max val="2050"/>
          <c:min val="2000"/>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32239136"/>
        <c:crosses val="autoZero"/>
        <c:crossBetween val="midCat"/>
        <c:majorUnit val="10"/>
        <c:minorUnit val="5"/>
      </c:valAx>
      <c:valAx>
        <c:axId val="1532239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Million</a:t>
                </a:r>
                <a:r>
                  <a:rPr lang="zh-CN"/>
                  <a:t> </a:t>
                </a:r>
                <a:r>
                  <a:rPr lang="en-US"/>
                  <a:t>tce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_ "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32237504"/>
        <c:crosses val="autoZero"/>
        <c:crossBetween val="midCat"/>
        <c:majorUnit val="500"/>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84411975241062"/>
          <c:y val="2.6960784313725492E-2"/>
          <c:w val="0.8367280727609584"/>
          <c:h val="0.90178091709124597"/>
        </c:manualLayout>
      </c:layout>
      <c:scatterChart>
        <c:scatterStyle val="lineMarker"/>
        <c:varyColors val="0"/>
        <c:ser>
          <c:idx val="0"/>
          <c:order val="0"/>
          <c:tx>
            <c:strRef>
              <c:f>'Figure 3'!$A$26</c:f>
              <c:strCache>
                <c:ptCount val="1"/>
                <c:pt idx="0">
                  <c:v>History</c:v>
                </c:pt>
              </c:strCache>
            </c:strRef>
          </c:tx>
          <c:spPr>
            <a:ln w="19050" cap="rnd">
              <a:solidFill>
                <a:schemeClr val="tx1">
                  <a:lumMod val="85000"/>
                  <a:lumOff val="15000"/>
                </a:schemeClr>
              </a:solidFill>
              <a:round/>
            </a:ln>
            <a:effectLst/>
          </c:spPr>
          <c:marker>
            <c:symbol val="circle"/>
            <c:size val="5"/>
            <c:spPr>
              <a:solidFill>
                <a:schemeClr val="tx1">
                  <a:lumMod val="85000"/>
                  <a:lumOff val="15000"/>
                </a:schemeClr>
              </a:solidFill>
              <a:ln w="9525">
                <a:solidFill>
                  <a:schemeClr val="tx1">
                    <a:lumMod val="85000"/>
                    <a:lumOff val="15000"/>
                  </a:schemeClr>
                </a:solidFill>
              </a:ln>
              <a:effectLst/>
            </c:spPr>
          </c:marker>
          <c:xVal>
            <c:numRef>
              <c:f>'Figure 3'!$B$25:$F$25</c:f>
              <c:numCache>
                <c:formatCode>General</c:formatCode>
                <c:ptCount val="5"/>
                <c:pt idx="0">
                  <c:v>2000</c:v>
                </c:pt>
                <c:pt idx="1">
                  <c:v>2005</c:v>
                </c:pt>
                <c:pt idx="2">
                  <c:v>2010</c:v>
                </c:pt>
                <c:pt idx="3">
                  <c:v>2015</c:v>
                </c:pt>
                <c:pt idx="4">
                  <c:v>2018</c:v>
                </c:pt>
              </c:numCache>
            </c:numRef>
          </c:xVal>
          <c:yVal>
            <c:numRef>
              <c:f>'Figure 3'!$B$26:$F$26</c:f>
              <c:numCache>
                <c:formatCode>General</c:formatCode>
                <c:ptCount val="5"/>
                <c:pt idx="0">
                  <c:v>3100</c:v>
                </c:pt>
                <c:pt idx="1">
                  <c:v>5408</c:v>
                </c:pt>
                <c:pt idx="2">
                  <c:v>7833</c:v>
                </c:pt>
                <c:pt idx="3">
                  <c:v>9101</c:v>
                </c:pt>
                <c:pt idx="4">
                  <c:v>9500</c:v>
                </c:pt>
              </c:numCache>
            </c:numRef>
          </c:yVal>
          <c:smooth val="0"/>
          <c:extLst>
            <c:ext xmlns:c16="http://schemas.microsoft.com/office/drawing/2014/chart" uri="{C3380CC4-5D6E-409C-BE32-E72D297353CC}">
              <c16:uniqueId val="{00000000-C86B-7D4C-B1FE-8C0F3F7B2CAB}"/>
            </c:ext>
          </c:extLst>
        </c:ser>
        <c:ser>
          <c:idx val="1"/>
          <c:order val="1"/>
          <c:tx>
            <c:strRef>
              <c:f>'Figure 3'!$A$27</c:f>
              <c:strCache>
                <c:ptCount val="1"/>
                <c:pt idx="0">
                  <c:v>ERI</c:v>
                </c:pt>
              </c:strCache>
            </c:strRef>
          </c:tx>
          <c:spPr>
            <a:ln w="19050" cap="rnd">
              <a:solidFill>
                <a:schemeClr val="accent2"/>
              </a:solidFill>
              <a:prstDash val="sysDot"/>
              <a:round/>
            </a:ln>
            <a:effectLst/>
          </c:spPr>
          <c:marker>
            <c:symbol val="circle"/>
            <c:size val="5"/>
            <c:spPr>
              <a:solidFill>
                <a:schemeClr val="accent2"/>
              </a:solidFill>
              <a:ln w="9525">
                <a:solidFill>
                  <a:schemeClr val="accent2"/>
                </a:solidFill>
                <a:prstDash val="sysDot"/>
              </a:ln>
              <a:effectLst/>
            </c:spPr>
          </c:marker>
          <c:xVal>
            <c:numRef>
              <c:f>'Figure 3'!$B$25:$J$25</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3'!$B$27:$J$27</c:f>
              <c:numCache>
                <c:formatCode>General</c:formatCode>
                <c:ptCount val="9"/>
                <c:pt idx="4">
                  <c:v>9500</c:v>
                </c:pt>
                <c:pt idx="5">
                  <c:v>9700</c:v>
                </c:pt>
                <c:pt idx="6">
                  <c:v>9900</c:v>
                </c:pt>
                <c:pt idx="7">
                  <c:v>8240</c:v>
                </c:pt>
                <c:pt idx="8">
                  <c:v>3000</c:v>
                </c:pt>
              </c:numCache>
            </c:numRef>
          </c:yVal>
          <c:smooth val="0"/>
          <c:extLst>
            <c:ext xmlns:c16="http://schemas.microsoft.com/office/drawing/2014/chart" uri="{C3380CC4-5D6E-409C-BE32-E72D297353CC}">
              <c16:uniqueId val="{00000001-C86B-7D4C-B1FE-8C0F3F7B2CAB}"/>
            </c:ext>
          </c:extLst>
        </c:ser>
        <c:ser>
          <c:idx val="2"/>
          <c:order val="2"/>
          <c:tx>
            <c:strRef>
              <c:f>'Figure 3'!$A$28</c:f>
              <c:strCache>
                <c:ptCount val="1"/>
                <c:pt idx="0">
                  <c:v>SGERI-a</c:v>
                </c:pt>
              </c:strCache>
            </c:strRef>
          </c:tx>
          <c:spPr>
            <a:ln w="19050" cap="rnd">
              <a:solidFill>
                <a:schemeClr val="accent3"/>
              </a:solidFill>
              <a:prstDash val="sysDot"/>
              <a:round/>
            </a:ln>
            <a:effectLst/>
          </c:spPr>
          <c:marker>
            <c:symbol val="circle"/>
            <c:size val="5"/>
            <c:spPr>
              <a:solidFill>
                <a:schemeClr val="accent3"/>
              </a:solidFill>
              <a:ln w="9525">
                <a:solidFill>
                  <a:schemeClr val="accent3"/>
                </a:solidFill>
                <a:prstDash val="sysDot"/>
              </a:ln>
              <a:effectLst/>
            </c:spPr>
          </c:marker>
          <c:xVal>
            <c:numRef>
              <c:f>'Figure 3'!$B$25:$J$25</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3'!$B$28:$J$28</c:f>
              <c:numCache>
                <c:formatCode>General</c:formatCode>
                <c:ptCount val="9"/>
                <c:pt idx="4">
                  <c:v>9500</c:v>
                </c:pt>
                <c:pt idx="5">
                  <c:v>10300</c:v>
                </c:pt>
                <c:pt idx="6">
                  <c:v>10600</c:v>
                </c:pt>
                <c:pt idx="7">
                  <c:v>10000</c:v>
                </c:pt>
                <c:pt idx="8">
                  <c:v>4800</c:v>
                </c:pt>
              </c:numCache>
            </c:numRef>
          </c:yVal>
          <c:smooth val="0"/>
          <c:extLst>
            <c:ext xmlns:c16="http://schemas.microsoft.com/office/drawing/2014/chart" uri="{C3380CC4-5D6E-409C-BE32-E72D297353CC}">
              <c16:uniqueId val="{00000002-C86B-7D4C-B1FE-8C0F3F7B2CAB}"/>
            </c:ext>
          </c:extLst>
        </c:ser>
        <c:ser>
          <c:idx val="3"/>
          <c:order val="3"/>
          <c:tx>
            <c:strRef>
              <c:f>'Figure 3'!$A$29</c:f>
              <c:strCache>
                <c:ptCount val="1"/>
                <c:pt idx="0">
                  <c:v>SGERI-a</c:v>
                </c:pt>
              </c:strCache>
            </c:strRef>
          </c:tx>
          <c:spPr>
            <a:ln w="19050" cap="rnd">
              <a:solidFill>
                <a:schemeClr val="bg1">
                  <a:lumMod val="50000"/>
                </a:schemeClr>
              </a:solidFill>
              <a:prstDash val="sysDot"/>
              <a:round/>
            </a:ln>
            <a:effectLst/>
          </c:spPr>
          <c:marker>
            <c:symbol val="circle"/>
            <c:size val="5"/>
            <c:spPr>
              <a:solidFill>
                <a:schemeClr val="bg1">
                  <a:lumMod val="50000"/>
                </a:schemeClr>
              </a:solidFill>
              <a:ln w="9525">
                <a:solidFill>
                  <a:schemeClr val="bg1">
                    <a:lumMod val="50000"/>
                  </a:schemeClr>
                </a:solidFill>
                <a:prstDash val="sysDot"/>
              </a:ln>
              <a:effectLst/>
            </c:spPr>
          </c:marker>
          <c:xVal>
            <c:numRef>
              <c:f>'Figure 3'!$B$25:$J$25</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3'!$B$29:$J$29</c:f>
              <c:numCache>
                <c:formatCode>General</c:formatCode>
                <c:ptCount val="9"/>
                <c:pt idx="4">
                  <c:v>9500</c:v>
                </c:pt>
                <c:pt idx="5">
                  <c:v>10600</c:v>
                </c:pt>
                <c:pt idx="6">
                  <c:v>10900</c:v>
                </c:pt>
                <c:pt idx="7">
                  <c:v>10500</c:v>
                </c:pt>
                <c:pt idx="8">
                  <c:v>6200</c:v>
                </c:pt>
              </c:numCache>
            </c:numRef>
          </c:yVal>
          <c:smooth val="0"/>
          <c:extLst>
            <c:ext xmlns:c16="http://schemas.microsoft.com/office/drawing/2014/chart" uri="{C3380CC4-5D6E-409C-BE32-E72D297353CC}">
              <c16:uniqueId val="{00000003-C86B-7D4C-B1FE-8C0F3F7B2CAB}"/>
            </c:ext>
          </c:extLst>
        </c:ser>
        <c:ser>
          <c:idx val="4"/>
          <c:order val="4"/>
          <c:tx>
            <c:strRef>
              <c:f>'Figure 3'!$A$30</c:f>
              <c:strCache>
                <c:ptCount val="1"/>
                <c:pt idx="0">
                  <c:v>Tsinghua-a</c:v>
                </c:pt>
              </c:strCache>
            </c:strRef>
          </c:tx>
          <c:spPr>
            <a:ln w="19050" cap="rnd">
              <a:solidFill>
                <a:schemeClr val="accent4"/>
              </a:solidFill>
              <a:prstDash val="sysDot"/>
              <a:round/>
            </a:ln>
            <a:effectLst/>
          </c:spPr>
          <c:marker>
            <c:symbol val="circle"/>
            <c:size val="5"/>
            <c:spPr>
              <a:solidFill>
                <a:schemeClr val="accent4"/>
              </a:solidFill>
              <a:ln w="9525">
                <a:solidFill>
                  <a:schemeClr val="accent4"/>
                </a:solidFill>
                <a:prstDash val="sysDot"/>
              </a:ln>
              <a:effectLst/>
            </c:spPr>
          </c:marker>
          <c:xVal>
            <c:numRef>
              <c:f>'Figure 3'!$B$25:$J$25</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3'!$B$30:$J$30</c:f>
              <c:numCache>
                <c:formatCode>General</c:formatCode>
                <c:ptCount val="9"/>
                <c:pt idx="4">
                  <c:v>9500</c:v>
                </c:pt>
                <c:pt idx="5">
                  <c:v>10200</c:v>
                </c:pt>
                <c:pt idx="6">
                  <c:v>10500</c:v>
                </c:pt>
                <c:pt idx="7">
                  <c:v>10600</c:v>
                </c:pt>
                <c:pt idx="8">
                  <c:v>7200</c:v>
                </c:pt>
              </c:numCache>
            </c:numRef>
          </c:yVal>
          <c:smooth val="0"/>
          <c:extLst>
            <c:ext xmlns:c16="http://schemas.microsoft.com/office/drawing/2014/chart" uri="{C3380CC4-5D6E-409C-BE32-E72D297353CC}">
              <c16:uniqueId val="{00000004-C86B-7D4C-B1FE-8C0F3F7B2CAB}"/>
            </c:ext>
          </c:extLst>
        </c:ser>
        <c:ser>
          <c:idx val="5"/>
          <c:order val="5"/>
          <c:tx>
            <c:strRef>
              <c:f>'Figure 3'!$A$31</c:f>
              <c:strCache>
                <c:ptCount val="1"/>
                <c:pt idx="0">
                  <c:v>Tsinghua-a</c:v>
                </c:pt>
              </c:strCache>
            </c:strRef>
          </c:tx>
          <c:spPr>
            <a:ln w="19050" cap="rnd">
              <a:solidFill>
                <a:schemeClr val="accent4"/>
              </a:solidFill>
              <a:prstDash val="solid"/>
              <a:round/>
            </a:ln>
            <a:effectLst/>
          </c:spPr>
          <c:marker>
            <c:symbol val="circle"/>
            <c:size val="5"/>
            <c:spPr>
              <a:solidFill>
                <a:schemeClr val="accent4"/>
              </a:solidFill>
              <a:ln w="9525">
                <a:solidFill>
                  <a:schemeClr val="accent4"/>
                </a:solidFill>
                <a:prstDash val="solid"/>
              </a:ln>
              <a:effectLst/>
            </c:spPr>
          </c:marker>
          <c:xVal>
            <c:numRef>
              <c:f>'Figure 3'!$B$25:$J$25</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3'!$B$31:$J$31</c:f>
              <c:numCache>
                <c:formatCode>General</c:formatCode>
                <c:ptCount val="9"/>
                <c:pt idx="4">
                  <c:v>9500</c:v>
                </c:pt>
                <c:pt idx="5">
                  <c:v>10180</c:v>
                </c:pt>
                <c:pt idx="6">
                  <c:v>10300</c:v>
                </c:pt>
                <c:pt idx="7">
                  <c:v>9980</c:v>
                </c:pt>
                <c:pt idx="8">
                  <c:v>5600</c:v>
                </c:pt>
              </c:numCache>
            </c:numRef>
          </c:yVal>
          <c:smooth val="0"/>
          <c:extLst>
            <c:ext xmlns:c16="http://schemas.microsoft.com/office/drawing/2014/chart" uri="{C3380CC4-5D6E-409C-BE32-E72D297353CC}">
              <c16:uniqueId val="{00000005-C86B-7D4C-B1FE-8C0F3F7B2CAB}"/>
            </c:ext>
          </c:extLst>
        </c:ser>
        <c:ser>
          <c:idx val="6"/>
          <c:order val="6"/>
          <c:tx>
            <c:strRef>
              <c:f>'Figure 3'!$A$32</c:f>
              <c:strCache>
                <c:ptCount val="1"/>
                <c:pt idx="0">
                  <c:v>ERI-2℃</c:v>
                </c:pt>
              </c:strCache>
            </c:strRef>
          </c:tx>
          <c:spPr>
            <a:ln w="19050" cap="rnd">
              <a:solidFill>
                <a:schemeClr val="accent1">
                  <a:lumMod val="60000"/>
                </a:schemeClr>
              </a:solidFill>
              <a:prstDash val="sysDot"/>
              <a:round/>
            </a:ln>
            <a:effectLst/>
          </c:spPr>
          <c:marker>
            <c:symbol val="circle"/>
            <c:size val="5"/>
            <c:spPr>
              <a:solidFill>
                <a:schemeClr val="accent1">
                  <a:lumMod val="60000"/>
                </a:schemeClr>
              </a:solidFill>
              <a:ln w="9525">
                <a:solidFill>
                  <a:schemeClr val="accent1">
                    <a:lumMod val="60000"/>
                  </a:schemeClr>
                </a:solidFill>
                <a:prstDash val="sysDot"/>
              </a:ln>
              <a:effectLst/>
            </c:spPr>
          </c:marker>
          <c:xVal>
            <c:numRef>
              <c:f>'Figure 3'!$B$25:$J$25</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3'!$B$32:$J$32</c:f>
              <c:numCache>
                <c:formatCode>General</c:formatCode>
                <c:ptCount val="9"/>
                <c:pt idx="4">
                  <c:v>9500</c:v>
                </c:pt>
                <c:pt idx="5">
                  <c:v>10300</c:v>
                </c:pt>
                <c:pt idx="6">
                  <c:v>9900</c:v>
                </c:pt>
                <c:pt idx="7">
                  <c:v>9100</c:v>
                </c:pt>
                <c:pt idx="8">
                  <c:v>2800</c:v>
                </c:pt>
              </c:numCache>
            </c:numRef>
          </c:yVal>
          <c:smooth val="0"/>
          <c:extLst>
            <c:ext xmlns:c16="http://schemas.microsoft.com/office/drawing/2014/chart" uri="{C3380CC4-5D6E-409C-BE32-E72D297353CC}">
              <c16:uniqueId val="{00000006-C86B-7D4C-B1FE-8C0F3F7B2CAB}"/>
            </c:ext>
          </c:extLst>
        </c:ser>
        <c:ser>
          <c:idx val="7"/>
          <c:order val="7"/>
          <c:tx>
            <c:strRef>
              <c:f>'Figure 3'!$A$33</c:f>
              <c:strCache>
                <c:ptCount val="1"/>
                <c:pt idx="0">
                  <c:v>ERI-1.5℃</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'Figure 3'!$B$25:$J$25</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3'!$B$33:$J$33</c:f>
              <c:numCache>
                <c:formatCode>General</c:formatCode>
                <c:ptCount val="9"/>
                <c:pt idx="4">
                  <c:v>9500</c:v>
                </c:pt>
                <c:pt idx="5">
                  <c:v>10300</c:v>
                </c:pt>
                <c:pt idx="6">
                  <c:v>8200</c:v>
                </c:pt>
                <c:pt idx="7">
                  <c:v>6000</c:v>
                </c:pt>
                <c:pt idx="8">
                  <c:v>500</c:v>
                </c:pt>
              </c:numCache>
            </c:numRef>
          </c:yVal>
          <c:smooth val="0"/>
          <c:extLst>
            <c:ext xmlns:c16="http://schemas.microsoft.com/office/drawing/2014/chart" uri="{C3380CC4-5D6E-409C-BE32-E72D297353CC}">
              <c16:uniqueId val="{00000007-C86B-7D4C-B1FE-8C0F3F7B2CAB}"/>
            </c:ext>
          </c:extLst>
        </c:ser>
        <c:ser>
          <c:idx val="8"/>
          <c:order val="8"/>
          <c:tx>
            <c:strRef>
              <c:f>'Figure 3'!$A$34</c:f>
              <c:strCache>
                <c:ptCount val="1"/>
                <c:pt idx="0">
                  <c:v>LBL-a</c:v>
                </c:pt>
              </c:strCache>
            </c:strRef>
          </c:tx>
          <c:spPr>
            <a:ln w="19050" cap="rnd">
              <a:solidFill>
                <a:schemeClr val="accent3">
                  <a:lumMod val="60000"/>
                </a:schemeClr>
              </a:solidFill>
              <a:prstDash val="sysDot"/>
              <a:round/>
            </a:ln>
            <a:effectLst/>
          </c:spPr>
          <c:marker>
            <c:symbol val="circle"/>
            <c:size val="5"/>
            <c:spPr>
              <a:solidFill>
                <a:schemeClr val="accent3">
                  <a:lumMod val="60000"/>
                </a:schemeClr>
              </a:solidFill>
              <a:ln w="9525">
                <a:solidFill>
                  <a:schemeClr val="accent3">
                    <a:lumMod val="60000"/>
                  </a:schemeClr>
                </a:solidFill>
                <a:prstDash val="sysDot"/>
              </a:ln>
              <a:effectLst/>
            </c:spPr>
          </c:marker>
          <c:xVal>
            <c:numRef>
              <c:f>'Figure 3'!$B$25:$J$25</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3'!$B$34:$J$34</c:f>
              <c:numCache>
                <c:formatCode>General</c:formatCode>
                <c:ptCount val="9"/>
                <c:pt idx="4">
                  <c:v>9500</c:v>
                </c:pt>
                <c:pt idx="5">
                  <c:v>10500</c:v>
                </c:pt>
                <c:pt idx="6">
                  <c:v>11800</c:v>
                </c:pt>
                <c:pt idx="7">
                  <c:v>10600</c:v>
                </c:pt>
                <c:pt idx="8">
                  <c:v>8500</c:v>
                </c:pt>
              </c:numCache>
            </c:numRef>
          </c:yVal>
          <c:smooth val="0"/>
          <c:extLst>
            <c:ext xmlns:c16="http://schemas.microsoft.com/office/drawing/2014/chart" uri="{C3380CC4-5D6E-409C-BE32-E72D297353CC}">
              <c16:uniqueId val="{00000008-C86B-7D4C-B1FE-8C0F3F7B2CAB}"/>
            </c:ext>
          </c:extLst>
        </c:ser>
        <c:ser>
          <c:idx val="9"/>
          <c:order val="9"/>
          <c:tx>
            <c:strRef>
              <c:f>'Figure 3'!$A$35</c:f>
              <c:strCache>
                <c:ptCount val="1"/>
                <c:pt idx="0">
                  <c:v>LBL-b</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'Figure 3'!$B$25:$J$25</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3'!$B$35:$J$35</c:f>
              <c:numCache>
                <c:formatCode>General</c:formatCode>
                <c:ptCount val="9"/>
                <c:pt idx="4">
                  <c:v>9500</c:v>
                </c:pt>
                <c:pt idx="5">
                  <c:v>10700</c:v>
                </c:pt>
                <c:pt idx="6">
                  <c:v>13500</c:v>
                </c:pt>
                <c:pt idx="7">
                  <c:v>14000</c:v>
                </c:pt>
                <c:pt idx="8">
                  <c:v>10200</c:v>
                </c:pt>
              </c:numCache>
            </c:numRef>
          </c:yVal>
          <c:smooth val="0"/>
          <c:extLst>
            <c:ext xmlns:c16="http://schemas.microsoft.com/office/drawing/2014/chart" uri="{C3380CC4-5D6E-409C-BE32-E72D297353CC}">
              <c16:uniqueId val="{0000000A-C86B-7D4C-B1FE-8C0F3F7B2CAB}"/>
            </c:ext>
          </c:extLst>
        </c:ser>
        <c:dLbls>
          <c:showLegendKey val="0"/>
          <c:showVal val="0"/>
          <c:showCatName val="0"/>
          <c:showSerName val="0"/>
          <c:showPercent val="0"/>
          <c:showBubbleSize val="0"/>
        </c:dLbls>
        <c:axId val="1532237504"/>
        <c:axId val="1532239136"/>
      </c:scatterChart>
      <c:valAx>
        <c:axId val="1532237504"/>
        <c:scaling>
          <c:orientation val="minMax"/>
          <c:max val="2050"/>
          <c:min val="2000"/>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239136"/>
        <c:crosses val="autoZero"/>
        <c:crossBetween val="midCat"/>
        <c:majorUnit val="10"/>
        <c:minorUnit val="5"/>
      </c:valAx>
      <c:valAx>
        <c:axId val="1532239136"/>
        <c:scaling>
          <c:orientation val="minMax"/>
          <c:max val="14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Million</a:t>
                </a:r>
                <a:r>
                  <a:rPr lang="zh-CN" altLang="en-US"/>
                  <a:t> </a:t>
                </a:r>
                <a:r>
                  <a:rPr lang="en-US" altLang="zh-CN"/>
                  <a:t>ton</a:t>
                </a:r>
                <a:r>
                  <a:rPr lang="zh-CN" altLang="en-US"/>
                  <a:t> </a:t>
                </a:r>
                <a:r>
                  <a:rPr lang="en-US" altLang="zh-CN"/>
                  <a:t>CO2</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237504"/>
        <c:crosses val="autoZero"/>
        <c:crossBetween val="midCat"/>
        <c:majorUnit val="2000"/>
      </c:valAx>
      <c:spPr>
        <a:noFill/>
        <a:ln>
          <a:solidFill>
            <a:schemeClr val="bg1">
              <a:lumMod val="85000"/>
            </a:schemeClr>
          </a:solidFill>
        </a:ln>
        <a:effectLst/>
      </c:spPr>
    </c:plotArea>
    <c:legend>
      <c:legendPos val="b"/>
      <c:layout>
        <c:manualLayout>
          <c:xMode val="edge"/>
          <c:yMode val="edge"/>
          <c:x val="0.11312292358803987"/>
          <c:y val="0.74295314188667605"/>
          <c:w val="0.6740863787375414"/>
          <c:h val="0.124693916936853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46019247594051"/>
          <c:y val="2.170836580581011E-2"/>
          <c:w val="0.7987313290384157"/>
          <c:h val="0.91276850393700792"/>
        </c:manualLayout>
      </c:layout>
      <c:scatterChart>
        <c:scatterStyle val="lineMarker"/>
        <c:varyColors val="0"/>
        <c:ser>
          <c:idx val="0"/>
          <c:order val="0"/>
          <c:tx>
            <c:strRef>
              <c:f>'Figure 3'!$A$97</c:f>
              <c:strCache>
                <c:ptCount val="1"/>
                <c:pt idx="0">
                  <c:v>History</c:v>
                </c:pt>
              </c:strCache>
            </c:strRef>
          </c:tx>
          <c:spPr>
            <a:ln w="19050" cap="rnd">
              <a:solidFill>
                <a:schemeClr val="tx1">
                  <a:lumMod val="85000"/>
                  <a:lumOff val="15000"/>
                </a:schemeClr>
              </a:solidFill>
              <a:round/>
            </a:ln>
            <a:effectLst/>
          </c:spPr>
          <c:marker>
            <c:symbol val="circle"/>
            <c:size val="5"/>
            <c:spPr>
              <a:solidFill>
                <a:schemeClr val="tx1">
                  <a:lumMod val="85000"/>
                  <a:lumOff val="15000"/>
                </a:schemeClr>
              </a:solidFill>
              <a:ln w="9525">
                <a:solidFill>
                  <a:schemeClr val="tx1">
                    <a:lumMod val="85000"/>
                    <a:lumOff val="15000"/>
                  </a:schemeClr>
                </a:solidFill>
              </a:ln>
              <a:effectLst/>
            </c:spPr>
          </c:marker>
          <c:xVal>
            <c:numRef>
              <c:f>'Figure 3'!$B$96:$J$96</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3'!$B$97:$J$97</c:f>
              <c:numCache>
                <c:formatCode>_(* #,##0.00_);_(* \(#,##0.00\);_(* "-"??_);_(@_)</c:formatCode>
                <c:ptCount val="9"/>
                <c:pt idx="0">
                  <c:v>3.9926999999999997</c:v>
                </c:pt>
                <c:pt idx="1">
                  <c:v>4.3580969999999999</c:v>
                </c:pt>
                <c:pt idx="2">
                  <c:v>5.2718999999999996</c:v>
                </c:pt>
                <c:pt idx="3">
                  <c:v>4.4321000000000002</c:v>
                </c:pt>
                <c:pt idx="4">
                  <c:v>3.2090000000000001</c:v>
                </c:pt>
              </c:numCache>
            </c:numRef>
          </c:yVal>
          <c:smooth val="0"/>
          <c:extLst>
            <c:ext xmlns:c16="http://schemas.microsoft.com/office/drawing/2014/chart" uri="{C3380CC4-5D6E-409C-BE32-E72D297353CC}">
              <c16:uniqueId val="{00000000-AD7D-F04C-9944-AAA8B2754505}"/>
            </c:ext>
          </c:extLst>
        </c:ser>
        <c:ser>
          <c:idx val="1"/>
          <c:order val="1"/>
          <c:tx>
            <c:strRef>
              <c:f>'Figure 3'!$A$98</c:f>
              <c:strCache>
                <c:ptCount val="1"/>
                <c:pt idx="0">
                  <c:v>ERI</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'Figure 3'!$B$96:$J$96</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3'!$B$98:$J$98</c:f>
              <c:numCache>
                <c:formatCode>_(* #,##0.00_);_(* \(#,##0.00\);_(* "-"??_);_(@_)</c:formatCode>
                <c:ptCount val="9"/>
                <c:pt idx="4">
                  <c:v>3.2090000000000001</c:v>
                </c:pt>
                <c:pt idx="5">
                  <c:v>2.3849999999999998</c:v>
                </c:pt>
                <c:pt idx="6">
                  <c:v>1.7270790524999997</c:v>
                </c:pt>
                <c:pt idx="7">
                  <c:v>1.0669492257227911</c:v>
                </c:pt>
                <c:pt idx="8">
                  <c:v>0.11204143477821336</c:v>
                </c:pt>
              </c:numCache>
            </c:numRef>
          </c:yVal>
          <c:smooth val="0"/>
          <c:extLst>
            <c:ext xmlns:c16="http://schemas.microsoft.com/office/drawing/2014/chart" uri="{C3380CC4-5D6E-409C-BE32-E72D297353CC}">
              <c16:uniqueId val="{00000001-AD7D-F04C-9944-AAA8B2754505}"/>
            </c:ext>
          </c:extLst>
        </c:ser>
        <c:ser>
          <c:idx val="2"/>
          <c:order val="2"/>
          <c:tx>
            <c:strRef>
              <c:f>'Figure 3'!$A$99</c:f>
              <c:strCache>
                <c:ptCount val="1"/>
                <c:pt idx="0">
                  <c:v>SGERI</c:v>
                </c:pt>
              </c:strCache>
            </c:strRef>
          </c:tx>
          <c:spPr>
            <a:ln w="19050" cap="rnd">
              <a:solidFill>
                <a:schemeClr val="accent3"/>
              </a:solidFill>
              <a:prstDash val="sysDot"/>
              <a:round/>
            </a:ln>
            <a:effectLst/>
          </c:spPr>
          <c:marker>
            <c:symbol val="circle"/>
            <c:size val="5"/>
            <c:spPr>
              <a:solidFill>
                <a:schemeClr val="accent3"/>
              </a:solidFill>
              <a:ln w="9525">
                <a:solidFill>
                  <a:schemeClr val="accent3"/>
                </a:solidFill>
                <a:prstDash val="sysDot"/>
              </a:ln>
              <a:effectLst/>
            </c:spPr>
          </c:marker>
          <c:xVal>
            <c:numRef>
              <c:f>'Figure 3'!$B$96:$J$96</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3'!$B$99:$J$99</c:f>
              <c:numCache>
                <c:formatCode>_(* #,##0.00_);_(* \(#,##0.00\);_(* "-"??_);_(@_)</c:formatCode>
                <c:ptCount val="9"/>
                <c:pt idx="4">
                  <c:v>3.2090000000000001</c:v>
                </c:pt>
                <c:pt idx="5">
                  <c:v>2.4750000000000001</c:v>
                </c:pt>
                <c:pt idx="6">
                  <c:v>1.9499279624999999</c:v>
                </c:pt>
                <c:pt idx="7">
                  <c:v>1.2932717887548981</c:v>
                </c:pt>
                <c:pt idx="8">
                  <c:v>0.15453991003891498</c:v>
                </c:pt>
              </c:numCache>
            </c:numRef>
          </c:yVal>
          <c:smooth val="0"/>
          <c:extLst>
            <c:ext xmlns:c16="http://schemas.microsoft.com/office/drawing/2014/chart" uri="{C3380CC4-5D6E-409C-BE32-E72D297353CC}">
              <c16:uniqueId val="{00000002-AD7D-F04C-9944-AAA8B2754505}"/>
            </c:ext>
          </c:extLst>
        </c:ser>
        <c:ser>
          <c:idx val="3"/>
          <c:order val="3"/>
          <c:tx>
            <c:strRef>
              <c:f>'Figure 3'!$A$100</c:f>
              <c:strCache>
                <c:ptCount val="1"/>
                <c:pt idx="0">
                  <c:v>Tsinghua</c:v>
                </c:pt>
              </c:strCache>
            </c:strRef>
          </c:tx>
          <c:spPr>
            <a:ln w="19050" cap="rnd">
              <a:solidFill>
                <a:schemeClr val="accent4"/>
              </a:solidFill>
              <a:prstDash val="sysDot"/>
              <a:round/>
            </a:ln>
            <a:effectLst/>
          </c:spPr>
          <c:marker>
            <c:symbol val="circle"/>
            <c:size val="5"/>
            <c:spPr>
              <a:solidFill>
                <a:schemeClr val="accent4"/>
              </a:solidFill>
              <a:ln w="9525">
                <a:solidFill>
                  <a:schemeClr val="accent4"/>
                </a:solidFill>
                <a:prstDash val="sysDot"/>
              </a:ln>
              <a:effectLst/>
            </c:spPr>
          </c:marker>
          <c:xVal>
            <c:numRef>
              <c:f>'Figure 3'!$B$96:$J$96</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3'!$B$100:$J$100</c:f>
              <c:numCache>
                <c:formatCode>_(* #,##0.00_);_(* \(#,##0.00\);_(* "-"??_);_(@_)</c:formatCode>
                <c:ptCount val="9"/>
                <c:pt idx="4">
                  <c:v>3.2090000000000001</c:v>
                </c:pt>
                <c:pt idx="5">
                  <c:v>2.2050000000000001</c:v>
                </c:pt>
                <c:pt idx="6">
                  <c:v>1.6017265406249999</c:v>
                </c:pt>
                <c:pt idx="7">
                  <c:v>1.1046696528948088</c:v>
                </c:pt>
                <c:pt idx="8">
                  <c:v>0.13522242128405063</c:v>
                </c:pt>
              </c:numCache>
            </c:numRef>
          </c:yVal>
          <c:smooth val="0"/>
          <c:extLst>
            <c:ext xmlns:c16="http://schemas.microsoft.com/office/drawing/2014/chart" uri="{C3380CC4-5D6E-409C-BE32-E72D297353CC}">
              <c16:uniqueId val="{00000003-AD7D-F04C-9944-AAA8B2754505}"/>
            </c:ext>
          </c:extLst>
        </c:ser>
        <c:ser>
          <c:idx val="4"/>
          <c:order val="4"/>
          <c:tx>
            <c:strRef>
              <c:f>'Figure 3'!$A$101</c:f>
              <c:strCache>
                <c:ptCount val="1"/>
                <c:pt idx="0">
                  <c:v>NRDC-a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'Figure 3'!$B$96:$J$96</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3'!$B$101:$J$101</c:f>
              <c:numCache>
                <c:formatCode>_(* #,##0.00_);_(* \(#,##0.00\);_(* "-"??_);_(@_)</c:formatCode>
                <c:ptCount val="9"/>
                <c:pt idx="4">
                  <c:v>3.2090000000000001</c:v>
                </c:pt>
                <c:pt idx="5">
                  <c:v>2.52</c:v>
                </c:pt>
                <c:pt idx="6">
                  <c:v>2.0195682468749996</c:v>
                </c:pt>
                <c:pt idx="7">
                  <c:v>1.6704760604750768</c:v>
                </c:pt>
                <c:pt idx="8">
                  <c:v>0.48293721887160934</c:v>
                </c:pt>
              </c:numCache>
            </c:numRef>
          </c:yVal>
          <c:smooth val="0"/>
          <c:extLst>
            <c:ext xmlns:c16="http://schemas.microsoft.com/office/drawing/2014/chart" uri="{C3380CC4-5D6E-409C-BE32-E72D297353CC}">
              <c16:uniqueId val="{00000004-AD7D-F04C-9944-AAA8B2754505}"/>
            </c:ext>
          </c:extLst>
        </c:ser>
        <c:ser>
          <c:idx val="5"/>
          <c:order val="5"/>
          <c:tx>
            <c:strRef>
              <c:f>'Figure 3'!$A$102</c:f>
              <c:strCache>
                <c:ptCount val="1"/>
                <c:pt idx="0">
                  <c:v>NRDC-b</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'Figure 3'!$B$96:$J$96</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3'!$B$102:$J$102</c:f>
              <c:numCache>
                <c:formatCode>_(* #,##0.00_);_(* \(#,##0.00\);_(* "-"??_);_(@_)</c:formatCode>
                <c:ptCount val="9"/>
                <c:pt idx="4">
                  <c:v>3.2090000000000001</c:v>
                </c:pt>
                <c:pt idx="5">
                  <c:v>2.448</c:v>
                </c:pt>
                <c:pt idx="6">
                  <c:v>1.8106473937499998</c:v>
                </c:pt>
                <c:pt idx="7">
                  <c:v>1.2932717887548981</c:v>
                </c:pt>
                <c:pt idx="8">
                  <c:v>0.23180986505837248</c:v>
                </c:pt>
              </c:numCache>
            </c:numRef>
          </c:yVal>
          <c:smooth val="0"/>
          <c:extLst>
            <c:ext xmlns:c16="http://schemas.microsoft.com/office/drawing/2014/chart" uri="{C3380CC4-5D6E-409C-BE32-E72D297353CC}">
              <c16:uniqueId val="{00000005-AD7D-F04C-9944-AAA8B2754505}"/>
            </c:ext>
          </c:extLst>
        </c:ser>
        <c:ser>
          <c:idx val="6"/>
          <c:order val="6"/>
          <c:tx>
            <c:strRef>
              <c:f>'Figure 3'!$A$103</c:f>
              <c:strCache>
                <c:ptCount val="1"/>
                <c:pt idx="0">
                  <c:v>NRDC-c</c:v>
                </c:pt>
              </c:strCache>
            </c:strRef>
          </c:tx>
          <c:spPr>
            <a:ln w="19050" cap="rnd">
              <a:solidFill>
                <a:schemeClr val="accent1">
                  <a:lumMod val="60000"/>
                </a:schemeClr>
              </a:solidFill>
              <a:prstDash val="sysDot"/>
              <a:round/>
            </a:ln>
            <a:effectLst/>
          </c:spPr>
          <c:marker>
            <c:symbol val="circle"/>
            <c:size val="5"/>
            <c:spPr>
              <a:solidFill>
                <a:schemeClr val="accent1">
                  <a:lumMod val="60000"/>
                </a:schemeClr>
              </a:solidFill>
              <a:ln w="9525">
                <a:solidFill>
                  <a:schemeClr val="accent1">
                    <a:lumMod val="60000"/>
                  </a:schemeClr>
                </a:solidFill>
                <a:prstDash val="sysDot"/>
              </a:ln>
              <a:effectLst/>
            </c:spPr>
          </c:marker>
          <c:xVal>
            <c:numRef>
              <c:f>'Figure 3'!$B$96:$J$96</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3'!$B$103:$J$103</c:f>
              <c:numCache>
                <c:formatCode>_(* #,##0.00_);_(* \(#,##0.00\);_(* "-"??_);_(@_)</c:formatCode>
                <c:ptCount val="9"/>
                <c:pt idx="4">
                  <c:v>3.2090000000000001</c:v>
                </c:pt>
                <c:pt idx="5">
                  <c:v>2.4119999999999999</c:v>
                </c:pt>
                <c:pt idx="6">
                  <c:v>1.6017265406249999</c:v>
                </c:pt>
                <c:pt idx="7">
                  <c:v>1.0777264906290818</c:v>
                </c:pt>
                <c:pt idx="8">
                  <c:v>0.23180986505837248</c:v>
                </c:pt>
              </c:numCache>
            </c:numRef>
          </c:yVal>
          <c:smooth val="0"/>
          <c:extLst>
            <c:ext xmlns:c16="http://schemas.microsoft.com/office/drawing/2014/chart" uri="{C3380CC4-5D6E-409C-BE32-E72D297353CC}">
              <c16:uniqueId val="{00000006-AD7D-F04C-9944-AAA8B2754505}"/>
            </c:ext>
          </c:extLst>
        </c:ser>
        <c:dLbls>
          <c:showLegendKey val="0"/>
          <c:showVal val="0"/>
          <c:showCatName val="0"/>
          <c:showSerName val="0"/>
          <c:showPercent val="0"/>
          <c:showBubbleSize val="0"/>
        </c:dLbls>
        <c:axId val="1532237504"/>
        <c:axId val="1532239136"/>
      </c:scatterChart>
      <c:valAx>
        <c:axId val="1532237504"/>
        <c:scaling>
          <c:orientation val="minMax"/>
          <c:max val="2050"/>
          <c:min val="2000"/>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32239136"/>
        <c:crosses val="autoZero"/>
        <c:crossBetween val="midCat"/>
        <c:majorUnit val="10"/>
        <c:minorUnit val="5"/>
      </c:valAx>
      <c:valAx>
        <c:axId val="1532239136"/>
        <c:scaling>
          <c:orientation val="minMax"/>
          <c:max val="6"/>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Million</a:t>
                </a:r>
                <a:r>
                  <a:rPr lang="zh-CN"/>
                  <a:t> </a:t>
                </a:r>
                <a:r>
                  <a:rPr lang="en-US" altLang="zh-CN"/>
                  <a:t>jobs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 #,##0_);_(* \(#,##0\);_(* &quot;-&quot;_);_(@_)"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32237504"/>
        <c:crosses val="autoZero"/>
        <c:crossBetween val="midCat"/>
        <c:majorUnit val="1"/>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45048914340254"/>
          <c:y val="2.8534304372363012E-2"/>
          <c:w val="0.7987313290384157"/>
          <c:h val="0.90935556690225994"/>
        </c:manualLayout>
      </c:layout>
      <c:scatterChart>
        <c:scatterStyle val="lineMarker"/>
        <c:varyColors val="0"/>
        <c:ser>
          <c:idx val="0"/>
          <c:order val="0"/>
          <c:tx>
            <c:strRef>
              <c:f>'Figure 3'!$A$85</c:f>
              <c:strCache>
                <c:ptCount val="1"/>
                <c:pt idx="0">
                  <c:v>History</c:v>
                </c:pt>
              </c:strCache>
            </c:strRef>
          </c:tx>
          <c:spPr>
            <a:ln w="19050" cap="rnd">
              <a:solidFill>
                <a:schemeClr val="tx1"/>
              </a:solidFill>
              <a:round/>
            </a:ln>
            <a:effectLst/>
          </c:spPr>
          <c:marker>
            <c:symbol val="circle"/>
            <c:size val="5"/>
            <c:spPr>
              <a:solidFill>
                <a:schemeClr val="tx1">
                  <a:lumMod val="85000"/>
                  <a:lumOff val="15000"/>
                </a:schemeClr>
              </a:solidFill>
              <a:ln w="9525">
                <a:solidFill>
                  <a:schemeClr val="tx1">
                    <a:lumMod val="85000"/>
                    <a:lumOff val="15000"/>
                  </a:schemeClr>
                </a:solidFill>
              </a:ln>
              <a:effectLst/>
            </c:spPr>
          </c:marker>
          <c:xVal>
            <c:numRef>
              <c:f>'Figure 3'!$B$84:$J$84</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3'!$B$85:$J$85</c:f>
              <c:numCache>
                <c:formatCode>_(* #,##0_);_(* \(#,##0\);_(* "-"??_);_(@_)</c:formatCode>
                <c:ptCount val="9"/>
                <c:pt idx="0">
                  <c:v>117554.21464485582</c:v>
                </c:pt>
                <c:pt idx="1">
                  <c:v>220967.96265829835</c:v>
                </c:pt>
                <c:pt idx="2">
                  <c:v>291424.655395429</c:v>
                </c:pt>
                <c:pt idx="3">
                  <c:v>319778.0114785867</c:v>
                </c:pt>
                <c:pt idx="4">
                  <c:v>319953.77002491988</c:v>
                </c:pt>
              </c:numCache>
            </c:numRef>
          </c:yVal>
          <c:smooth val="0"/>
          <c:extLst>
            <c:ext xmlns:c16="http://schemas.microsoft.com/office/drawing/2014/chart" uri="{C3380CC4-5D6E-409C-BE32-E72D297353CC}">
              <c16:uniqueId val="{00000000-3DC5-0542-8985-4390A58FF6E1}"/>
            </c:ext>
          </c:extLst>
        </c:ser>
        <c:ser>
          <c:idx val="1"/>
          <c:order val="1"/>
          <c:tx>
            <c:strRef>
              <c:f>'Figure 3'!$A$86</c:f>
              <c:strCache>
                <c:ptCount val="1"/>
                <c:pt idx="0">
                  <c:v>ERI</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'Figure 3'!$B$84:$J$84</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3'!$B$86:$J$86</c:f>
              <c:numCache>
                <c:formatCode>_(* #,##0_);_(* \(#,##0\);_(* "-"??_);_(@_)</c:formatCode>
                <c:ptCount val="9"/>
                <c:pt idx="4">
                  <c:v>319953.77002491988</c:v>
                </c:pt>
                <c:pt idx="5">
                  <c:v>309444.33962264151</c:v>
                </c:pt>
                <c:pt idx="6">
                  <c:v>289593.19330722676</c:v>
                </c:pt>
                <c:pt idx="7">
                  <c:v>231207.4688501246</c:v>
                </c:pt>
                <c:pt idx="8">
                  <c:v>67727.440370238517</c:v>
                </c:pt>
              </c:numCache>
            </c:numRef>
          </c:yVal>
          <c:smooth val="0"/>
          <c:extLst>
            <c:ext xmlns:c16="http://schemas.microsoft.com/office/drawing/2014/chart" uri="{C3380CC4-5D6E-409C-BE32-E72D297353CC}">
              <c16:uniqueId val="{00000001-3DC5-0542-8985-4390A58FF6E1}"/>
            </c:ext>
          </c:extLst>
        </c:ser>
        <c:ser>
          <c:idx val="2"/>
          <c:order val="2"/>
          <c:tx>
            <c:strRef>
              <c:f>'Figure 3'!$A$87</c:f>
              <c:strCache>
                <c:ptCount val="1"/>
                <c:pt idx="0">
                  <c:v>SGERI</c:v>
                </c:pt>
              </c:strCache>
            </c:strRef>
          </c:tx>
          <c:spPr>
            <a:ln w="19050" cap="rnd">
              <a:solidFill>
                <a:schemeClr val="accent3"/>
              </a:solidFill>
              <a:prstDash val="sysDot"/>
              <a:round/>
            </a:ln>
            <a:effectLst/>
          </c:spPr>
          <c:marker>
            <c:symbol val="circle"/>
            <c:size val="5"/>
            <c:spPr>
              <a:solidFill>
                <a:schemeClr val="accent3"/>
              </a:solidFill>
              <a:ln w="9525">
                <a:solidFill>
                  <a:schemeClr val="accent3"/>
                </a:solidFill>
                <a:prstDash val="sysDot"/>
              </a:ln>
              <a:effectLst/>
            </c:spPr>
          </c:marker>
          <c:xVal>
            <c:numRef>
              <c:f>'Figure 3'!$B$84:$J$84</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3'!$B$87:$J$87</c:f>
              <c:numCache>
                <c:formatCode>_(* #,##0_);_(* \(#,##0\);_(* "-"??_);_(@_)</c:formatCode>
                <c:ptCount val="9"/>
                <c:pt idx="4">
                  <c:v>319953.77002491988</c:v>
                </c:pt>
                <c:pt idx="5">
                  <c:v>321121.48451406194</c:v>
                </c:pt>
                <c:pt idx="6">
                  <c:v>326960.05695977213</c:v>
                </c:pt>
                <c:pt idx="7">
                  <c:v>280251.47739409044</c:v>
                </c:pt>
                <c:pt idx="8">
                  <c:v>93417.159131363471</c:v>
                </c:pt>
              </c:numCache>
            </c:numRef>
          </c:yVal>
          <c:smooth val="0"/>
          <c:extLst>
            <c:ext xmlns:c16="http://schemas.microsoft.com/office/drawing/2014/chart" uri="{C3380CC4-5D6E-409C-BE32-E72D297353CC}">
              <c16:uniqueId val="{00000002-3DC5-0542-8985-4390A58FF6E1}"/>
            </c:ext>
          </c:extLst>
        </c:ser>
        <c:ser>
          <c:idx val="3"/>
          <c:order val="3"/>
          <c:tx>
            <c:strRef>
              <c:f>'Figure 3'!$A$88</c:f>
              <c:strCache>
                <c:ptCount val="1"/>
                <c:pt idx="0">
                  <c:v>Tsinghua</c:v>
                </c:pt>
              </c:strCache>
            </c:strRef>
          </c:tx>
          <c:spPr>
            <a:ln w="19050" cap="rnd">
              <a:solidFill>
                <a:schemeClr val="accent4"/>
              </a:solidFill>
              <a:prstDash val="sysDot"/>
              <a:round/>
            </a:ln>
            <a:effectLst/>
          </c:spPr>
          <c:marker>
            <c:symbol val="circle"/>
            <c:size val="5"/>
            <c:spPr>
              <a:solidFill>
                <a:schemeClr val="accent4"/>
              </a:solidFill>
              <a:ln w="9525">
                <a:solidFill>
                  <a:schemeClr val="accent4"/>
                </a:solidFill>
                <a:prstDash val="sysDot"/>
              </a:ln>
              <a:effectLst/>
            </c:spPr>
          </c:marker>
          <c:xVal>
            <c:numRef>
              <c:f>'Figure 3'!$B$84:$J$84</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3'!$B$88:$J$88</c:f>
              <c:numCache>
                <c:formatCode>_(* #,##0_);_(* \(#,##0\);_(* "-"??_);_(@_)</c:formatCode>
                <c:ptCount val="9"/>
                <c:pt idx="4">
                  <c:v>319953.77002491988</c:v>
                </c:pt>
                <c:pt idx="5">
                  <c:v>286090.04983980063</c:v>
                </c:pt>
                <c:pt idx="6">
                  <c:v>268574.33250267</c:v>
                </c:pt>
                <c:pt idx="7">
                  <c:v>239381.47027411891</c:v>
                </c:pt>
                <c:pt idx="8">
                  <c:v>81740.014239943033</c:v>
                </c:pt>
              </c:numCache>
            </c:numRef>
          </c:yVal>
          <c:smooth val="0"/>
          <c:extLst>
            <c:ext xmlns:c16="http://schemas.microsoft.com/office/drawing/2014/chart" uri="{C3380CC4-5D6E-409C-BE32-E72D297353CC}">
              <c16:uniqueId val="{00000003-3DC5-0542-8985-4390A58FF6E1}"/>
            </c:ext>
          </c:extLst>
        </c:ser>
        <c:ser>
          <c:idx val="4"/>
          <c:order val="4"/>
          <c:tx>
            <c:strRef>
              <c:f>'Figure 3'!$A$89</c:f>
              <c:strCache>
                <c:ptCount val="1"/>
                <c:pt idx="0">
                  <c:v>NRDC-a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'Figure 3'!$B$84:$J$84</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3'!$B$89:$J$89</c:f>
              <c:numCache>
                <c:formatCode>_(* #,##0_);_(* \(#,##0\);_(* "-"??_);_(@_)</c:formatCode>
                <c:ptCount val="9"/>
                <c:pt idx="4">
                  <c:v>319953.77002491988</c:v>
                </c:pt>
                <c:pt idx="5">
                  <c:v>326960.05695977213</c:v>
                </c:pt>
                <c:pt idx="6">
                  <c:v>338637.20185119257</c:v>
                </c:pt>
                <c:pt idx="7">
                  <c:v>361991.49163403345</c:v>
                </c:pt>
                <c:pt idx="8">
                  <c:v>291928.62228551088</c:v>
                </c:pt>
              </c:numCache>
            </c:numRef>
          </c:yVal>
          <c:smooth val="0"/>
          <c:extLst>
            <c:ext xmlns:c16="http://schemas.microsoft.com/office/drawing/2014/chart" uri="{C3380CC4-5D6E-409C-BE32-E72D297353CC}">
              <c16:uniqueId val="{00000004-3DC5-0542-8985-4390A58FF6E1}"/>
            </c:ext>
          </c:extLst>
        </c:ser>
        <c:ser>
          <c:idx val="5"/>
          <c:order val="5"/>
          <c:tx>
            <c:strRef>
              <c:f>'Figure 3'!$A$90</c:f>
              <c:strCache>
                <c:ptCount val="1"/>
                <c:pt idx="0">
                  <c:v>NRDC-b</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'Figure 3'!$B$84:$J$84</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3'!$B$90:$J$90</c:f>
              <c:numCache>
                <c:formatCode>_(* #,##0_);_(* \(#,##0\);_(* "-"??_);_(@_)</c:formatCode>
                <c:ptCount val="9"/>
                <c:pt idx="4">
                  <c:v>319953.77002491988</c:v>
                </c:pt>
                <c:pt idx="5">
                  <c:v>317618.34104663582</c:v>
                </c:pt>
                <c:pt idx="6">
                  <c:v>303605.76717693132</c:v>
                </c:pt>
                <c:pt idx="7">
                  <c:v>280251.47739409044</c:v>
                </c:pt>
                <c:pt idx="8">
                  <c:v>140125.73869704522</c:v>
                </c:pt>
              </c:numCache>
            </c:numRef>
          </c:yVal>
          <c:smooth val="0"/>
          <c:extLst>
            <c:ext xmlns:c16="http://schemas.microsoft.com/office/drawing/2014/chart" uri="{C3380CC4-5D6E-409C-BE32-E72D297353CC}">
              <c16:uniqueId val="{00000005-3DC5-0542-8985-4390A58FF6E1}"/>
            </c:ext>
          </c:extLst>
        </c:ser>
        <c:ser>
          <c:idx val="6"/>
          <c:order val="6"/>
          <c:tx>
            <c:strRef>
              <c:f>'Figure 3'!$A$91</c:f>
              <c:strCache>
                <c:ptCount val="1"/>
                <c:pt idx="0">
                  <c:v>NRDC-c</c:v>
                </c:pt>
              </c:strCache>
            </c:strRef>
          </c:tx>
          <c:spPr>
            <a:ln w="19050" cap="rnd">
              <a:solidFill>
                <a:schemeClr val="accent1">
                  <a:lumMod val="60000"/>
                </a:schemeClr>
              </a:solidFill>
              <a:prstDash val="sysDot"/>
              <a:round/>
            </a:ln>
            <a:effectLst/>
          </c:spPr>
          <c:marker>
            <c:symbol val="circle"/>
            <c:size val="5"/>
            <c:spPr>
              <a:solidFill>
                <a:schemeClr val="accent1">
                  <a:lumMod val="60000"/>
                </a:schemeClr>
              </a:solidFill>
              <a:ln w="9525">
                <a:solidFill>
                  <a:schemeClr val="accent1">
                    <a:lumMod val="60000"/>
                  </a:schemeClr>
                </a:solidFill>
                <a:prstDash val="sysDot"/>
              </a:ln>
              <a:effectLst/>
            </c:spPr>
          </c:marker>
          <c:xVal>
            <c:numRef>
              <c:f>'Figure 3'!$B$84:$J$84</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3'!$B$91:$J$91</c:f>
              <c:numCache>
                <c:formatCode>_(* #,##0_);_(* \(#,##0\);_(* "-"??_);_(@_)</c:formatCode>
                <c:ptCount val="9"/>
                <c:pt idx="4">
                  <c:v>319953.77002491988</c:v>
                </c:pt>
                <c:pt idx="5">
                  <c:v>312947.48309006763</c:v>
                </c:pt>
                <c:pt idx="6">
                  <c:v>268574.33250267</c:v>
                </c:pt>
                <c:pt idx="7">
                  <c:v>233542.89782840869</c:v>
                </c:pt>
                <c:pt idx="8">
                  <c:v>140125.73869704522</c:v>
                </c:pt>
              </c:numCache>
            </c:numRef>
          </c:yVal>
          <c:smooth val="0"/>
          <c:extLst>
            <c:ext xmlns:c16="http://schemas.microsoft.com/office/drawing/2014/chart" uri="{C3380CC4-5D6E-409C-BE32-E72D297353CC}">
              <c16:uniqueId val="{00000006-3DC5-0542-8985-4390A58FF6E1}"/>
            </c:ext>
          </c:extLst>
        </c:ser>
        <c:dLbls>
          <c:showLegendKey val="0"/>
          <c:showVal val="0"/>
          <c:showCatName val="0"/>
          <c:showSerName val="0"/>
          <c:showPercent val="0"/>
          <c:showBubbleSize val="0"/>
        </c:dLbls>
        <c:axId val="1532237504"/>
        <c:axId val="1532239136"/>
      </c:scatterChart>
      <c:valAx>
        <c:axId val="1532237504"/>
        <c:scaling>
          <c:orientation val="minMax"/>
          <c:max val="2050"/>
          <c:min val="2000"/>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32239136"/>
        <c:crosses val="autoZero"/>
        <c:crossBetween val="midCat"/>
        <c:majorUnit val="10"/>
        <c:minorUnit val="5"/>
      </c:valAx>
      <c:valAx>
        <c:axId val="1532239136"/>
        <c:scaling>
          <c:orientation val="minMax"/>
          <c:max val="4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Mortality (Thousand)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 #,##0_);_(* \(#,##0\);_(* &quot;-&quot;??_);_(@_)"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32237504"/>
        <c:crosses val="autoZero"/>
        <c:crossBetween val="midCat"/>
        <c:majorUnit val="100000"/>
        <c:dispUnits>
          <c:builtInUnit val="thousands"/>
        </c:dispUnits>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45048914340254"/>
          <c:y val="2.8534304372363012E-2"/>
          <c:w val="0.7987313290384157"/>
          <c:h val="0.90935556690225994"/>
        </c:manualLayout>
      </c:layout>
      <c:scatterChart>
        <c:scatterStyle val="lineMarker"/>
        <c:varyColors val="0"/>
        <c:ser>
          <c:idx val="0"/>
          <c:order val="0"/>
          <c:tx>
            <c:strRef>
              <c:f>'Figure 3'!$A$73</c:f>
              <c:strCache>
                <c:ptCount val="1"/>
                <c:pt idx="0">
                  <c:v>History</c:v>
                </c:pt>
              </c:strCache>
            </c:strRef>
          </c:tx>
          <c:spPr>
            <a:ln w="19050" cap="rnd">
              <a:solidFill>
                <a:schemeClr val="tx1"/>
              </a:solidFill>
              <a:round/>
            </a:ln>
            <a:effectLst/>
          </c:spPr>
          <c:marker>
            <c:symbol val="circle"/>
            <c:size val="5"/>
            <c:spPr>
              <a:solidFill>
                <a:schemeClr val="tx1">
                  <a:lumMod val="85000"/>
                  <a:lumOff val="15000"/>
                </a:schemeClr>
              </a:solidFill>
              <a:ln w="9525">
                <a:solidFill>
                  <a:schemeClr val="tx1">
                    <a:lumMod val="85000"/>
                    <a:lumOff val="15000"/>
                  </a:schemeClr>
                </a:solidFill>
              </a:ln>
              <a:effectLst/>
            </c:spPr>
          </c:marker>
          <c:xVal>
            <c:numRef>
              <c:f>'Figure 3'!$B$72:$J$72</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3'!$B$73:$J$73</c:f>
              <c:numCache>
                <c:formatCode>_(* #,##0.00_);_(* \(#,##0.00\);_(* "-"??_);_(@_)</c:formatCode>
                <c:ptCount val="9"/>
                <c:pt idx="0">
                  <c:v>3.4903315898000002</c:v>
                </c:pt>
                <c:pt idx="1">
                  <c:v>4.9304788453200006</c:v>
                </c:pt>
                <c:pt idx="2">
                  <c:v>5.6803550275200001</c:v>
                </c:pt>
                <c:pt idx="3">
                  <c:v>6.1110319404500002</c:v>
                </c:pt>
                <c:pt idx="4">
                  <c:v>6.1143907270203552</c:v>
                </c:pt>
              </c:numCache>
            </c:numRef>
          </c:yVal>
          <c:smooth val="0"/>
          <c:extLst>
            <c:ext xmlns:c16="http://schemas.microsoft.com/office/drawing/2014/chart" uri="{C3380CC4-5D6E-409C-BE32-E72D297353CC}">
              <c16:uniqueId val="{00000000-133A-3542-B82F-3A99E22E084F}"/>
            </c:ext>
          </c:extLst>
        </c:ser>
        <c:ser>
          <c:idx val="1"/>
          <c:order val="1"/>
          <c:tx>
            <c:strRef>
              <c:f>'Figure 3'!$A$74</c:f>
              <c:strCache>
                <c:ptCount val="1"/>
                <c:pt idx="0">
                  <c:v>ERI</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'Figure 3'!$B$72:$J$72</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3'!$B$74:$J$74</c:f>
              <c:numCache>
                <c:formatCode>0.0_ </c:formatCode>
                <c:ptCount val="9"/>
                <c:pt idx="4" formatCode="_(* #,##0.00_);_(* \(#,##0.00\);_(* &quot;-&quot;??_);_(@_)">
                  <c:v>6.1143907270203552</c:v>
                </c:pt>
                <c:pt idx="5" formatCode="_(* #,##0.00_);_(* \(#,##0.00\);_(* &quot;-&quot;??_);_(@_)">
                  <c:v>5.9135530754028984</c:v>
                </c:pt>
                <c:pt idx="6" formatCode="_(* #,##0.00_);_(* \(#,##0.00\);_(* &quot;-&quot;??_);_(@_)">
                  <c:v>5.5341930667921471</c:v>
                </c:pt>
                <c:pt idx="7" formatCode="_(* #,##0.00_);_(* \(#,##0.00\);_(* &quot;-&quot;??_);_(@_)">
                  <c:v>4.4184283355840526</c:v>
                </c:pt>
                <c:pt idx="8" formatCode="_(* #,##0.00_);_(* \(#,##0.00\);_(* &quot;-&quot;??_);_(@_)">
                  <c:v>1.294287088201389</c:v>
                </c:pt>
              </c:numCache>
            </c:numRef>
          </c:yVal>
          <c:smooth val="0"/>
          <c:extLst>
            <c:ext xmlns:c16="http://schemas.microsoft.com/office/drawing/2014/chart" uri="{C3380CC4-5D6E-409C-BE32-E72D297353CC}">
              <c16:uniqueId val="{00000001-133A-3542-B82F-3A99E22E084F}"/>
            </c:ext>
          </c:extLst>
        </c:ser>
        <c:ser>
          <c:idx val="2"/>
          <c:order val="2"/>
          <c:tx>
            <c:strRef>
              <c:f>'Figure 3'!$A$75</c:f>
              <c:strCache>
                <c:ptCount val="1"/>
                <c:pt idx="0">
                  <c:v>SGERI</c:v>
                </c:pt>
              </c:strCache>
            </c:strRef>
          </c:tx>
          <c:spPr>
            <a:ln w="19050" cap="rnd">
              <a:solidFill>
                <a:schemeClr val="accent3"/>
              </a:solidFill>
              <a:prstDash val="sysDot"/>
              <a:round/>
            </a:ln>
            <a:effectLst/>
          </c:spPr>
          <c:marker>
            <c:symbol val="circle"/>
            <c:size val="5"/>
            <c:spPr>
              <a:solidFill>
                <a:schemeClr val="accent3"/>
              </a:solidFill>
              <a:ln w="9525">
                <a:solidFill>
                  <a:schemeClr val="accent3"/>
                </a:solidFill>
                <a:prstDash val="sysDot"/>
              </a:ln>
              <a:effectLst/>
            </c:spPr>
          </c:marker>
          <c:xVal>
            <c:numRef>
              <c:f>'Figure 3'!$B$72:$J$72</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3'!$B$75:$J$75</c:f>
              <c:numCache>
                <c:formatCode>0.0_ </c:formatCode>
                <c:ptCount val="9"/>
                <c:pt idx="4" formatCode="_(* #,##0.00_);_(* \(#,##0.00\);_(* &quot;-&quot;??_);_(@_)">
                  <c:v>6.1143907270203552</c:v>
                </c:pt>
                <c:pt idx="5" formatCode="_(* #,##0.00_);_(* \(#,##0.00\);_(* &quot;-&quot;??_);_(@_)">
                  <c:v>6.1367060216445175</c:v>
                </c:pt>
                <c:pt idx="6" formatCode="_(* #,##0.00_);_(* \(#,##0.00\);_(* &quot;-&quot;??_);_(@_)">
                  <c:v>6.248282494765327</c:v>
                </c:pt>
                <c:pt idx="7" formatCode="_(* #,##0.00_);_(* \(#,##0.00\);_(* &quot;-&quot;??_);_(@_)">
                  <c:v>5.3556707097988516</c:v>
                </c:pt>
                <c:pt idx="8" formatCode="_(* #,##0.00_);_(* \(#,##0.00\);_(* &quot;-&quot;??_);_(@_)">
                  <c:v>1.7852235699329506</c:v>
                </c:pt>
              </c:numCache>
            </c:numRef>
          </c:yVal>
          <c:smooth val="0"/>
          <c:extLst>
            <c:ext xmlns:c16="http://schemas.microsoft.com/office/drawing/2014/chart" uri="{C3380CC4-5D6E-409C-BE32-E72D297353CC}">
              <c16:uniqueId val="{00000002-133A-3542-B82F-3A99E22E084F}"/>
            </c:ext>
          </c:extLst>
        </c:ser>
        <c:ser>
          <c:idx val="3"/>
          <c:order val="3"/>
          <c:tx>
            <c:strRef>
              <c:f>'Figure 3'!$A$76</c:f>
              <c:strCache>
                <c:ptCount val="1"/>
                <c:pt idx="0">
                  <c:v>Tsinghua</c:v>
                </c:pt>
              </c:strCache>
            </c:strRef>
          </c:tx>
          <c:spPr>
            <a:ln w="19050" cap="rnd">
              <a:solidFill>
                <a:schemeClr val="accent4"/>
              </a:solidFill>
              <a:prstDash val="sysDot"/>
              <a:round/>
            </a:ln>
            <a:effectLst/>
          </c:spPr>
          <c:marker>
            <c:symbol val="circle"/>
            <c:size val="5"/>
            <c:spPr>
              <a:solidFill>
                <a:schemeClr val="accent4"/>
              </a:solidFill>
              <a:ln w="9525">
                <a:solidFill>
                  <a:schemeClr val="accent4"/>
                </a:solidFill>
                <a:prstDash val="sysDot"/>
              </a:ln>
              <a:effectLst/>
            </c:spPr>
          </c:marker>
          <c:xVal>
            <c:numRef>
              <c:f>'Figure 3'!$B$72:$J$72</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3'!$B$76:$J$76</c:f>
              <c:numCache>
                <c:formatCode>0.0_ </c:formatCode>
                <c:ptCount val="9"/>
                <c:pt idx="4" formatCode="_(* #,##0.00_);_(* \(#,##0.00\);_(* &quot;-&quot;??_);_(@_)">
                  <c:v>6.1143907270203552</c:v>
                </c:pt>
                <c:pt idx="5" formatCode="_(* #,##0.00_);_(* \(#,##0.00\);_(* &quot;-&quot;??_);_(@_)">
                  <c:v>5.4672471829196603</c:v>
                </c:pt>
                <c:pt idx="6" formatCode="_(* #,##0.00_);_(* \(#,##0.00\);_(* &quot;-&quot;??_);_(@_)">
                  <c:v>5.1325177635572325</c:v>
                </c:pt>
                <c:pt idx="7" formatCode="_(* #,##0.00_);_(* \(#,##0.00\);_(* &quot;-&quot;??_);_(@_)">
                  <c:v>4.5746353979531857</c:v>
                </c:pt>
                <c:pt idx="8" formatCode="_(* #,##0.00_);_(* \(#,##0.00\);_(* &quot;-&quot;??_);_(@_)">
                  <c:v>1.5620706236913318</c:v>
                </c:pt>
              </c:numCache>
            </c:numRef>
          </c:yVal>
          <c:smooth val="0"/>
          <c:extLst>
            <c:ext xmlns:c16="http://schemas.microsoft.com/office/drawing/2014/chart" uri="{C3380CC4-5D6E-409C-BE32-E72D297353CC}">
              <c16:uniqueId val="{00000003-133A-3542-B82F-3A99E22E084F}"/>
            </c:ext>
          </c:extLst>
        </c:ser>
        <c:ser>
          <c:idx val="4"/>
          <c:order val="4"/>
          <c:tx>
            <c:strRef>
              <c:f>'Figure 3'!$A$77</c:f>
              <c:strCache>
                <c:ptCount val="1"/>
                <c:pt idx="0">
                  <c:v>NRDC-a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'Figure 3'!$B$72:$J$72</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3'!$B$77:$J$77</c:f>
              <c:numCache>
                <c:formatCode>0.0_ </c:formatCode>
                <c:ptCount val="9"/>
                <c:pt idx="4" formatCode="_(* #,##0.00_);_(* \(#,##0.00\);_(* &quot;-&quot;??_);_(@_)">
                  <c:v>6.1143907270203552</c:v>
                </c:pt>
                <c:pt idx="5" formatCode="_(* #,##0.00_);_(* \(#,##0.00\);_(* &quot;-&quot;??_);_(@_)">
                  <c:v>6.248282494765327</c:v>
                </c:pt>
                <c:pt idx="6" formatCode="_(* #,##0.00_);_(* \(#,##0.00\);_(* &quot;-&quot;??_);_(@_)">
                  <c:v>6.4714354410069461</c:v>
                </c:pt>
                <c:pt idx="7" formatCode="_(* #,##0.00_);_(* \(#,##0.00\);_(* &quot;-&quot;??_);_(@_)">
                  <c:v>6.9177413334901825</c:v>
                </c:pt>
                <c:pt idx="8" formatCode="_(* #,##0.00_);_(* \(#,##0.00\);_(* &quot;-&quot;??_);_(@_)">
                  <c:v>5.5788236560404698</c:v>
                </c:pt>
              </c:numCache>
            </c:numRef>
          </c:yVal>
          <c:smooth val="0"/>
          <c:extLst>
            <c:ext xmlns:c16="http://schemas.microsoft.com/office/drawing/2014/chart" uri="{C3380CC4-5D6E-409C-BE32-E72D297353CC}">
              <c16:uniqueId val="{00000004-133A-3542-B82F-3A99E22E084F}"/>
            </c:ext>
          </c:extLst>
        </c:ser>
        <c:ser>
          <c:idx val="5"/>
          <c:order val="5"/>
          <c:tx>
            <c:strRef>
              <c:f>'Figure 3'!$A$78</c:f>
              <c:strCache>
                <c:ptCount val="1"/>
                <c:pt idx="0">
                  <c:v>NRDC-b</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'Figure 3'!$B$72:$J$72</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3'!$B$78:$J$78</c:f>
              <c:numCache>
                <c:formatCode>0.0_ </c:formatCode>
                <c:ptCount val="9"/>
                <c:pt idx="4" formatCode="_(* #,##0.00_);_(* \(#,##0.00\);_(* &quot;-&quot;??_);_(@_)">
                  <c:v>6.1143907270203552</c:v>
                </c:pt>
                <c:pt idx="5" formatCode="_(* #,##0.00_);_(* \(#,##0.00\);_(* &quot;-&quot;??_);_(@_)">
                  <c:v>6.0697601377720325</c:v>
                </c:pt>
                <c:pt idx="6" formatCode="_(* #,##0.00_);_(* \(#,##0.00\);_(* &quot;-&quot;??_);_(@_)">
                  <c:v>5.8019766022820889</c:v>
                </c:pt>
                <c:pt idx="7" formatCode="_(* #,##0.00_);_(* \(#,##0.00\);_(* &quot;-&quot;??_);_(@_)">
                  <c:v>5.3556707097988516</c:v>
                </c:pt>
                <c:pt idx="8" formatCode="_(* #,##0.00_);_(* \(#,##0.00\);_(* &quot;-&quot;??_);_(@_)">
                  <c:v>2.6778353548994258</c:v>
                </c:pt>
              </c:numCache>
            </c:numRef>
          </c:yVal>
          <c:smooth val="0"/>
          <c:extLst>
            <c:ext xmlns:c16="http://schemas.microsoft.com/office/drawing/2014/chart" uri="{C3380CC4-5D6E-409C-BE32-E72D297353CC}">
              <c16:uniqueId val="{00000005-133A-3542-B82F-3A99E22E084F}"/>
            </c:ext>
          </c:extLst>
        </c:ser>
        <c:ser>
          <c:idx val="6"/>
          <c:order val="6"/>
          <c:tx>
            <c:strRef>
              <c:f>'Figure 3'!$A$79</c:f>
              <c:strCache>
                <c:ptCount val="1"/>
                <c:pt idx="0">
                  <c:v>NRDC-c</c:v>
                </c:pt>
              </c:strCache>
            </c:strRef>
          </c:tx>
          <c:spPr>
            <a:ln w="19050" cap="rnd">
              <a:solidFill>
                <a:schemeClr val="accent1">
                  <a:lumMod val="60000"/>
                </a:schemeClr>
              </a:solidFill>
              <a:prstDash val="sysDot"/>
              <a:round/>
            </a:ln>
            <a:effectLst/>
          </c:spPr>
          <c:marker>
            <c:symbol val="circle"/>
            <c:size val="5"/>
            <c:spPr>
              <a:solidFill>
                <a:schemeClr val="accent1">
                  <a:lumMod val="60000"/>
                </a:schemeClr>
              </a:solidFill>
              <a:ln w="9525">
                <a:solidFill>
                  <a:schemeClr val="accent1">
                    <a:lumMod val="60000"/>
                  </a:schemeClr>
                </a:solidFill>
                <a:prstDash val="sysDot"/>
              </a:ln>
              <a:effectLst/>
            </c:spPr>
          </c:marker>
          <c:xVal>
            <c:numRef>
              <c:f>'Figure 3'!$B$72:$J$72</c:f>
              <c:numCache>
                <c:formatCode>General</c:formatCode>
                <c:ptCount val="9"/>
                <c:pt idx="0">
                  <c:v>2000</c:v>
                </c:pt>
                <c:pt idx="1">
                  <c:v>2005</c:v>
                </c:pt>
                <c:pt idx="2">
                  <c:v>2010</c:v>
                </c:pt>
                <c:pt idx="3">
                  <c:v>2015</c:v>
                </c:pt>
                <c:pt idx="4">
                  <c:v>2018</c:v>
                </c:pt>
                <c:pt idx="5">
                  <c:v>2020</c:v>
                </c:pt>
                <c:pt idx="6">
                  <c:v>2025</c:v>
                </c:pt>
                <c:pt idx="7">
                  <c:v>2030</c:v>
                </c:pt>
                <c:pt idx="8">
                  <c:v>2050</c:v>
                </c:pt>
              </c:numCache>
            </c:numRef>
          </c:xVal>
          <c:yVal>
            <c:numRef>
              <c:f>'Figure 3'!$B$79:$J$79</c:f>
              <c:numCache>
                <c:formatCode>0.0_ </c:formatCode>
                <c:ptCount val="9"/>
                <c:pt idx="4" formatCode="_(* #,##0.00_);_(* \(#,##0.00\);_(* &quot;-&quot;??_);_(@_)">
                  <c:v>6.1143907270203552</c:v>
                </c:pt>
                <c:pt idx="5" formatCode="_(* #,##0.00_);_(* \(#,##0.00\);_(* &quot;-&quot;??_);_(@_)">
                  <c:v>5.9804989592753852</c:v>
                </c:pt>
                <c:pt idx="6" formatCode="_(* #,##0.00_);_(* \(#,##0.00\);_(* &quot;-&quot;??_);_(@_)">
                  <c:v>5.1325177635572325</c:v>
                </c:pt>
                <c:pt idx="7" formatCode="_(* #,##0.00_);_(* \(#,##0.00\);_(* &quot;-&quot;??_);_(@_)">
                  <c:v>4.4630589248323762</c:v>
                </c:pt>
                <c:pt idx="8" formatCode="_(* #,##0.00_);_(* \(#,##0.00\);_(* &quot;-&quot;??_);_(@_)">
                  <c:v>2.6778353548994258</c:v>
                </c:pt>
              </c:numCache>
            </c:numRef>
          </c:yVal>
          <c:smooth val="0"/>
          <c:extLst>
            <c:ext xmlns:c16="http://schemas.microsoft.com/office/drawing/2014/chart" uri="{C3380CC4-5D6E-409C-BE32-E72D297353CC}">
              <c16:uniqueId val="{00000006-133A-3542-B82F-3A99E22E084F}"/>
            </c:ext>
          </c:extLst>
        </c:ser>
        <c:dLbls>
          <c:showLegendKey val="0"/>
          <c:showVal val="0"/>
          <c:showCatName val="0"/>
          <c:showSerName val="0"/>
          <c:showPercent val="0"/>
          <c:showBubbleSize val="0"/>
        </c:dLbls>
        <c:axId val="1532237504"/>
        <c:axId val="1532239136"/>
      </c:scatterChart>
      <c:valAx>
        <c:axId val="1532237504"/>
        <c:scaling>
          <c:orientation val="minMax"/>
          <c:max val="2050"/>
          <c:min val="2000"/>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32239136"/>
        <c:crossesAt val="0"/>
        <c:crossBetween val="midCat"/>
        <c:majorUnit val="10"/>
        <c:minorUnit val="5"/>
      </c:valAx>
      <c:valAx>
        <c:axId val="1532239136"/>
        <c:scaling>
          <c:orientation val="minMax"/>
          <c:max val="8"/>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Water Consumption (Billion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32237504"/>
        <c:crosses val="autoZero"/>
        <c:crossBetween val="midCat"/>
        <c:majorUnit val="2"/>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739865850102076E-2"/>
          <c:y val="2.7371587313268084E-2"/>
          <c:w val="0.89015313826512432"/>
          <c:h val="0.80831242181175955"/>
        </c:manualLayout>
      </c:layout>
      <c:barChart>
        <c:barDir val="col"/>
        <c:grouping val="stacked"/>
        <c:varyColors val="0"/>
        <c:ser>
          <c:idx val="0"/>
          <c:order val="0"/>
          <c:tx>
            <c:strRef>
              <c:f>'Figure 4'!$B$4</c:f>
              <c:strCache>
                <c:ptCount val="1"/>
                <c:pt idx="0">
                  <c:v>Coal mining</c:v>
                </c:pt>
              </c:strCache>
            </c:strRef>
          </c:tx>
          <c:spPr>
            <a:solidFill>
              <a:schemeClr val="accent1"/>
            </a:solidFill>
            <a:ln>
              <a:noFill/>
            </a:ln>
            <a:effectLst/>
          </c:spPr>
          <c:invertIfNegative val="0"/>
          <c:cat>
            <c:strRef>
              <c:f>'Figure 4'!$A$5:$A$33</c:f>
              <c:strCache>
                <c:ptCount val="29"/>
                <c:pt idx="0">
                  <c:v>Shanxi</c:v>
                </c:pt>
                <c:pt idx="1">
                  <c:v>Shandong</c:v>
                </c:pt>
                <c:pt idx="2">
                  <c:v>Henan</c:v>
                </c:pt>
                <c:pt idx="3">
                  <c:v>Anhui</c:v>
                </c:pt>
                <c:pt idx="4">
                  <c:v>Heilongjiang</c:v>
                </c:pt>
                <c:pt idx="5">
                  <c:v>Inner Mongolia</c:v>
                </c:pt>
                <c:pt idx="6">
                  <c:v>Hebei</c:v>
                </c:pt>
                <c:pt idx="7">
                  <c:v>Shaanxi</c:v>
                </c:pt>
                <c:pt idx="8">
                  <c:v>Liaoning</c:v>
                </c:pt>
                <c:pt idx="9">
                  <c:v>Guizhou</c:v>
                </c:pt>
                <c:pt idx="10">
                  <c:v>Jiangsu</c:v>
                </c:pt>
                <c:pt idx="11">
                  <c:v>Yunnan</c:v>
                </c:pt>
                <c:pt idx="12">
                  <c:v>Sichuan</c:v>
                </c:pt>
                <c:pt idx="13">
                  <c:v>Jilin</c:v>
                </c:pt>
                <c:pt idx="14">
                  <c:v>Gansu</c:v>
                </c:pt>
                <c:pt idx="15">
                  <c:v>Xinjiang</c:v>
                </c:pt>
                <c:pt idx="16">
                  <c:v>Ningxia</c:v>
                </c:pt>
                <c:pt idx="17">
                  <c:v>Hunan</c:v>
                </c:pt>
                <c:pt idx="18">
                  <c:v>Chongqing</c:v>
                </c:pt>
                <c:pt idx="19">
                  <c:v>Jiangxi</c:v>
                </c:pt>
                <c:pt idx="20">
                  <c:v>Tianjin</c:v>
                </c:pt>
                <c:pt idx="21">
                  <c:v>Guangdong</c:v>
                </c:pt>
                <c:pt idx="22">
                  <c:v>Hubei</c:v>
                </c:pt>
                <c:pt idx="23">
                  <c:v>Fujian</c:v>
                </c:pt>
                <c:pt idx="24">
                  <c:v>Zhejiang</c:v>
                </c:pt>
                <c:pt idx="25">
                  <c:v>Guangxi</c:v>
                </c:pt>
                <c:pt idx="26">
                  <c:v>Qinghai</c:v>
                </c:pt>
                <c:pt idx="27">
                  <c:v>Shanghai</c:v>
                </c:pt>
                <c:pt idx="28">
                  <c:v>Hainan</c:v>
                </c:pt>
              </c:strCache>
            </c:strRef>
          </c:cat>
          <c:val>
            <c:numRef>
              <c:f>'Figure 4'!$B$5:$B$33</c:f>
              <c:numCache>
                <c:formatCode>General</c:formatCode>
                <c:ptCount val="29"/>
                <c:pt idx="0">
                  <c:v>940000</c:v>
                </c:pt>
                <c:pt idx="1">
                  <c:v>460000</c:v>
                </c:pt>
                <c:pt idx="2">
                  <c:v>390000</c:v>
                </c:pt>
                <c:pt idx="3">
                  <c:v>240000</c:v>
                </c:pt>
                <c:pt idx="4">
                  <c:v>190000</c:v>
                </c:pt>
                <c:pt idx="5">
                  <c:v>160000</c:v>
                </c:pt>
                <c:pt idx="6">
                  <c:v>170000</c:v>
                </c:pt>
                <c:pt idx="7">
                  <c:v>170000</c:v>
                </c:pt>
                <c:pt idx="8">
                  <c:v>150000</c:v>
                </c:pt>
                <c:pt idx="9">
                  <c:v>140000</c:v>
                </c:pt>
                <c:pt idx="10">
                  <c:v>70000</c:v>
                </c:pt>
                <c:pt idx="11">
                  <c:v>100000</c:v>
                </c:pt>
                <c:pt idx="12">
                  <c:v>80000</c:v>
                </c:pt>
                <c:pt idx="13">
                  <c:v>70000</c:v>
                </c:pt>
                <c:pt idx="14">
                  <c:v>70000</c:v>
                </c:pt>
                <c:pt idx="15">
                  <c:v>50000</c:v>
                </c:pt>
                <c:pt idx="16">
                  <c:v>60000</c:v>
                </c:pt>
                <c:pt idx="17">
                  <c:v>60000</c:v>
                </c:pt>
                <c:pt idx="18">
                  <c:v>60000</c:v>
                </c:pt>
                <c:pt idx="19">
                  <c:v>50000</c:v>
                </c:pt>
                <c:pt idx="20">
                  <c:v>20000</c:v>
                </c:pt>
                <c:pt idx="21">
                  <c:v>0</c:v>
                </c:pt>
                <c:pt idx="22">
                  <c:v>10000</c:v>
                </c:pt>
                <c:pt idx="23">
                  <c:v>10000</c:v>
                </c:pt>
                <c:pt idx="24">
                  <c:v>0</c:v>
                </c:pt>
                <c:pt idx="25">
                  <c:v>10000</c:v>
                </c:pt>
                <c:pt idx="26">
                  <c:v>10000</c:v>
                </c:pt>
                <c:pt idx="27">
                  <c:v>0</c:v>
                </c:pt>
                <c:pt idx="28">
                  <c:v>0</c:v>
                </c:pt>
              </c:numCache>
            </c:numRef>
          </c:val>
          <c:extLst>
            <c:ext xmlns:c16="http://schemas.microsoft.com/office/drawing/2014/chart" uri="{C3380CC4-5D6E-409C-BE32-E72D297353CC}">
              <c16:uniqueId val="{00000000-ADFE-864D-8B6D-A4F5BC2CD567}"/>
            </c:ext>
          </c:extLst>
        </c:ser>
        <c:ser>
          <c:idx val="1"/>
          <c:order val="1"/>
          <c:tx>
            <c:strRef>
              <c:f>'Figure 4'!$C$4</c:f>
              <c:strCache>
                <c:ptCount val="1"/>
                <c:pt idx="0">
                  <c:v>Coal power</c:v>
                </c:pt>
              </c:strCache>
            </c:strRef>
          </c:tx>
          <c:spPr>
            <a:solidFill>
              <a:schemeClr val="accent2"/>
            </a:solidFill>
            <a:ln>
              <a:noFill/>
            </a:ln>
            <a:effectLst/>
          </c:spPr>
          <c:invertIfNegative val="0"/>
          <c:cat>
            <c:strRef>
              <c:f>'Figure 4'!$A$5:$A$33</c:f>
              <c:strCache>
                <c:ptCount val="29"/>
                <c:pt idx="0">
                  <c:v>Shanxi</c:v>
                </c:pt>
                <c:pt idx="1">
                  <c:v>Shandong</c:v>
                </c:pt>
                <c:pt idx="2">
                  <c:v>Henan</c:v>
                </c:pt>
                <c:pt idx="3">
                  <c:v>Anhui</c:v>
                </c:pt>
                <c:pt idx="4">
                  <c:v>Heilongjiang</c:v>
                </c:pt>
                <c:pt idx="5">
                  <c:v>Inner Mongolia</c:v>
                </c:pt>
                <c:pt idx="6">
                  <c:v>Hebei</c:v>
                </c:pt>
                <c:pt idx="7">
                  <c:v>Shaanxi</c:v>
                </c:pt>
                <c:pt idx="8">
                  <c:v>Liaoning</c:v>
                </c:pt>
                <c:pt idx="9">
                  <c:v>Guizhou</c:v>
                </c:pt>
                <c:pt idx="10">
                  <c:v>Jiangsu</c:v>
                </c:pt>
                <c:pt idx="11">
                  <c:v>Yunnan</c:v>
                </c:pt>
                <c:pt idx="12">
                  <c:v>Sichuan</c:v>
                </c:pt>
                <c:pt idx="13">
                  <c:v>Jilin</c:v>
                </c:pt>
                <c:pt idx="14">
                  <c:v>Gansu</c:v>
                </c:pt>
                <c:pt idx="15">
                  <c:v>Xinjiang</c:v>
                </c:pt>
                <c:pt idx="16">
                  <c:v>Ningxia</c:v>
                </c:pt>
                <c:pt idx="17">
                  <c:v>Hunan</c:v>
                </c:pt>
                <c:pt idx="18">
                  <c:v>Chongqing</c:v>
                </c:pt>
                <c:pt idx="19">
                  <c:v>Jiangxi</c:v>
                </c:pt>
                <c:pt idx="20">
                  <c:v>Tianjin</c:v>
                </c:pt>
                <c:pt idx="21">
                  <c:v>Guangdong</c:v>
                </c:pt>
                <c:pt idx="22">
                  <c:v>Hubei</c:v>
                </c:pt>
                <c:pt idx="23">
                  <c:v>Fujian</c:v>
                </c:pt>
                <c:pt idx="24">
                  <c:v>Zhejiang</c:v>
                </c:pt>
                <c:pt idx="25">
                  <c:v>Guangxi</c:v>
                </c:pt>
                <c:pt idx="26">
                  <c:v>Qinghai</c:v>
                </c:pt>
                <c:pt idx="27">
                  <c:v>Shanghai</c:v>
                </c:pt>
                <c:pt idx="28">
                  <c:v>Hainan</c:v>
                </c:pt>
              </c:strCache>
            </c:strRef>
          </c:cat>
          <c:val>
            <c:numRef>
              <c:f>'Figure 4'!$C$5:$C$33</c:f>
              <c:numCache>
                <c:formatCode>General</c:formatCode>
                <c:ptCount val="29"/>
                <c:pt idx="0">
                  <c:v>28381</c:v>
                </c:pt>
                <c:pt idx="1">
                  <c:v>55460</c:v>
                </c:pt>
                <c:pt idx="2">
                  <c:v>30059</c:v>
                </c:pt>
                <c:pt idx="3">
                  <c:v>15510</c:v>
                </c:pt>
                <c:pt idx="4">
                  <c:v>14370</c:v>
                </c:pt>
                <c:pt idx="5">
                  <c:v>37814</c:v>
                </c:pt>
                <c:pt idx="6">
                  <c:v>19520</c:v>
                </c:pt>
                <c:pt idx="7">
                  <c:v>16201</c:v>
                </c:pt>
                <c:pt idx="8">
                  <c:v>16390</c:v>
                </c:pt>
                <c:pt idx="9">
                  <c:v>12678</c:v>
                </c:pt>
                <c:pt idx="10">
                  <c:v>39298</c:v>
                </c:pt>
                <c:pt idx="11">
                  <c:v>5590</c:v>
                </c:pt>
                <c:pt idx="12">
                  <c:v>5161</c:v>
                </c:pt>
                <c:pt idx="13">
                  <c:v>10336</c:v>
                </c:pt>
                <c:pt idx="14">
                  <c:v>9592</c:v>
                </c:pt>
                <c:pt idx="15">
                  <c:v>23090</c:v>
                </c:pt>
                <c:pt idx="16">
                  <c:v>9450</c:v>
                </c:pt>
                <c:pt idx="17">
                  <c:v>7700</c:v>
                </c:pt>
                <c:pt idx="18">
                  <c:v>5380</c:v>
                </c:pt>
                <c:pt idx="19">
                  <c:v>6440</c:v>
                </c:pt>
                <c:pt idx="20">
                  <c:v>4100</c:v>
                </c:pt>
                <c:pt idx="21">
                  <c:v>22289</c:v>
                </c:pt>
                <c:pt idx="22">
                  <c:v>11478</c:v>
                </c:pt>
                <c:pt idx="23">
                  <c:v>8860</c:v>
                </c:pt>
                <c:pt idx="24">
                  <c:v>16816</c:v>
                </c:pt>
                <c:pt idx="25">
                  <c:v>6281</c:v>
                </c:pt>
                <c:pt idx="26">
                  <c:v>1280</c:v>
                </c:pt>
                <c:pt idx="27">
                  <c:v>4987</c:v>
                </c:pt>
                <c:pt idx="28">
                  <c:v>760</c:v>
                </c:pt>
              </c:numCache>
            </c:numRef>
          </c:val>
          <c:extLst>
            <c:ext xmlns:c16="http://schemas.microsoft.com/office/drawing/2014/chart" uri="{C3380CC4-5D6E-409C-BE32-E72D297353CC}">
              <c16:uniqueId val="{00000001-ADFE-864D-8B6D-A4F5BC2CD567}"/>
            </c:ext>
          </c:extLst>
        </c:ser>
        <c:dLbls>
          <c:showLegendKey val="0"/>
          <c:showVal val="0"/>
          <c:showCatName val="0"/>
          <c:showSerName val="0"/>
          <c:showPercent val="0"/>
          <c:showBubbleSize val="0"/>
        </c:dLbls>
        <c:gapWidth val="150"/>
        <c:overlap val="100"/>
        <c:axId val="49453007"/>
        <c:axId val="49454639"/>
      </c:barChart>
      <c:catAx>
        <c:axId val="49453007"/>
        <c:scaling>
          <c:orientation val="minMax"/>
        </c:scaling>
        <c:delete val="0"/>
        <c:axPos val="b"/>
        <c:numFmt formatCode="General" sourceLinked="1"/>
        <c:majorTickMark val="none"/>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crossAx val="49454639"/>
        <c:crosses val="autoZero"/>
        <c:auto val="1"/>
        <c:lblAlgn val="ctr"/>
        <c:lblOffset val="100"/>
        <c:noMultiLvlLbl val="0"/>
      </c:catAx>
      <c:valAx>
        <c:axId val="49454639"/>
        <c:scaling>
          <c:orientation val="minMax"/>
          <c:max val="1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Jobs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9453007"/>
        <c:crosses val="autoZero"/>
        <c:crossBetween val="between"/>
        <c:majorUnit val="200000"/>
      </c:valAx>
      <c:spPr>
        <a:noFill/>
        <a:ln>
          <a:solidFill>
            <a:schemeClr val="bg1">
              <a:lumMod val="50000"/>
            </a:schemeClr>
          </a:solidFill>
        </a:ln>
        <a:effectLst/>
      </c:spPr>
    </c:plotArea>
    <c:legend>
      <c:legendPos val="b"/>
      <c:layout>
        <c:manualLayout>
          <c:xMode val="edge"/>
          <c:yMode val="edge"/>
          <c:x val="0.7756591166844885"/>
          <c:y val="9.6086172639634995E-2"/>
          <c:w val="0.12687106704254561"/>
          <c:h val="9.3166163808963115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266700</xdr:colOff>
      <xdr:row>24</xdr:row>
      <xdr:rowOff>76200</xdr:rowOff>
    </xdr:from>
    <xdr:to>
      <xdr:col>7</xdr:col>
      <xdr:colOff>254000</xdr:colOff>
      <xdr:row>53</xdr:row>
      <xdr:rowOff>0</xdr:rowOff>
    </xdr:to>
    <xdr:graphicFrame macro="">
      <xdr:nvGraphicFramePr>
        <xdr:cNvPr id="2" name="Chart 1">
          <a:extLst>
            <a:ext uri="{FF2B5EF4-FFF2-40B4-BE49-F238E27FC236}">
              <a16:creationId xmlns:a16="http://schemas.microsoft.com/office/drawing/2014/main" id="{5E84A295-FCBA-F142-AA05-BF99DA0E5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0.73841</cdr:x>
      <cdr:y>0.55429</cdr:y>
    </cdr:from>
    <cdr:to>
      <cdr:x>0.74012</cdr:x>
      <cdr:y>0.88501</cdr:y>
    </cdr:to>
    <cdr:cxnSp macro="">
      <cdr:nvCxnSpPr>
        <cdr:cNvPr id="8" name="Straight Connector 7">
          <a:extLst xmlns:a="http://schemas.openxmlformats.org/drawingml/2006/main">
            <a:ext uri="{FF2B5EF4-FFF2-40B4-BE49-F238E27FC236}">
              <a16:creationId xmlns:a16="http://schemas.microsoft.com/office/drawing/2014/main" id="{CE309A76-AC14-DC44-B8F3-CBB695112120}"/>
            </a:ext>
          </a:extLst>
        </cdr:cNvPr>
        <cdr:cNvCxnSpPr>
          <a:stCxn xmlns:a="http://schemas.openxmlformats.org/drawingml/2006/main" id="7" idx="2"/>
        </cdr:cNvCxnSpPr>
      </cdr:nvCxnSpPr>
      <cdr:spPr>
        <a:xfrm xmlns:a="http://schemas.openxmlformats.org/drawingml/2006/main">
          <a:off x="6880160" y="3224110"/>
          <a:ext cx="15940" cy="1923623"/>
        </a:xfrm>
        <a:prstGeom xmlns:a="http://schemas.openxmlformats.org/drawingml/2006/main" prst="line">
          <a:avLst/>
        </a:prstGeom>
        <a:ln xmlns:a="http://schemas.openxmlformats.org/drawingml/2006/main">
          <a:solidFill>
            <a:schemeClr val="bg1">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0.22982</cdr:x>
      <cdr:y>0.19453</cdr:y>
    </cdr:from>
    <cdr:to>
      <cdr:x>0.40954</cdr:x>
      <cdr:y>0.24454</cdr:y>
    </cdr:to>
    <cdr:sp macro="" textlink="">
      <cdr:nvSpPr>
        <cdr:cNvPr id="2" name="TextBox 1">
          <a:extLst xmlns:a="http://schemas.openxmlformats.org/drawingml/2006/main">
            <a:ext uri="{FF2B5EF4-FFF2-40B4-BE49-F238E27FC236}">
              <a16:creationId xmlns:a16="http://schemas.microsoft.com/office/drawing/2014/main" id="{1BC46DD1-DB42-BA4E-AC79-5A1718227A7E}"/>
            </a:ext>
          </a:extLst>
        </cdr:cNvPr>
        <cdr:cNvSpPr txBox="1"/>
      </cdr:nvSpPr>
      <cdr:spPr>
        <a:xfrm xmlns:a="http://schemas.openxmlformats.org/drawingml/2006/main">
          <a:off x="2136483" y="1131485"/>
          <a:ext cx="1670749" cy="290888"/>
        </a:xfrm>
        <a:prstGeom xmlns:a="http://schemas.openxmlformats.org/drawingml/2006/main" prst="rect">
          <a:avLst/>
        </a:prstGeom>
        <a:ln xmlns:a="http://schemas.openxmlformats.org/drawingml/2006/main">
          <a:solidFill>
            <a:schemeClr val="tx1">
              <a:lumMod val="15000"/>
              <a:lumOff val="85000"/>
            </a:schemeClr>
          </a:solidFill>
        </a:ln>
      </cdr:spPr>
      <cdr:txBody>
        <a:bodyPr xmlns:a="http://schemas.openxmlformats.org/drawingml/2006/main" vertOverflow="clip" wrap="none" rtlCol="0" anchor="ctr"/>
        <a:lstStyle xmlns:a="http://schemas.openxmlformats.org/drawingml/2006/main"/>
        <a:p xmlns:a="http://schemas.openxmlformats.org/drawingml/2006/main">
          <a:pPr algn="ctr"/>
          <a:r>
            <a:rPr lang="en-US" sz="1100"/>
            <a:t>Renewable Energy Law </a:t>
          </a:r>
        </a:p>
      </cdr:txBody>
    </cdr:sp>
  </cdr:relSizeAnchor>
  <cdr:relSizeAnchor xmlns:cdr="http://schemas.openxmlformats.org/drawingml/2006/chartDrawing">
    <cdr:from>
      <cdr:x>0.31925</cdr:x>
      <cdr:y>0.24454</cdr:y>
    </cdr:from>
    <cdr:to>
      <cdr:x>0.31968</cdr:x>
      <cdr:y>0.88612</cdr:y>
    </cdr:to>
    <cdr:cxnSp macro="">
      <cdr:nvCxnSpPr>
        <cdr:cNvPr id="4" name="Straight Connector 3">
          <a:extLst xmlns:a="http://schemas.openxmlformats.org/drawingml/2006/main">
            <a:ext uri="{FF2B5EF4-FFF2-40B4-BE49-F238E27FC236}">
              <a16:creationId xmlns:a16="http://schemas.microsoft.com/office/drawing/2014/main" id="{4F8AE22F-7A83-A143-BBEF-F5554C7BE41B}"/>
            </a:ext>
          </a:extLst>
        </cdr:cNvPr>
        <cdr:cNvCxnSpPr>
          <a:stCxn xmlns:a="http://schemas.openxmlformats.org/drawingml/2006/main" id="2" idx="2"/>
        </cdr:cNvCxnSpPr>
      </cdr:nvCxnSpPr>
      <cdr:spPr>
        <a:xfrm xmlns:a="http://schemas.openxmlformats.org/drawingml/2006/main" flipH="1">
          <a:off x="2967860" y="1422373"/>
          <a:ext cx="3998" cy="3731852"/>
        </a:xfrm>
        <a:prstGeom xmlns:a="http://schemas.openxmlformats.org/drawingml/2006/main" prst="line">
          <a:avLst/>
        </a:prstGeom>
        <a:ln xmlns:a="http://schemas.openxmlformats.org/drawingml/2006/main">
          <a:solidFill>
            <a:schemeClr val="bg1">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0.61963</cdr:x>
      <cdr:y>0.41335</cdr:y>
    </cdr:from>
    <cdr:to>
      <cdr:x>0.85719</cdr:x>
      <cdr:y>0.55429</cdr:y>
    </cdr:to>
    <cdr:sp macro="" textlink="">
      <cdr:nvSpPr>
        <cdr:cNvPr id="7" name="TextBox 1">
          <a:extLst xmlns:a="http://schemas.openxmlformats.org/drawingml/2006/main">
            <a:ext uri="{FF2B5EF4-FFF2-40B4-BE49-F238E27FC236}">
              <a16:creationId xmlns:a16="http://schemas.microsoft.com/office/drawing/2014/main" id="{355F61FA-DCA7-A848-9B63-E529E38D9DE9}"/>
            </a:ext>
          </a:extLst>
        </cdr:cNvPr>
        <cdr:cNvSpPr txBox="1"/>
      </cdr:nvSpPr>
      <cdr:spPr>
        <a:xfrm xmlns:a="http://schemas.openxmlformats.org/drawingml/2006/main">
          <a:off x="5773419" y="2404319"/>
          <a:ext cx="2213481" cy="819791"/>
        </a:xfrm>
        <a:prstGeom xmlns:a="http://schemas.openxmlformats.org/drawingml/2006/main" prst="rect">
          <a:avLst/>
        </a:prstGeom>
        <a:ln xmlns:a="http://schemas.openxmlformats.org/drawingml/2006/main">
          <a:solidFill>
            <a:schemeClr val="tx1">
              <a:lumMod val="15000"/>
              <a:lumOff val="85000"/>
            </a:schemeClr>
          </a:solidFill>
        </a:ln>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Coal Fired Power Plant </a:t>
          </a:r>
        </a:p>
        <a:p xmlns:a="http://schemas.openxmlformats.org/drawingml/2006/main">
          <a:pPr algn="ctr"/>
          <a:r>
            <a:rPr lang="en-US" sz="1100"/>
            <a:t>Energy Saving and Emission Reduction </a:t>
          </a:r>
        </a:p>
        <a:p xmlns:a="http://schemas.openxmlformats.org/drawingml/2006/main">
          <a:pPr algn="ctr"/>
          <a:r>
            <a:rPr lang="en-US" sz="1100"/>
            <a:t>Upgrade and Renovation</a:t>
          </a:r>
        </a:p>
        <a:p xmlns:a="http://schemas.openxmlformats.org/drawingml/2006/main">
          <a:pPr algn="ctr"/>
          <a:r>
            <a:rPr lang="en-US" sz="1100"/>
            <a:t> Action Plan (2014-2020)</a:t>
          </a:r>
        </a:p>
      </cdr:txBody>
    </cdr:sp>
  </cdr:relSizeAnchor>
  <cdr:relSizeAnchor xmlns:cdr="http://schemas.openxmlformats.org/drawingml/2006/chartDrawing">
    <cdr:from>
      <cdr:x>0.59313</cdr:x>
      <cdr:y>0.67812</cdr:y>
    </cdr:from>
    <cdr:to>
      <cdr:x>0.78698</cdr:x>
      <cdr:y>0.76761</cdr:y>
    </cdr:to>
    <cdr:sp macro="" textlink="">
      <cdr:nvSpPr>
        <cdr:cNvPr id="9" name="TextBox 1">
          <a:extLst xmlns:a="http://schemas.openxmlformats.org/drawingml/2006/main">
            <a:ext uri="{FF2B5EF4-FFF2-40B4-BE49-F238E27FC236}">
              <a16:creationId xmlns:a16="http://schemas.microsoft.com/office/drawing/2014/main" id="{355F61FA-DCA7-A848-9B63-E529E38D9DE9}"/>
            </a:ext>
          </a:extLst>
        </cdr:cNvPr>
        <cdr:cNvSpPr txBox="1"/>
      </cdr:nvSpPr>
      <cdr:spPr>
        <a:xfrm xmlns:a="http://schemas.openxmlformats.org/drawingml/2006/main">
          <a:off x="5526529" y="3944353"/>
          <a:ext cx="1806211" cy="520527"/>
        </a:xfrm>
        <a:prstGeom xmlns:a="http://schemas.openxmlformats.org/drawingml/2006/main" prst="rect">
          <a:avLst/>
        </a:prstGeom>
        <a:ln xmlns:a="http://schemas.openxmlformats.org/drawingml/2006/main">
          <a:solidFill>
            <a:schemeClr val="tx1">
              <a:lumMod val="15000"/>
              <a:lumOff val="85000"/>
            </a:schemeClr>
          </a:solidFill>
        </a:ln>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Action</a:t>
          </a:r>
          <a:r>
            <a:rPr lang="en-US" sz="1100" baseline="0"/>
            <a:t> Plan on Prevention and </a:t>
          </a:r>
        </a:p>
        <a:p xmlns:a="http://schemas.openxmlformats.org/drawingml/2006/main">
          <a:pPr algn="ctr"/>
          <a:r>
            <a:rPr lang="en-US" sz="1100" baseline="0"/>
            <a:t>Control of Air Pollution</a:t>
          </a:r>
          <a:endParaRPr lang="en-US" sz="1100"/>
        </a:p>
      </cdr:txBody>
    </cdr:sp>
  </cdr:relSizeAnchor>
  <cdr:relSizeAnchor xmlns:cdr="http://schemas.openxmlformats.org/drawingml/2006/chartDrawing">
    <cdr:from>
      <cdr:x>0.69006</cdr:x>
      <cdr:y>0.76761</cdr:y>
    </cdr:from>
    <cdr:to>
      <cdr:x>0.69196</cdr:x>
      <cdr:y>0.88501</cdr:y>
    </cdr:to>
    <cdr:cxnSp macro="">
      <cdr:nvCxnSpPr>
        <cdr:cNvPr id="10" name="Straight Connector 9">
          <a:extLst xmlns:a="http://schemas.openxmlformats.org/drawingml/2006/main">
            <a:ext uri="{FF2B5EF4-FFF2-40B4-BE49-F238E27FC236}">
              <a16:creationId xmlns:a16="http://schemas.microsoft.com/office/drawing/2014/main" id="{CE309A76-AC14-DC44-B8F3-CBB695112120}"/>
            </a:ext>
          </a:extLst>
        </cdr:cNvPr>
        <cdr:cNvCxnSpPr>
          <a:stCxn xmlns:a="http://schemas.openxmlformats.org/drawingml/2006/main" id="9" idx="2"/>
        </cdr:cNvCxnSpPr>
      </cdr:nvCxnSpPr>
      <cdr:spPr>
        <a:xfrm xmlns:a="http://schemas.openxmlformats.org/drawingml/2006/main">
          <a:off x="6429635" y="4464880"/>
          <a:ext cx="17732" cy="682853"/>
        </a:xfrm>
        <a:prstGeom xmlns:a="http://schemas.openxmlformats.org/drawingml/2006/main" prst="line">
          <a:avLst/>
        </a:prstGeom>
        <a:ln xmlns:a="http://schemas.openxmlformats.org/drawingml/2006/main">
          <a:solidFill>
            <a:schemeClr val="bg1">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0.81234</cdr:x>
      <cdr:y>0.68214</cdr:y>
    </cdr:from>
    <cdr:to>
      <cdr:x>0.92443</cdr:x>
      <cdr:y>0.85664</cdr:y>
    </cdr:to>
    <cdr:sp macro="" textlink="">
      <cdr:nvSpPr>
        <cdr:cNvPr id="11" name="TextBox 1">
          <a:extLst xmlns:a="http://schemas.openxmlformats.org/drawingml/2006/main">
            <a:ext uri="{FF2B5EF4-FFF2-40B4-BE49-F238E27FC236}">
              <a16:creationId xmlns:a16="http://schemas.microsoft.com/office/drawing/2014/main" id="{355F61FA-DCA7-A848-9B63-E529E38D9DE9}"/>
            </a:ext>
          </a:extLst>
        </cdr:cNvPr>
        <cdr:cNvSpPr txBox="1"/>
      </cdr:nvSpPr>
      <cdr:spPr>
        <a:xfrm xmlns:a="http://schemas.openxmlformats.org/drawingml/2006/main">
          <a:off x="7569032" y="3967732"/>
          <a:ext cx="1044406" cy="1014997"/>
        </a:xfrm>
        <a:prstGeom xmlns:a="http://schemas.openxmlformats.org/drawingml/2006/main" prst="rect">
          <a:avLst/>
        </a:prstGeom>
        <a:ln xmlns:a="http://schemas.openxmlformats.org/drawingml/2006/main">
          <a:solidFill>
            <a:schemeClr val="tx1">
              <a:lumMod val="15000"/>
              <a:lumOff val="85000"/>
            </a:schemeClr>
          </a:solidFill>
        </a:ln>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Energy Production</a:t>
          </a:r>
        </a:p>
        <a:p xmlns:a="http://schemas.openxmlformats.org/drawingml/2006/main">
          <a:pPr algn="ctr"/>
          <a:r>
            <a:rPr lang="en-US" sz="1100"/>
            <a:t>and Consumption </a:t>
          </a:r>
        </a:p>
        <a:p xmlns:a="http://schemas.openxmlformats.org/drawingml/2006/main">
          <a:pPr algn="ctr"/>
          <a:r>
            <a:rPr lang="en-US" sz="1100"/>
            <a:t>Revolution</a:t>
          </a:r>
        </a:p>
        <a:p xmlns:a="http://schemas.openxmlformats.org/drawingml/2006/main">
          <a:pPr algn="ctr"/>
          <a:r>
            <a:rPr lang="en-US" sz="1100"/>
            <a:t> Strategy </a:t>
          </a:r>
        </a:p>
        <a:p xmlns:a="http://schemas.openxmlformats.org/drawingml/2006/main">
          <a:pPr algn="ctr"/>
          <a:r>
            <a:rPr lang="en-US" sz="1100"/>
            <a:t>(2016-2030)</a:t>
          </a:r>
        </a:p>
      </cdr:txBody>
    </cdr:sp>
  </cdr:relSizeAnchor>
  <cdr:relSizeAnchor xmlns:cdr="http://schemas.openxmlformats.org/drawingml/2006/chartDrawing">
    <cdr:from>
      <cdr:x>0.87864</cdr:x>
      <cdr:y>0.85881</cdr:y>
    </cdr:from>
    <cdr:to>
      <cdr:x>0.87915</cdr:x>
      <cdr:y>0.88394</cdr:y>
    </cdr:to>
    <cdr:cxnSp macro="">
      <cdr:nvCxnSpPr>
        <cdr:cNvPr id="12" name="Straight Connector 11">
          <a:extLst xmlns:a="http://schemas.openxmlformats.org/drawingml/2006/main">
            <a:ext uri="{FF2B5EF4-FFF2-40B4-BE49-F238E27FC236}">
              <a16:creationId xmlns:a16="http://schemas.microsoft.com/office/drawing/2014/main" id="{CE309A76-AC14-DC44-B8F3-CBB695112120}"/>
            </a:ext>
          </a:extLst>
        </cdr:cNvPr>
        <cdr:cNvCxnSpPr/>
      </cdr:nvCxnSpPr>
      <cdr:spPr>
        <a:xfrm xmlns:a="http://schemas.openxmlformats.org/drawingml/2006/main" flipH="1">
          <a:off x="8186787" y="4995333"/>
          <a:ext cx="4713" cy="146192"/>
        </a:xfrm>
        <a:prstGeom xmlns:a="http://schemas.openxmlformats.org/drawingml/2006/main" prst="line">
          <a:avLst/>
        </a:prstGeom>
        <a:ln xmlns:a="http://schemas.openxmlformats.org/drawingml/2006/main">
          <a:solidFill>
            <a:schemeClr val="bg1">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0.72694</cdr:x>
      <cdr:y>0.57186</cdr:y>
    </cdr:from>
    <cdr:to>
      <cdr:x>0.92079</cdr:x>
      <cdr:y>0.66135</cdr:y>
    </cdr:to>
    <cdr:sp macro="" textlink="">
      <cdr:nvSpPr>
        <cdr:cNvPr id="16" name="TextBox 1">
          <a:extLst xmlns:a="http://schemas.openxmlformats.org/drawingml/2006/main">
            <a:ext uri="{FF2B5EF4-FFF2-40B4-BE49-F238E27FC236}">
              <a16:creationId xmlns:a16="http://schemas.microsoft.com/office/drawing/2014/main" id="{AD93F961-2AE4-C241-A195-D048AC6687C9}"/>
            </a:ext>
          </a:extLst>
        </cdr:cNvPr>
        <cdr:cNvSpPr txBox="1"/>
      </cdr:nvSpPr>
      <cdr:spPr>
        <a:xfrm xmlns:a="http://schemas.openxmlformats.org/drawingml/2006/main">
          <a:off x="6773333" y="3326286"/>
          <a:ext cx="1806211" cy="520527"/>
        </a:xfrm>
        <a:prstGeom xmlns:a="http://schemas.openxmlformats.org/drawingml/2006/main" prst="rect">
          <a:avLst/>
        </a:prstGeom>
        <a:ln xmlns:a="http://schemas.openxmlformats.org/drawingml/2006/main">
          <a:solidFill>
            <a:schemeClr val="tx1">
              <a:lumMod val="15000"/>
              <a:lumOff val="85000"/>
            </a:schemeClr>
          </a:solidFill>
        </a:ln>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altLang="zh-CN" sz="1100"/>
            <a:t>Energy/Power/Coal</a:t>
          </a:r>
          <a:r>
            <a:rPr lang="zh-CN" altLang="en-US" sz="1100"/>
            <a:t> </a:t>
          </a:r>
          <a:r>
            <a:rPr lang="en-US" altLang="zh-CN" sz="1100"/>
            <a:t>Industry</a:t>
          </a:r>
          <a:r>
            <a:rPr lang="zh-CN" altLang="en-US" sz="1100"/>
            <a:t> </a:t>
          </a:r>
          <a:endParaRPr lang="en-US" altLang="zh-CN" sz="1100"/>
        </a:p>
        <a:p xmlns:a="http://schemas.openxmlformats.org/drawingml/2006/main">
          <a:pPr algn="ctr"/>
          <a:r>
            <a:rPr lang="en-US" altLang="zh-CN" sz="1100"/>
            <a:t>Development</a:t>
          </a:r>
          <a:r>
            <a:rPr lang="zh-CN" altLang="en-US" sz="1100"/>
            <a:t> </a:t>
          </a:r>
          <a:r>
            <a:rPr lang="en-US" altLang="zh-CN" sz="1100"/>
            <a:t>13th</a:t>
          </a:r>
          <a:r>
            <a:rPr lang="zh-CN" altLang="en-US" sz="1100"/>
            <a:t> </a:t>
          </a:r>
          <a:r>
            <a:rPr lang="en-US" altLang="zh-CN" sz="1100"/>
            <a:t>Five-year</a:t>
          </a:r>
          <a:r>
            <a:rPr lang="zh-CN" altLang="en-US" sz="1100" baseline="0"/>
            <a:t> </a:t>
          </a:r>
          <a:r>
            <a:rPr lang="en-US" altLang="zh-CN" sz="1100" baseline="0"/>
            <a:t>Plan</a:t>
          </a:r>
          <a:endParaRPr lang="en-US" sz="1100"/>
        </a:p>
      </cdr:txBody>
    </cdr:sp>
  </cdr:relSizeAnchor>
  <cdr:relSizeAnchor xmlns:cdr="http://schemas.openxmlformats.org/drawingml/2006/chartDrawing">
    <cdr:from>
      <cdr:x>0.83008</cdr:x>
      <cdr:y>0.6623</cdr:y>
    </cdr:from>
    <cdr:to>
      <cdr:x>0.83008</cdr:x>
      <cdr:y>0.88646</cdr:y>
    </cdr:to>
    <cdr:cxnSp macro="">
      <cdr:nvCxnSpPr>
        <cdr:cNvPr id="17" name="Straight Connector 16">
          <a:extLst xmlns:a="http://schemas.openxmlformats.org/drawingml/2006/main">
            <a:ext uri="{FF2B5EF4-FFF2-40B4-BE49-F238E27FC236}">
              <a16:creationId xmlns:a16="http://schemas.microsoft.com/office/drawing/2014/main" id="{CC78118F-BB53-A44F-A915-2BEE2370C90F}"/>
            </a:ext>
          </a:extLst>
        </cdr:cNvPr>
        <cdr:cNvCxnSpPr/>
      </cdr:nvCxnSpPr>
      <cdr:spPr>
        <a:xfrm xmlns:a="http://schemas.openxmlformats.org/drawingml/2006/main">
          <a:off x="7734300" y="3852333"/>
          <a:ext cx="1" cy="1303867"/>
        </a:xfrm>
        <a:prstGeom xmlns:a="http://schemas.openxmlformats.org/drawingml/2006/main" prst="line">
          <a:avLst/>
        </a:prstGeom>
        <a:ln xmlns:a="http://schemas.openxmlformats.org/drawingml/2006/main">
          <a:solidFill>
            <a:schemeClr val="bg1">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0</xdr:col>
      <xdr:colOff>101600</xdr:colOff>
      <xdr:row>26</xdr:row>
      <xdr:rowOff>190500</xdr:rowOff>
    </xdr:from>
    <xdr:to>
      <xdr:col>12</xdr:col>
      <xdr:colOff>44450</xdr:colOff>
      <xdr:row>57</xdr:row>
      <xdr:rowOff>190500</xdr:rowOff>
    </xdr:to>
    <xdr:graphicFrame macro="">
      <xdr:nvGraphicFramePr>
        <xdr:cNvPr id="2" name="Chart 1">
          <a:extLst>
            <a:ext uri="{FF2B5EF4-FFF2-40B4-BE49-F238E27FC236}">
              <a16:creationId xmlns:a16="http://schemas.microsoft.com/office/drawing/2014/main" id="{C9D00D09-1560-C647-9FC9-E882E48BE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177800</xdr:colOff>
      <xdr:row>2</xdr:row>
      <xdr:rowOff>177800</xdr:rowOff>
    </xdr:from>
    <xdr:to>
      <xdr:col>19</xdr:col>
      <xdr:colOff>203200</xdr:colOff>
      <xdr:row>25</xdr:row>
      <xdr:rowOff>101600</xdr:rowOff>
    </xdr:to>
    <xdr:graphicFrame macro="">
      <xdr:nvGraphicFramePr>
        <xdr:cNvPr id="2" name="Chart 1">
          <a:extLst>
            <a:ext uri="{FF2B5EF4-FFF2-40B4-BE49-F238E27FC236}">
              <a16:creationId xmlns:a16="http://schemas.microsoft.com/office/drawing/2014/main" id="{5032D5AC-ED18-4740-B6C9-998DA00DE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279400</xdr:colOff>
      <xdr:row>27</xdr:row>
      <xdr:rowOff>152400</xdr:rowOff>
    </xdr:from>
    <xdr:to>
      <xdr:col>19</xdr:col>
      <xdr:colOff>317500</xdr:colOff>
      <xdr:row>55</xdr:row>
      <xdr:rowOff>12700</xdr:rowOff>
    </xdr:to>
    <xdr:graphicFrame macro="">
      <xdr:nvGraphicFramePr>
        <xdr:cNvPr id="3" name="Chart 2">
          <a:extLst>
            <a:ext uri="{FF2B5EF4-FFF2-40B4-BE49-F238E27FC236}">
              <a16:creationId xmlns:a16="http://schemas.microsoft.com/office/drawing/2014/main" id="{A731414C-BFBC-9A47-9B22-CAC998012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292100</xdr:colOff>
      <xdr:row>109</xdr:row>
      <xdr:rowOff>139700</xdr:rowOff>
    </xdr:from>
    <xdr:to>
      <xdr:col>12</xdr:col>
      <xdr:colOff>495300</xdr:colOff>
      <xdr:row>127</xdr:row>
      <xdr:rowOff>101600</xdr:rowOff>
    </xdr:to>
    <xdr:graphicFrame macro="">
      <xdr:nvGraphicFramePr>
        <xdr:cNvPr id="5" name="Chart 4">
          <a:extLst>
            <a:ext uri="{FF2B5EF4-FFF2-40B4-BE49-F238E27FC236}">
              <a16:creationId xmlns:a16="http://schemas.microsoft.com/office/drawing/2014/main" id="{DCCD2A52-170A-EC45-806A-C9C46D160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368300</xdr:colOff>
      <xdr:row>109</xdr:row>
      <xdr:rowOff>0</xdr:rowOff>
    </xdr:from>
    <xdr:to>
      <xdr:col>8</xdr:col>
      <xdr:colOff>139700</xdr:colOff>
      <xdr:row>127</xdr:row>
      <xdr:rowOff>114300</xdr:rowOff>
    </xdr:to>
    <xdr:graphicFrame macro="">
      <xdr:nvGraphicFramePr>
        <xdr:cNvPr id="6" name="Chart 5">
          <a:extLst>
            <a:ext uri="{FF2B5EF4-FFF2-40B4-BE49-F238E27FC236}">
              <a16:creationId xmlns:a16="http://schemas.microsoft.com/office/drawing/2014/main" id="{2F9B31C8-8B30-754E-91A4-A42265B8F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292100</xdr:colOff>
      <xdr:row>109</xdr:row>
      <xdr:rowOff>76200</xdr:rowOff>
    </xdr:from>
    <xdr:to>
      <xdr:col>4</xdr:col>
      <xdr:colOff>393700</xdr:colOff>
      <xdr:row>127</xdr:row>
      <xdr:rowOff>190500</xdr:rowOff>
    </xdr:to>
    <xdr:graphicFrame macro="">
      <xdr:nvGraphicFramePr>
        <xdr:cNvPr id="7" name="Chart 6">
          <a:extLst>
            <a:ext uri="{FF2B5EF4-FFF2-40B4-BE49-F238E27FC236}">
              <a16:creationId xmlns:a16="http://schemas.microsoft.com/office/drawing/2014/main" id="{E6CDF582-8B8E-6F4D-AC50-0838A3BDB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679450</xdr:colOff>
      <xdr:row>6</xdr:row>
      <xdr:rowOff>0</xdr:rowOff>
    </xdr:from>
    <xdr:to>
      <xdr:col>14</xdr:col>
      <xdr:colOff>139700</xdr:colOff>
      <xdr:row>32</xdr:row>
      <xdr:rowOff>152400</xdr:rowOff>
    </xdr:to>
    <xdr:graphicFrame macro="">
      <xdr:nvGraphicFramePr>
        <xdr:cNvPr id="2" name="Chart 1">
          <a:extLst>
            <a:ext uri="{FF2B5EF4-FFF2-40B4-BE49-F238E27FC236}">
              <a16:creationId xmlns:a16="http://schemas.microsoft.com/office/drawing/2014/main" id="{090DF82A-A3F5-4B48-8127-E6C008CD1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910DA-012D-9847-B443-F4933E80A72E}">
  <dimension ref="B2:B18"/>
  <sheetViews>
    <sheetView workbookViewId="0">
      <selection activeCell="F27" sqref="F27"/>
    </sheetView>
  </sheetViews>
  <sheetFormatPr baseColWidth="10" defaultRowHeight="16"/>
  <sheetData>
    <row r="2" spans="2:2">
      <c r="B2" s="46" t="s">
        <v>81</v>
      </c>
    </row>
    <row r="3" spans="2:2">
      <c r="B3" s="47"/>
    </row>
    <row r="4" spans="2:2" ht="19">
      <c r="B4" s="47" t="s">
        <v>82</v>
      </c>
    </row>
    <row r="5" spans="2:2">
      <c r="B5" s="47"/>
    </row>
    <row r="6" spans="2:2" ht="19">
      <c r="B6" s="48" t="s">
        <v>83</v>
      </c>
    </row>
    <row r="7" spans="2:2" ht="19">
      <c r="B7" s="48" t="s">
        <v>84</v>
      </c>
    </row>
    <row r="8" spans="2:2" ht="19">
      <c r="B8" s="49" t="s">
        <v>85</v>
      </c>
    </row>
    <row r="9" spans="2:2" ht="19">
      <c r="B9" s="48" t="s">
        <v>86</v>
      </c>
    </row>
    <row r="10" spans="2:2" ht="19">
      <c r="B10" s="48" t="s">
        <v>87</v>
      </c>
    </row>
    <row r="11" spans="2:2" ht="19">
      <c r="B11" s="48" t="s">
        <v>88</v>
      </c>
    </row>
    <row r="12" spans="2:2" ht="19">
      <c r="B12" s="48" t="s">
        <v>89</v>
      </c>
    </row>
    <row r="13" spans="2:2" ht="19">
      <c r="B13" s="48" t="s">
        <v>90</v>
      </c>
    </row>
    <row r="14" spans="2:2" ht="19">
      <c r="B14" s="48" t="s">
        <v>91</v>
      </c>
    </row>
    <row r="15" spans="2:2">
      <c r="B15" s="47"/>
    </row>
    <row r="16" spans="2:2">
      <c r="B16" s="47" t="s">
        <v>92</v>
      </c>
    </row>
    <row r="18" spans="2:2">
      <c r="B18" s="1"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2B2B5-E369-8C45-97E3-7C54B0515DC9}">
  <dimension ref="A1:D23"/>
  <sheetViews>
    <sheetView zoomScaleNormal="100" workbookViewId="0">
      <selection activeCell="B23" sqref="B23"/>
    </sheetView>
  </sheetViews>
  <sheetFormatPr baseColWidth="10" defaultColWidth="8.83203125" defaultRowHeight="16"/>
  <cols>
    <col min="1" max="1" width="13.83203125" style="3" customWidth="1"/>
    <col min="2" max="2" width="21.1640625" style="3" customWidth="1"/>
    <col min="3" max="3" width="31" style="3" customWidth="1"/>
    <col min="4" max="4" width="29.6640625" style="3" customWidth="1"/>
    <col min="5" max="9" width="8.83203125" style="3"/>
    <col min="10" max="10" width="12.83203125" style="3" customWidth="1"/>
    <col min="11" max="11" width="31" style="3" customWidth="1"/>
    <col min="12" max="13" width="18.5" style="3" customWidth="1"/>
    <col min="14" max="16384" width="8.83203125" style="3"/>
  </cols>
  <sheetData>
    <row r="1" spans="1:4">
      <c r="A1" s="3" t="s">
        <v>57</v>
      </c>
    </row>
    <row r="2" spans="1:4">
      <c r="A2" s="3" t="s">
        <v>98</v>
      </c>
    </row>
    <row r="4" spans="1:4">
      <c r="A4" s="5" t="s">
        <v>66</v>
      </c>
      <c r="B4" s="5" t="s">
        <v>48</v>
      </c>
      <c r="C4" s="5" t="s">
        <v>50</v>
      </c>
      <c r="D4" s="5" t="s">
        <v>49</v>
      </c>
    </row>
    <row r="5" spans="1:4">
      <c r="A5" s="5">
        <v>2000</v>
      </c>
      <c r="B5" s="41">
        <v>10.029999999999999</v>
      </c>
      <c r="C5" s="41">
        <v>1469.64</v>
      </c>
      <c r="D5" s="41">
        <v>1006.7034</v>
      </c>
    </row>
    <row r="6" spans="1:4">
      <c r="A6" s="5">
        <v>2001</v>
      </c>
      <c r="B6" s="41">
        <v>11.09</v>
      </c>
      <c r="C6" s="41">
        <v>1555.47</v>
      </c>
      <c r="D6" s="41">
        <v>1057.7196000000001</v>
      </c>
    </row>
    <row r="7" spans="1:4">
      <c r="A7" s="5">
        <v>2002</v>
      </c>
      <c r="B7" s="41">
        <v>12.17</v>
      </c>
      <c r="C7" s="41">
        <v>1695.77</v>
      </c>
      <c r="D7" s="41">
        <v>1161.6024499999999</v>
      </c>
    </row>
    <row r="8" spans="1:4">
      <c r="A8" s="5">
        <v>2003</v>
      </c>
      <c r="B8" s="41">
        <v>13.74</v>
      </c>
      <c r="C8" s="41">
        <v>1970.83</v>
      </c>
      <c r="D8" s="41">
        <v>1383.5226600000001</v>
      </c>
    </row>
    <row r="9" spans="1:4">
      <c r="A9" s="5">
        <v>2004</v>
      </c>
      <c r="B9" s="41">
        <v>16.18</v>
      </c>
      <c r="C9" s="41">
        <v>2302.81</v>
      </c>
      <c r="D9" s="41">
        <v>1616.5726200000001</v>
      </c>
    </row>
    <row r="10" spans="1:4">
      <c r="A10" s="5">
        <v>2005</v>
      </c>
      <c r="B10" s="41">
        <v>18.73</v>
      </c>
      <c r="C10" s="41">
        <v>2613.69</v>
      </c>
      <c r="D10" s="41">
        <v>1892.3115600000001</v>
      </c>
    </row>
    <row r="11" spans="1:4">
      <c r="A11" s="5">
        <v>2006</v>
      </c>
      <c r="B11" s="41">
        <v>21.94</v>
      </c>
      <c r="C11" s="41">
        <v>2864.67</v>
      </c>
      <c r="D11" s="41">
        <v>2074.02108</v>
      </c>
    </row>
    <row r="12" spans="1:4">
      <c r="A12" s="5">
        <v>2007</v>
      </c>
      <c r="B12" s="41">
        <v>27.01</v>
      </c>
      <c r="C12" s="41">
        <v>3114.42</v>
      </c>
      <c r="D12" s="41">
        <v>2257.9545000000003</v>
      </c>
    </row>
    <row r="13" spans="1:4">
      <c r="A13" s="5">
        <v>2008</v>
      </c>
      <c r="B13" s="41">
        <v>31.92</v>
      </c>
      <c r="C13" s="41">
        <v>3206.11</v>
      </c>
      <c r="D13" s="41">
        <v>2292.3686499999999</v>
      </c>
    </row>
    <row r="14" spans="1:4">
      <c r="A14" s="5">
        <v>2009</v>
      </c>
      <c r="B14" s="41">
        <v>34.85</v>
      </c>
      <c r="C14" s="41">
        <v>3361.26</v>
      </c>
      <c r="D14" s="41">
        <v>2406.6621599999999</v>
      </c>
    </row>
    <row r="15" spans="1:4">
      <c r="A15" s="5">
        <v>2010</v>
      </c>
      <c r="B15" s="41">
        <v>41.21</v>
      </c>
      <c r="C15" s="41">
        <v>3606.48</v>
      </c>
      <c r="D15" s="41">
        <v>2495.6841600000002</v>
      </c>
    </row>
    <row r="16" spans="1:4">
      <c r="A16" s="5">
        <v>2011</v>
      </c>
      <c r="B16" s="41">
        <v>48.79</v>
      </c>
      <c r="C16" s="41">
        <v>3870.43</v>
      </c>
      <c r="D16" s="41">
        <v>2717.0418599999998</v>
      </c>
    </row>
    <row r="17" spans="1:4">
      <c r="A17" s="5">
        <v>2012</v>
      </c>
      <c r="B17" s="41">
        <v>53.86</v>
      </c>
      <c r="C17" s="41">
        <v>4021.38</v>
      </c>
      <c r="D17" s="41">
        <v>2754.6453000000001</v>
      </c>
    </row>
    <row r="18" spans="1:4">
      <c r="A18" s="5">
        <v>2013</v>
      </c>
      <c r="B18" s="41">
        <v>59.3</v>
      </c>
      <c r="C18" s="41">
        <v>4169.13</v>
      </c>
      <c r="D18" s="41">
        <v>2809.9936200000002</v>
      </c>
    </row>
    <row r="19" spans="1:4">
      <c r="A19" s="5">
        <v>2014</v>
      </c>
      <c r="B19" s="41">
        <v>64.13</v>
      </c>
      <c r="C19" s="41">
        <v>4258.0600000000004</v>
      </c>
      <c r="D19" s="41">
        <v>2793.2873599999998</v>
      </c>
    </row>
    <row r="20" spans="1:4">
      <c r="A20" s="5">
        <v>2015</v>
      </c>
      <c r="B20" s="41">
        <v>68.599999999999994</v>
      </c>
      <c r="C20" s="41">
        <v>4299.05</v>
      </c>
      <c r="D20" s="41">
        <v>2738.49485</v>
      </c>
    </row>
    <row r="21" spans="1:4">
      <c r="A21" s="5">
        <v>2016</v>
      </c>
      <c r="B21" s="41">
        <v>74.010000000000005</v>
      </c>
      <c r="C21" s="41">
        <v>4358.1899999999996</v>
      </c>
      <c r="D21" s="41">
        <v>2702.0778000000005</v>
      </c>
    </row>
    <row r="22" spans="1:4">
      <c r="A22" s="5">
        <v>2017</v>
      </c>
      <c r="B22" s="41">
        <v>82.08</v>
      </c>
      <c r="C22" s="41">
        <v>4485.29</v>
      </c>
      <c r="D22" s="41">
        <v>2709.1151599999998</v>
      </c>
    </row>
    <row r="23" spans="1:4">
      <c r="A23" s="5">
        <v>2018</v>
      </c>
      <c r="B23" s="41">
        <v>90.03</v>
      </c>
      <c r="C23" s="41">
        <v>4640</v>
      </c>
      <c r="D23" s="41">
        <v>2737.6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DD1AD-012A-924D-B969-447A85E2F9A4}">
  <dimension ref="A1:G25"/>
  <sheetViews>
    <sheetView workbookViewId="0">
      <selection activeCell="H9" sqref="H9"/>
    </sheetView>
  </sheetViews>
  <sheetFormatPr baseColWidth="10" defaultRowHeight="16"/>
  <cols>
    <col min="2" max="3" width="11.5" bestFit="1" customWidth="1"/>
    <col min="4" max="4" width="11" bestFit="1" customWidth="1"/>
    <col min="5" max="7" width="11.5" bestFit="1" customWidth="1"/>
  </cols>
  <sheetData>
    <row r="1" spans="1:7">
      <c r="A1" t="s">
        <v>100</v>
      </c>
    </row>
    <row r="2" spans="1:7">
      <c r="A2" t="s">
        <v>99</v>
      </c>
    </row>
    <row r="4" spans="1:7">
      <c r="A4" t="s">
        <v>70</v>
      </c>
    </row>
    <row r="5" spans="1:7">
      <c r="A5" s="2" t="s">
        <v>66</v>
      </c>
      <c r="B5" s="2" t="s">
        <v>0</v>
      </c>
      <c r="C5" s="2" t="s">
        <v>1</v>
      </c>
      <c r="D5" s="2" t="s">
        <v>55</v>
      </c>
      <c r="E5" s="2" t="s">
        <v>56</v>
      </c>
      <c r="F5" s="2" t="s">
        <v>3</v>
      </c>
      <c r="G5" s="2" t="s">
        <v>2</v>
      </c>
    </row>
    <row r="6" spans="1:7">
      <c r="A6" s="1">
        <v>2000</v>
      </c>
      <c r="B6" s="45">
        <v>14093.630000000005</v>
      </c>
      <c r="C6" s="45">
        <v>104</v>
      </c>
      <c r="D6" s="45">
        <v>0</v>
      </c>
      <c r="E6" s="45">
        <v>6381.3999999999942</v>
      </c>
      <c r="F6" s="45">
        <v>76</v>
      </c>
      <c r="G6" s="45">
        <v>1.9699999999999989</v>
      </c>
    </row>
    <row r="7" spans="1:7">
      <c r="A7" s="1">
        <v>2001</v>
      </c>
      <c r="B7" s="45">
        <v>15262.299999999988</v>
      </c>
      <c r="C7" s="45">
        <v>0</v>
      </c>
      <c r="D7" s="45">
        <v>0</v>
      </c>
      <c r="E7" s="45">
        <v>3347.8000000000029</v>
      </c>
      <c r="F7" s="45">
        <v>56</v>
      </c>
      <c r="G7" s="45">
        <v>13</v>
      </c>
    </row>
    <row r="8" spans="1:7">
      <c r="A8" s="1">
        <v>2002</v>
      </c>
      <c r="B8" s="45">
        <v>12749</v>
      </c>
      <c r="C8" s="45">
        <v>0</v>
      </c>
      <c r="D8" s="45">
        <v>2370</v>
      </c>
      <c r="E8" s="45">
        <v>3370</v>
      </c>
      <c r="F8" s="45">
        <v>68</v>
      </c>
      <c r="G8" s="45">
        <v>13</v>
      </c>
    </row>
    <row r="9" spans="1:7">
      <c r="A9" s="1">
        <v>2003</v>
      </c>
      <c r="B9" s="45">
        <v>24186.599999999977</v>
      </c>
      <c r="C9" s="45">
        <v>678.2</v>
      </c>
      <c r="D9" s="45">
        <v>1716</v>
      </c>
      <c r="E9" s="45">
        <v>8826.1999999999971</v>
      </c>
      <c r="F9" s="45">
        <v>99</v>
      </c>
      <c r="G9" s="45">
        <v>10</v>
      </c>
    </row>
    <row r="10" spans="1:7">
      <c r="A10" s="1">
        <v>2004</v>
      </c>
      <c r="B10" s="45">
        <v>39777.099999999977</v>
      </c>
      <c r="C10" s="45">
        <v>466</v>
      </c>
      <c r="D10" s="45">
        <v>650</v>
      </c>
      <c r="E10" s="45">
        <v>10345.400000000009</v>
      </c>
      <c r="F10" s="45">
        <v>197</v>
      </c>
      <c r="G10" s="45">
        <v>10</v>
      </c>
    </row>
    <row r="11" spans="1:7">
      <c r="A11" s="1">
        <v>2005</v>
      </c>
      <c r="B11" s="45">
        <v>62132.200000000012</v>
      </c>
      <c r="C11" s="45">
        <v>4888.8999999999996</v>
      </c>
      <c r="D11" s="45">
        <v>10</v>
      </c>
      <c r="E11" s="45">
        <v>12146.300000000003</v>
      </c>
      <c r="F11" s="45">
        <v>502</v>
      </c>
      <c r="G11" s="45">
        <v>7</v>
      </c>
    </row>
    <row r="12" spans="1:7">
      <c r="A12" s="1">
        <v>2006</v>
      </c>
      <c r="B12" s="45">
        <v>92437.100000000035</v>
      </c>
      <c r="C12" s="45">
        <v>4404.1400000000003</v>
      </c>
      <c r="D12" s="45">
        <v>0</v>
      </c>
      <c r="E12" s="45">
        <v>12904.099999999991</v>
      </c>
      <c r="F12" s="45">
        <v>1333</v>
      </c>
      <c r="G12" s="45">
        <v>8</v>
      </c>
    </row>
    <row r="13" spans="1:7">
      <c r="A13" s="1">
        <v>2007</v>
      </c>
      <c r="B13" s="45">
        <v>70370</v>
      </c>
      <c r="C13" s="45">
        <v>8526</v>
      </c>
      <c r="D13" s="45">
        <v>2000</v>
      </c>
      <c r="E13" s="45">
        <v>17940</v>
      </c>
      <c r="F13" s="45">
        <v>3401</v>
      </c>
      <c r="G13" s="45">
        <v>20</v>
      </c>
    </row>
    <row r="14" spans="1:7">
      <c r="A14" s="1">
        <v>2008</v>
      </c>
      <c r="B14" s="45">
        <v>46900</v>
      </c>
      <c r="C14" s="45">
        <v>3559.5</v>
      </c>
      <c r="D14" s="45">
        <v>0</v>
      </c>
      <c r="E14" s="45">
        <v>24372</v>
      </c>
      <c r="F14" s="45">
        <v>2940</v>
      </c>
      <c r="G14" s="45">
        <v>50</v>
      </c>
    </row>
    <row r="15" spans="1:7">
      <c r="A15" s="1">
        <v>2009</v>
      </c>
      <c r="B15" s="45">
        <v>50730</v>
      </c>
      <c r="C15" s="45">
        <v>2020</v>
      </c>
      <c r="D15" s="45">
        <v>234</v>
      </c>
      <c r="E15" s="45">
        <v>24186</v>
      </c>
      <c r="F15" s="45">
        <v>7190</v>
      </c>
      <c r="G15" s="45">
        <v>150</v>
      </c>
    </row>
    <row r="16" spans="1:7">
      <c r="A16" s="1">
        <v>2010</v>
      </c>
      <c r="B16" s="45">
        <v>56820</v>
      </c>
      <c r="C16" s="45">
        <v>2040</v>
      </c>
      <c r="D16" s="45">
        <v>1740</v>
      </c>
      <c r="E16" s="45">
        <v>19767</v>
      </c>
      <c r="F16" s="45">
        <v>11976</v>
      </c>
      <c r="G16" s="45">
        <v>180</v>
      </c>
    </row>
    <row r="17" spans="1:7">
      <c r="A17" s="1">
        <v>2011</v>
      </c>
      <c r="B17" s="45">
        <v>60318</v>
      </c>
      <c r="C17" s="45">
        <v>8081</v>
      </c>
      <c r="D17" s="45">
        <v>1746</v>
      </c>
      <c r="E17" s="45">
        <v>16923</v>
      </c>
      <c r="F17" s="45">
        <v>16655</v>
      </c>
      <c r="G17" s="45">
        <v>1915</v>
      </c>
    </row>
    <row r="18" spans="1:7">
      <c r="A18" s="1">
        <v>2012</v>
      </c>
      <c r="B18" s="45">
        <v>44530</v>
      </c>
      <c r="C18" s="45">
        <v>3020</v>
      </c>
      <c r="D18" s="45">
        <v>0</v>
      </c>
      <c r="E18" s="45">
        <v>16490</v>
      </c>
      <c r="F18" s="45">
        <v>15190</v>
      </c>
      <c r="G18" s="45">
        <v>1290</v>
      </c>
    </row>
    <row r="19" spans="1:7">
      <c r="A19" s="1">
        <v>2013</v>
      </c>
      <c r="B19" s="45">
        <v>41960</v>
      </c>
      <c r="C19" s="45">
        <v>5600</v>
      </c>
      <c r="D19" s="45">
        <v>2090</v>
      </c>
      <c r="E19" s="45">
        <v>30970</v>
      </c>
      <c r="F19" s="45">
        <v>15100</v>
      </c>
      <c r="G19" s="45">
        <v>12480</v>
      </c>
    </row>
    <row r="20" spans="1:7">
      <c r="A20" s="1">
        <v>2014</v>
      </c>
      <c r="B20" s="45">
        <v>36550</v>
      </c>
      <c r="C20" s="45">
        <v>14200</v>
      </c>
      <c r="D20" s="45">
        <v>5420</v>
      </c>
      <c r="E20" s="45">
        <v>24420</v>
      </c>
      <c r="F20" s="45">
        <v>20050</v>
      </c>
      <c r="G20" s="45">
        <v>8970</v>
      </c>
    </row>
    <row r="21" spans="1:7">
      <c r="A21" s="1">
        <v>2015</v>
      </c>
      <c r="B21" s="45">
        <v>62730</v>
      </c>
      <c r="C21" s="45">
        <v>9060</v>
      </c>
      <c r="D21" s="45">
        <v>7090</v>
      </c>
      <c r="E21" s="45">
        <v>14670</v>
      </c>
      <c r="F21" s="45">
        <v>34730</v>
      </c>
      <c r="G21" s="45">
        <v>17770</v>
      </c>
    </row>
    <row r="22" spans="1:7">
      <c r="A22" s="1">
        <v>2016</v>
      </c>
      <c r="B22" s="45">
        <v>47530</v>
      </c>
      <c r="C22" s="45">
        <v>4050</v>
      </c>
      <c r="D22" s="45">
        <v>6470</v>
      </c>
      <c r="E22" s="45">
        <v>12580</v>
      </c>
      <c r="F22" s="45">
        <v>17340</v>
      </c>
      <c r="G22" s="45">
        <v>34790</v>
      </c>
    </row>
    <row r="23" spans="1:7">
      <c r="A23" s="1">
        <v>2017</v>
      </c>
      <c r="B23" s="45">
        <v>49150</v>
      </c>
      <c r="C23" s="45">
        <v>5690</v>
      </c>
      <c r="D23" s="45">
        <v>2180</v>
      </c>
      <c r="E23" s="45">
        <v>9080</v>
      </c>
      <c r="F23" s="45">
        <v>15030</v>
      </c>
      <c r="G23" s="45">
        <v>52830</v>
      </c>
    </row>
    <row r="24" spans="1:7">
      <c r="A24" s="1">
        <v>2018</v>
      </c>
      <c r="B24" s="45">
        <v>33990</v>
      </c>
      <c r="C24" s="45">
        <v>7950</v>
      </c>
      <c r="D24" s="45">
        <v>8840</v>
      </c>
      <c r="E24" s="45">
        <v>11070</v>
      </c>
      <c r="F24" s="45">
        <v>20590</v>
      </c>
      <c r="G24" s="45">
        <v>44380</v>
      </c>
    </row>
    <row r="25" spans="1:7">
      <c r="A25" s="1">
        <v>2019</v>
      </c>
      <c r="B25" s="45">
        <v>46470</v>
      </c>
      <c r="C25" s="45">
        <v>13125</v>
      </c>
      <c r="D25" s="45">
        <v>4080</v>
      </c>
      <c r="E25" s="45">
        <v>4140</v>
      </c>
      <c r="F25" s="45">
        <v>25790</v>
      </c>
      <c r="G25" s="45">
        <v>30050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9EA8E-3064-0842-977E-7C1544F52E3B}">
  <dimension ref="A1:L103"/>
  <sheetViews>
    <sheetView tabSelected="1" topLeftCell="A24" workbookViewId="0">
      <selection activeCell="N119" sqref="N119"/>
    </sheetView>
  </sheetViews>
  <sheetFormatPr baseColWidth="10" defaultColWidth="8.83203125" defaultRowHeight="16"/>
  <cols>
    <col min="1" max="1" width="15.1640625" style="3" customWidth="1"/>
    <col min="2" max="4" width="13.5" style="3" bestFit="1" customWidth="1"/>
    <col min="5" max="5" width="13.33203125" style="3" customWidth="1"/>
    <col min="6" max="9" width="15" style="3" bestFit="1" customWidth="1"/>
    <col min="10" max="10" width="13.5" style="3" bestFit="1" customWidth="1"/>
    <col min="11" max="11" width="8.83203125" style="3"/>
    <col min="12" max="12" width="11.5" style="3" bestFit="1" customWidth="1"/>
    <col min="13" max="16384" width="8.83203125" style="3"/>
  </cols>
  <sheetData>
    <row r="1" spans="1:12">
      <c r="A1" s="3" t="s">
        <v>59</v>
      </c>
    </row>
    <row r="2" spans="1:12">
      <c r="A2" s="3" t="s">
        <v>60</v>
      </c>
    </row>
    <row r="3" spans="1:12">
      <c r="K3" s="3" t="s">
        <v>102</v>
      </c>
      <c r="L3" s="3" t="s">
        <v>101</v>
      </c>
    </row>
    <row r="4" spans="1:12">
      <c r="A4" s="9"/>
      <c r="B4" s="57" t="s">
        <v>39</v>
      </c>
      <c r="C4" s="57"/>
      <c r="D4" s="57"/>
      <c r="E4" s="57"/>
      <c r="F4" s="57"/>
      <c r="G4" s="57"/>
      <c r="H4" s="57"/>
      <c r="I4" s="57"/>
      <c r="J4" s="57"/>
    </row>
    <row r="5" spans="1:12">
      <c r="A5" s="6" t="s">
        <v>46</v>
      </c>
      <c r="B5" s="6">
        <v>2000</v>
      </c>
      <c r="C5" s="6">
        <v>2005</v>
      </c>
      <c r="D5" s="6">
        <v>2010</v>
      </c>
      <c r="E5" s="6">
        <v>2015</v>
      </c>
      <c r="F5" s="6">
        <v>2018</v>
      </c>
      <c r="G5" s="6">
        <v>2020</v>
      </c>
      <c r="H5" s="6">
        <v>2025</v>
      </c>
      <c r="I5" s="6">
        <v>2030</v>
      </c>
      <c r="J5" s="6">
        <v>2050</v>
      </c>
    </row>
    <row r="6" spans="1:12">
      <c r="A6" s="6" t="s">
        <v>45</v>
      </c>
      <c r="B6" s="50">
        <v>1006.7034</v>
      </c>
      <c r="C6" s="50">
        <v>1892.3115600000001</v>
      </c>
      <c r="D6" s="50">
        <v>2495.6841600000002</v>
      </c>
      <c r="E6" s="50">
        <v>2738.49485</v>
      </c>
      <c r="F6" s="6">
        <v>2740</v>
      </c>
      <c r="G6" s="6"/>
      <c r="H6" s="6"/>
      <c r="I6" s="6"/>
      <c r="J6" s="6"/>
    </row>
    <row r="7" spans="1:12">
      <c r="A7" s="6" t="s">
        <v>40</v>
      </c>
      <c r="B7" s="7"/>
      <c r="C7" s="7"/>
      <c r="D7" s="7"/>
      <c r="E7" s="7"/>
      <c r="F7" s="6">
        <v>2740</v>
      </c>
      <c r="G7" s="6">
        <v>2650</v>
      </c>
      <c r="H7" s="6">
        <v>2480</v>
      </c>
      <c r="I7" s="6">
        <v>1980</v>
      </c>
      <c r="J7" s="6">
        <v>580</v>
      </c>
      <c r="K7" s="56" t="s">
        <v>103</v>
      </c>
    </row>
    <row r="8" spans="1:12">
      <c r="A8" s="6" t="s">
        <v>41</v>
      </c>
      <c r="B8" s="7"/>
      <c r="C8" s="7"/>
      <c r="D8" s="7"/>
      <c r="E8" s="7"/>
      <c r="F8" s="6">
        <v>2740</v>
      </c>
      <c r="G8" s="6">
        <v>2750</v>
      </c>
      <c r="H8" s="6">
        <v>2800</v>
      </c>
      <c r="I8" s="6">
        <v>2400</v>
      </c>
      <c r="J8" s="6">
        <v>800</v>
      </c>
      <c r="K8" s="3" t="s">
        <v>104</v>
      </c>
    </row>
    <row r="9" spans="1:12">
      <c r="A9" s="6" t="s">
        <v>42</v>
      </c>
      <c r="B9" s="7"/>
      <c r="C9" s="7"/>
      <c r="D9" s="7"/>
      <c r="E9" s="7"/>
      <c r="F9" s="6">
        <v>2740</v>
      </c>
      <c r="G9" s="6">
        <v>2450</v>
      </c>
      <c r="H9" s="6">
        <v>2300</v>
      </c>
      <c r="I9" s="6">
        <v>2050</v>
      </c>
      <c r="J9" s="6">
        <v>700</v>
      </c>
      <c r="K9" s="3" t="s">
        <v>109</v>
      </c>
    </row>
    <row r="10" spans="1:12">
      <c r="A10" s="6" t="s">
        <v>77</v>
      </c>
      <c r="B10" s="7"/>
      <c r="C10" s="7"/>
      <c r="D10" s="7"/>
      <c r="E10" s="7"/>
      <c r="F10" s="6">
        <v>2740</v>
      </c>
      <c r="G10" s="6">
        <v>2800</v>
      </c>
      <c r="H10" s="6">
        <v>2900</v>
      </c>
      <c r="I10" s="6">
        <v>3100</v>
      </c>
      <c r="J10" s="6">
        <v>2500</v>
      </c>
      <c r="K10" s="56" t="s">
        <v>110</v>
      </c>
    </row>
    <row r="11" spans="1:12">
      <c r="A11" s="6" t="s">
        <v>78</v>
      </c>
      <c r="B11" s="7"/>
      <c r="C11" s="7"/>
      <c r="D11" s="7"/>
      <c r="E11" s="7"/>
      <c r="F11" s="6">
        <v>2740</v>
      </c>
      <c r="G11" s="6">
        <v>2720</v>
      </c>
      <c r="H11" s="6">
        <v>2600</v>
      </c>
      <c r="I11" s="6">
        <v>2400</v>
      </c>
      <c r="J11" s="6">
        <v>1200</v>
      </c>
      <c r="K11" s="56" t="s">
        <v>110</v>
      </c>
    </row>
    <row r="12" spans="1:12">
      <c r="A12" s="6" t="s">
        <v>79</v>
      </c>
      <c r="B12" s="7"/>
      <c r="C12" s="7"/>
      <c r="D12" s="7"/>
      <c r="E12" s="7"/>
      <c r="F12" s="6">
        <v>2740</v>
      </c>
      <c r="G12" s="6">
        <v>2680</v>
      </c>
      <c r="H12" s="6">
        <v>2300</v>
      </c>
      <c r="I12" s="6">
        <v>2000</v>
      </c>
      <c r="J12" s="6">
        <v>1200</v>
      </c>
      <c r="K12" s="56" t="s">
        <v>110</v>
      </c>
      <c r="L12" s="34">
        <f>MAX(J4:J12)-MIN(J4:J12)</f>
        <v>1920</v>
      </c>
    </row>
    <row r="13" spans="1:12" s="13" customFormat="1">
      <c r="B13" s="51"/>
      <c r="C13" s="51"/>
      <c r="D13" s="51"/>
      <c r="E13" s="51"/>
    </row>
    <row r="14" spans="1:12" s="13" customFormat="1">
      <c r="A14" s="9"/>
      <c r="B14" s="57" t="s">
        <v>94</v>
      </c>
      <c r="C14" s="57"/>
      <c r="D14" s="57"/>
      <c r="E14" s="57"/>
      <c r="F14" s="57"/>
      <c r="G14" s="57"/>
      <c r="H14" s="57"/>
      <c r="I14" s="57"/>
      <c r="J14" s="57"/>
    </row>
    <row r="15" spans="1:12" s="13" customFormat="1">
      <c r="A15" s="6" t="s">
        <v>95</v>
      </c>
      <c r="B15" s="6">
        <v>2000</v>
      </c>
      <c r="C15" s="6">
        <v>2005</v>
      </c>
      <c r="D15" s="6">
        <v>2010</v>
      </c>
      <c r="E15" s="6">
        <v>2015</v>
      </c>
      <c r="F15" s="6">
        <v>2018</v>
      </c>
      <c r="G15" s="6">
        <v>2020</v>
      </c>
      <c r="H15" s="6">
        <v>2025</v>
      </c>
      <c r="I15" s="6">
        <v>2030</v>
      </c>
      <c r="J15" s="6">
        <v>2050</v>
      </c>
    </row>
    <row r="16" spans="1:12" s="13" customFormat="1">
      <c r="A16" s="6" t="s">
        <v>45</v>
      </c>
      <c r="B16" s="50">
        <v>1116.5</v>
      </c>
      <c r="C16" s="50">
        <v>2043.7</v>
      </c>
      <c r="D16" s="50">
        <v>3416</v>
      </c>
      <c r="E16" s="50">
        <v>3897.7</v>
      </c>
      <c r="F16" s="6">
        <v>4700</v>
      </c>
      <c r="G16" s="6"/>
      <c r="H16" s="6"/>
      <c r="I16" s="6"/>
      <c r="J16" s="6"/>
    </row>
    <row r="17" spans="1:12" s="13" customFormat="1">
      <c r="A17" s="6" t="s">
        <v>40</v>
      </c>
      <c r="B17" s="7"/>
      <c r="C17" s="7"/>
      <c r="D17" s="7"/>
      <c r="E17" s="7"/>
      <c r="F17" s="6">
        <v>4700</v>
      </c>
      <c r="G17" s="6">
        <v>4994</v>
      </c>
      <c r="H17" s="6">
        <v>4868</v>
      </c>
      <c r="I17" s="6">
        <v>4566</v>
      </c>
      <c r="J17" s="6">
        <v>1038</v>
      </c>
    </row>
    <row r="18" spans="1:12" s="13" customFormat="1">
      <c r="A18" s="6" t="s">
        <v>41</v>
      </c>
      <c r="B18" s="7"/>
      <c r="C18" s="7"/>
      <c r="D18" s="7"/>
      <c r="E18" s="7"/>
      <c r="F18" s="6">
        <v>4700</v>
      </c>
      <c r="G18" s="6">
        <v>4800</v>
      </c>
      <c r="H18" s="6">
        <v>5000</v>
      </c>
      <c r="I18" s="6">
        <v>4200</v>
      </c>
      <c r="J18" s="6">
        <v>2000</v>
      </c>
    </row>
    <row r="19" spans="1:12" s="13" customFormat="1">
      <c r="A19" s="6" t="s">
        <v>42</v>
      </c>
      <c r="B19" s="7"/>
      <c r="C19" s="7"/>
      <c r="D19" s="7"/>
      <c r="E19" s="7"/>
      <c r="F19" s="6">
        <v>4700</v>
      </c>
      <c r="G19" s="6">
        <v>4900</v>
      </c>
      <c r="H19" s="6">
        <v>4500</v>
      </c>
      <c r="I19" s="6">
        <v>4100</v>
      </c>
      <c r="J19" s="6">
        <v>300</v>
      </c>
    </row>
    <row r="20" spans="1:12" s="13" customFormat="1">
      <c r="A20" s="6" t="s">
        <v>77</v>
      </c>
      <c r="B20" s="7"/>
      <c r="C20" s="7"/>
      <c r="D20" s="7"/>
      <c r="E20" s="7"/>
      <c r="F20" s="6">
        <v>4700</v>
      </c>
      <c r="G20" s="52" t="s">
        <v>96</v>
      </c>
      <c r="H20" s="52" t="s">
        <v>96</v>
      </c>
      <c r="I20" s="52" t="s">
        <v>96</v>
      </c>
      <c r="J20" s="52" t="s">
        <v>96</v>
      </c>
    </row>
    <row r="21" spans="1:12" s="13" customFormat="1">
      <c r="A21" s="6" t="s">
        <v>78</v>
      </c>
      <c r="B21" s="7"/>
      <c r="C21" s="7"/>
      <c r="D21" s="7"/>
      <c r="E21" s="7"/>
      <c r="F21" s="6">
        <v>4700</v>
      </c>
      <c r="G21" s="52" t="s">
        <v>96</v>
      </c>
      <c r="H21" s="52" t="s">
        <v>96</v>
      </c>
      <c r="I21" s="52" t="s">
        <v>96</v>
      </c>
      <c r="J21" s="52" t="s">
        <v>96</v>
      </c>
    </row>
    <row r="22" spans="1:12" s="13" customFormat="1">
      <c r="A22" s="6" t="s">
        <v>79</v>
      </c>
      <c r="B22" s="7"/>
      <c r="C22" s="7"/>
      <c r="D22" s="7"/>
      <c r="E22" s="7"/>
      <c r="F22" s="6">
        <v>4700</v>
      </c>
      <c r="G22" s="52" t="s">
        <v>96</v>
      </c>
      <c r="H22" s="52" t="s">
        <v>96</v>
      </c>
      <c r="I22" s="52" t="s">
        <v>96</v>
      </c>
      <c r="J22" s="52" t="s">
        <v>96</v>
      </c>
      <c r="L22" s="34">
        <f>MAX(J14:J22)-MIN(J14:J22)</f>
        <v>1750</v>
      </c>
    </row>
    <row r="23" spans="1:12" s="13" customFormat="1">
      <c r="B23" s="51"/>
      <c r="C23" s="51"/>
      <c r="D23" s="51"/>
      <c r="E23" s="51"/>
    </row>
    <row r="24" spans="1:12">
      <c r="A24" s="10"/>
      <c r="B24" s="58" t="s">
        <v>67</v>
      </c>
      <c r="C24" s="58"/>
      <c r="D24" s="58"/>
      <c r="E24" s="58"/>
      <c r="F24" s="58"/>
      <c r="G24" s="58"/>
      <c r="H24" s="58"/>
      <c r="I24" s="58"/>
      <c r="J24" s="58"/>
    </row>
    <row r="25" spans="1:12">
      <c r="A25" s="8" t="s">
        <v>80</v>
      </c>
      <c r="B25" s="8">
        <v>2000</v>
      </c>
      <c r="C25" s="8">
        <v>2005</v>
      </c>
      <c r="D25" s="8">
        <v>2010</v>
      </c>
      <c r="E25" s="8">
        <v>2015</v>
      </c>
      <c r="F25" s="8">
        <v>2018</v>
      </c>
      <c r="G25" s="8">
        <v>2020</v>
      </c>
      <c r="H25" s="8">
        <v>2025</v>
      </c>
      <c r="I25" s="8">
        <v>2030</v>
      </c>
      <c r="J25" s="8">
        <v>2050</v>
      </c>
    </row>
    <row r="26" spans="1:12">
      <c r="A26" s="8" t="s">
        <v>45</v>
      </c>
      <c r="B26" s="8">
        <v>3100</v>
      </c>
      <c r="C26" s="8">
        <v>5408</v>
      </c>
      <c r="D26" s="8">
        <v>7833</v>
      </c>
      <c r="E26" s="8">
        <v>9101</v>
      </c>
      <c r="F26" s="8">
        <v>9500</v>
      </c>
      <c r="G26" s="8"/>
      <c r="H26" s="8"/>
      <c r="I26" s="8"/>
      <c r="J26" s="8"/>
    </row>
    <row r="27" spans="1:12">
      <c r="A27" s="8" t="s">
        <v>40</v>
      </c>
      <c r="B27" s="8"/>
      <c r="C27" s="8"/>
      <c r="D27" s="8"/>
      <c r="E27" s="8"/>
      <c r="F27" s="8">
        <v>9500</v>
      </c>
      <c r="G27" s="8">
        <v>9700</v>
      </c>
      <c r="H27" s="8">
        <v>9900</v>
      </c>
      <c r="I27" s="8">
        <v>8240</v>
      </c>
      <c r="J27" s="8">
        <v>3000</v>
      </c>
    </row>
    <row r="28" spans="1:12">
      <c r="A28" s="8" t="s">
        <v>74</v>
      </c>
      <c r="B28" s="8"/>
      <c r="C28" s="8"/>
      <c r="D28" s="8"/>
      <c r="E28" s="8"/>
      <c r="F28" s="8">
        <v>9500</v>
      </c>
      <c r="G28" s="8">
        <v>10300</v>
      </c>
      <c r="H28" s="8">
        <v>10600</v>
      </c>
      <c r="I28" s="8">
        <v>10000</v>
      </c>
      <c r="J28" s="8">
        <v>4800</v>
      </c>
    </row>
    <row r="29" spans="1:12">
      <c r="A29" s="8" t="s">
        <v>74</v>
      </c>
      <c r="B29" s="8"/>
      <c r="C29" s="8"/>
      <c r="D29" s="8"/>
      <c r="E29" s="8"/>
      <c r="F29" s="8">
        <v>9500</v>
      </c>
      <c r="G29" s="8">
        <v>10600</v>
      </c>
      <c r="H29" s="8">
        <v>10900</v>
      </c>
      <c r="I29" s="8">
        <v>10500</v>
      </c>
      <c r="J29" s="8">
        <v>6200</v>
      </c>
    </row>
    <row r="30" spans="1:12">
      <c r="A30" s="8" t="s">
        <v>73</v>
      </c>
      <c r="B30" s="8"/>
      <c r="C30" s="8"/>
      <c r="D30" s="8"/>
      <c r="E30" s="8"/>
      <c r="F30" s="8">
        <v>9500</v>
      </c>
      <c r="G30" s="8">
        <v>10200</v>
      </c>
      <c r="H30" s="8">
        <v>10500</v>
      </c>
      <c r="I30" s="8">
        <v>10600</v>
      </c>
      <c r="J30" s="8">
        <v>7200</v>
      </c>
    </row>
    <row r="31" spans="1:12">
      <c r="A31" s="8" t="s">
        <v>73</v>
      </c>
      <c r="B31" s="8"/>
      <c r="C31" s="8"/>
      <c r="D31" s="8"/>
      <c r="E31" s="8"/>
      <c r="F31" s="8">
        <v>9500</v>
      </c>
      <c r="G31" s="8">
        <v>10180</v>
      </c>
      <c r="H31" s="8">
        <v>10300</v>
      </c>
      <c r="I31" s="8">
        <v>9980</v>
      </c>
      <c r="J31" s="8">
        <v>5600</v>
      </c>
    </row>
    <row r="32" spans="1:12">
      <c r="A32" s="8" t="s">
        <v>43</v>
      </c>
      <c r="B32" s="8"/>
      <c r="C32" s="8"/>
      <c r="D32" s="8"/>
      <c r="E32" s="8"/>
      <c r="F32" s="8">
        <v>9500</v>
      </c>
      <c r="G32" s="8">
        <v>10300</v>
      </c>
      <c r="H32" s="8">
        <v>9900</v>
      </c>
      <c r="I32" s="8">
        <v>9100</v>
      </c>
      <c r="J32" s="8">
        <v>2800</v>
      </c>
    </row>
    <row r="33" spans="1:12">
      <c r="A33" s="8" t="s">
        <v>44</v>
      </c>
      <c r="B33" s="8"/>
      <c r="C33" s="8"/>
      <c r="D33" s="8"/>
      <c r="E33" s="8"/>
      <c r="F33" s="8">
        <v>9500</v>
      </c>
      <c r="G33" s="8">
        <v>10300</v>
      </c>
      <c r="H33" s="8">
        <v>8200</v>
      </c>
      <c r="I33" s="8">
        <v>6000</v>
      </c>
      <c r="J33" s="8">
        <v>500</v>
      </c>
    </row>
    <row r="34" spans="1:12">
      <c r="A34" s="8" t="s">
        <v>75</v>
      </c>
      <c r="B34" s="8"/>
      <c r="C34" s="8"/>
      <c r="D34" s="8"/>
      <c r="E34" s="8"/>
      <c r="F34" s="8">
        <v>9500</v>
      </c>
      <c r="G34" s="8">
        <v>10500</v>
      </c>
      <c r="H34" s="8">
        <v>11800</v>
      </c>
      <c r="I34" s="8">
        <v>10600</v>
      </c>
      <c r="J34" s="8">
        <v>8500</v>
      </c>
    </row>
    <row r="35" spans="1:12">
      <c r="A35" s="8" t="s">
        <v>76</v>
      </c>
      <c r="B35" s="8"/>
      <c r="C35" s="8"/>
      <c r="D35" s="8"/>
      <c r="E35" s="8"/>
      <c r="F35" s="8">
        <v>9500</v>
      </c>
      <c r="G35" s="8">
        <v>10700</v>
      </c>
      <c r="H35" s="8">
        <v>13500</v>
      </c>
      <c r="I35" s="8">
        <v>14000</v>
      </c>
      <c r="J35" s="8">
        <v>10200</v>
      </c>
      <c r="L35" s="34">
        <f>MAX(J27:J35)-MIN(J27:J35)</f>
        <v>9700</v>
      </c>
    </row>
    <row r="37" spans="1:12">
      <c r="A37" s="11"/>
      <c r="B37" s="59" t="s">
        <v>47</v>
      </c>
      <c r="C37" s="59"/>
      <c r="D37" s="59"/>
      <c r="E37" s="59"/>
      <c r="F37" s="59"/>
      <c r="G37" s="59"/>
      <c r="H37" s="59"/>
      <c r="I37" s="59"/>
      <c r="J37" s="59"/>
    </row>
    <row r="38" spans="1:12" s="54" customFormat="1">
      <c r="B38" s="55"/>
      <c r="C38" s="55"/>
      <c r="D38" s="55"/>
      <c r="E38" s="55"/>
      <c r="F38" s="55"/>
      <c r="G38" s="55"/>
      <c r="H38" s="55"/>
      <c r="I38" s="55"/>
      <c r="J38" s="55"/>
    </row>
    <row r="39" spans="1:12" s="54" customFormat="1">
      <c r="A39" s="14" t="s">
        <v>97</v>
      </c>
      <c r="B39" s="55"/>
      <c r="C39" s="55"/>
      <c r="D39" s="55"/>
      <c r="E39" s="55"/>
      <c r="F39" s="55"/>
      <c r="G39" s="55"/>
      <c r="H39" s="55"/>
      <c r="I39" s="55"/>
      <c r="J39" s="55"/>
    </row>
    <row r="40" spans="1:12" s="13" customFormat="1">
      <c r="A40" s="15">
        <f>F42/F6</f>
        <v>0.54744525547445255</v>
      </c>
      <c r="C40" s="12"/>
      <c r="D40" s="12"/>
      <c r="E40" s="12"/>
      <c r="F40" s="12"/>
      <c r="G40" s="12"/>
      <c r="H40" s="12"/>
      <c r="I40" s="12"/>
      <c r="J40" s="12"/>
    </row>
    <row r="41" spans="1:12" s="13" customFormat="1">
      <c r="A41" s="6" t="s">
        <v>46</v>
      </c>
      <c r="B41" s="6">
        <v>2000</v>
      </c>
      <c r="C41" s="6">
        <v>2005</v>
      </c>
      <c r="D41" s="6">
        <v>2010</v>
      </c>
      <c r="E41" s="6">
        <v>2015</v>
      </c>
      <c r="F41" s="6">
        <v>2018</v>
      </c>
      <c r="G41" s="6">
        <v>2020</v>
      </c>
      <c r="H41" s="6">
        <v>2025</v>
      </c>
      <c r="I41" s="6">
        <v>2030</v>
      </c>
      <c r="J41" s="6">
        <v>2050</v>
      </c>
    </row>
    <row r="42" spans="1:12" s="13" customFormat="1">
      <c r="A42" s="6" t="s">
        <v>45</v>
      </c>
      <c r="B42" s="50">
        <f>B6*$A$40</f>
        <v>551.11500000000001</v>
      </c>
      <c r="C42" s="50">
        <f>C6*$A$40</f>
        <v>1035.9369854014599</v>
      </c>
      <c r="D42" s="50">
        <f>D6*$A$40</f>
        <v>1366.2504525547447</v>
      </c>
      <c r="E42" s="50">
        <f>E6*$A$40</f>
        <v>1499.1760127737227</v>
      </c>
      <c r="F42" s="50">
        <v>1500</v>
      </c>
      <c r="G42" s="6"/>
      <c r="H42" s="6"/>
      <c r="I42" s="6"/>
      <c r="J42" s="6"/>
    </row>
    <row r="43" spans="1:12" s="13" customFormat="1">
      <c r="A43" s="6" t="s">
        <v>40</v>
      </c>
      <c r="B43" s="7"/>
      <c r="C43" s="7"/>
      <c r="D43" s="7"/>
      <c r="E43" s="7"/>
      <c r="F43" s="50">
        <v>1500</v>
      </c>
      <c r="G43" s="7">
        <f t="shared" ref="G43:J48" si="0">G7*$A$40</f>
        <v>1450.7299270072992</v>
      </c>
      <c r="H43" s="7">
        <f t="shared" si="0"/>
        <v>1357.6642335766423</v>
      </c>
      <c r="I43" s="7">
        <f t="shared" si="0"/>
        <v>1083.9416058394161</v>
      </c>
      <c r="J43" s="7">
        <f t="shared" si="0"/>
        <v>317.51824817518246</v>
      </c>
    </row>
    <row r="44" spans="1:12" s="13" customFormat="1">
      <c r="A44" s="6" t="s">
        <v>41</v>
      </c>
      <c r="B44" s="7"/>
      <c r="C44" s="7"/>
      <c r="D44" s="7"/>
      <c r="E44" s="7"/>
      <c r="F44" s="50">
        <v>1500</v>
      </c>
      <c r="G44" s="7">
        <f t="shared" si="0"/>
        <v>1505.4744525547446</v>
      </c>
      <c r="H44" s="7">
        <f t="shared" si="0"/>
        <v>1532.8467153284671</v>
      </c>
      <c r="I44" s="7">
        <f t="shared" si="0"/>
        <v>1313.8686131386862</v>
      </c>
      <c r="J44" s="7">
        <f t="shared" si="0"/>
        <v>437.95620437956205</v>
      </c>
    </row>
    <row r="45" spans="1:12" s="13" customFormat="1">
      <c r="A45" s="6" t="s">
        <v>42</v>
      </c>
      <c r="B45" s="7"/>
      <c r="C45" s="7"/>
      <c r="D45" s="7"/>
      <c r="E45" s="7"/>
      <c r="F45" s="50">
        <v>1500</v>
      </c>
      <c r="G45" s="7">
        <f t="shared" si="0"/>
        <v>1341.2408759124087</v>
      </c>
      <c r="H45" s="7">
        <f t="shared" si="0"/>
        <v>1259.1240875912408</v>
      </c>
      <c r="I45" s="7">
        <f t="shared" si="0"/>
        <v>1122.2627737226278</v>
      </c>
      <c r="J45" s="7">
        <f t="shared" si="0"/>
        <v>383.21167883211677</v>
      </c>
    </row>
    <row r="46" spans="1:12" s="13" customFormat="1">
      <c r="A46" s="6" t="s">
        <v>77</v>
      </c>
      <c r="B46" s="7"/>
      <c r="C46" s="7"/>
      <c r="D46" s="7"/>
      <c r="E46" s="7"/>
      <c r="F46" s="50">
        <v>1500</v>
      </c>
      <c r="G46" s="7">
        <f t="shared" si="0"/>
        <v>1532.8467153284671</v>
      </c>
      <c r="H46" s="7">
        <f t="shared" si="0"/>
        <v>1587.5912408759125</v>
      </c>
      <c r="I46" s="7">
        <f t="shared" si="0"/>
        <v>1697.0802919708028</v>
      </c>
      <c r="J46" s="7">
        <f t="shared" si="0"/>
        <v>1368.6131386861314</v>
      </c>
    </row>
    <row r="47" spans="1:12" s="13" customFormat="1">
      <c r="A47" s="6" t="s">
        <v>78</v>
      </c>
      <c r="B47" s="7"/>
      <c r="C47" s="7"/>
      <c r="D47" s="7"/>
      <c r="E47" s="7"/>
      <c r="F47" s="50">
        <v>1500</v>
      </c>
      <c r="G47" s="7">
        <f t="shared" si="0"/>
        <v>1489.051094890511</v>
      </c>
      <c r="H47" s="7">
        <f t="shared" si="0"/>
        <v>1423.3576642335765</v>
      </c>
      <c r="I47" s="7">
        <f t="shared" si="0"/>
        <v>1313.8686131386862</v>
      </c>
      <c r="J47" s="7">
        <f t="shared" si="0"/>
        <v>656.93430656934311</v>
      </c>
    </row>
    <row r="48" spans="1:12">
      <c r="A48" s="6" t="s">
        <v>79</v>
      </c>
      <c r="B48" s="7"/>
      <c r="C48" s="7"/>
      <c r="D48" s="7"/>
      <c r="E48" s="7"/>
      <c r="F48" s="50">
        <v>1500</v>
      </c>
      <c r="G48" s="7">
        <f t="shared" si="0"/>
        <v>1467.1532846715329</v>
      </c>
      <c r="H48" s="7">
        <f t="shared" si="0"/>
        <v>1259.1240875912408</v>
      </c>
      <c r="I48" s="7">
        <f t="shared" si="0"/>
        <v>1094.8905109489051</v>
      </c>
      <c r="J48" s="7">
        <f t="shared" si="0"/>
        <v>656.93430656934311</v>
      </c>
      <c r="L48" s="34">
        <f>MAX(J43:J48)-MIN(J43:J48)</f>
        <v>1051.094890510949</v>
      </c>
    </row>
    <row r="50" spans="1:12">
      <c r="A50" s="3" t="s">
        <v>61</v>
      </c>
      <c r="K50" s="3" t="s">
        <v>105</v>
      </c>
    </row>
    <row r="51" spans="1:12">
      <c r="A51" s="16" t="s">
        <v>54</v>
      </c>
      <c r="B51" s="16">
        <v>2000</v>
      </c>
      <c r="C51" s="16">
        <v>2005</v>
      </c>
      <c r="D51" s="16">
        <v>2010</v>
      </c>
      <c r="E51" s="16">
        <v>2015</v>
      </c>
      <c r="F51" s="16">
        <v>2018</v>
      </c>
      <c r="G51" s="16">
        <v>2020</v>
      </c>
      <c r="H51" s="16">
        <v>2025</v>
      </c>
      <c r="I51" s="16">
        <v>2030</v>
      </c>
      <c r="J51" s="16">
        <v>2050</v>
      </c>
    </row>
    <row r="52" spans="1:12">
      <c r="A52" s="16" t="s">
        <v>45</v>
      </c>
      <c r="B52" s="17">
        <v>2.99</v>
      </c>
      <c r="C52" s="17">
        <v>3.99</v>
      </c>
      <c r="D52" s="17">
        <v>4.4400000000000004</v>
      </c>
      <c r="E52" s="35">
        <v>4.75</v>
      </c>
      <c r="F52" s="17">
        <f>F42*$E$52/$E$42</f>
        <v>4.7526107270203557</v>
      </c>
      <c r="G52" s="16"/>
      <c r="H52" s="16"/>
      <c r="I52" s="16"/>
      <c r="J52" s="16"/>
    </row>
    <row r="53" spans="1:12">
      <c r="A53" s="16" t="s">
        <v>40</v>
      </c>
      <c r="B53" s="18"/>
      <c r="C53" s="18"/>
      <c r="D53" s="18"/>
      <c r="E53" s="18"/>
      <c r="F53" s="17">
        <f t="shared" ref="F53:J58" si="1">F43*$E$52/$E$42</f>
        <v>4.7526107270203557</v>
      </c>
      <c r="G53" s="17">
        <f t="shared" si="1"/>
        <v>4.5965030754028984</v>
      </c>
      <c r="H53" s="17">
        <f t="shared" si="1"/>
        <v>4.3016330667921467</v>
      </c>
      <c r="I53" s="17">
        <f t="shared" si="1"/>
        <v>3.4343683355840526</v>
      </c>
      <c r="J53" s="17">
        <f t="shared" si="1"/>
        <v>1.0060270882013891</v>
      </c>
    </row>
    <row r="54" spans="1:12">
      <c r="A54" s="16" t="s">
        <v>41</v>
      </c>
      <c r="B54" s="18"/>
      <c r="C54" s="18"/>
      <c r="D54" s="18"/>
      <c r="E54" s="18"/>
      <c r="F54" s="17">
        <f t="shared" si="1"/>
        <v>4.7526107270203557</v>
      </c>
      <c r="G54" s="17">
        <f t="shared" si="1"/>
        <v>4.7699560216445178</v>
      </c>
      <c r="H54" s="17">
        <f t="shared" si="1"/>
        <v>4.8566824947653267</v>
      </c>
      <c r="I54" s="17">
        <f t="shared" si="1"/>
        <v>4.1628707097988515</v>
      </c>
      <c r="J54" s="17">
        <f t="shared" si="1"/>
        <v>1.3876235699329507</v>
      </c>
    </row>
    <row r="55" spans="1:12">
      <c r="A55" s="16" t="s">
        <v>42</v>
      </c>
      <c r="B55" s="18"/>
      <c r="C55" s="18"/>
      <c r="D55" s="18"/>
      <c r="E55" s="18"/>
      <c r="F55" s="17">
        <f t="shared" si="1"/>
        <v>4.7526107270203557</v>
      </c>
      <c r="G55" s="17">
        <f t="shared" si="1"/>
        <v>4.2495971829196604</v>
      </c>
      <c r="H55" s="17">
        <f t="shared" si="1"/>
        <v>3.9894177635572325</v>
      </c>
      <c r="I55" s="17">
        <f t="shared" si="1"/>
        <v>3.5557853979531857</v>
      </c>
      <c r="J55" s="17">
        <f t="shared" si="1"/>
        <v>1.2141706236913317</v>
      </c>
    </row>
    <row r="56" spans="1:12">
      <c r="A56" s="16" t="s">
        <v>77</v>
      </c>
      <c r="B56" s="18"/>
      <c r="C56" s="18"/>
      <c r="D56" s="18"/>
      <c r="E56" s="18"/>
      <c r="F56" s="17">
        <f t="shared" si="1"/>
        <v>4.7526107270203557</v>
      </c>
      <c r="G56" s="17">
        <f t="shared" si="1"/>
        <v>4.8566824947653267</v>
      </c>
      <c r="H56" s="17">
        <f t="shared" si="1"/>
        <v>5.0301354410069461</v>
      </c>
      <c r="I56" s="17">
        <f t="shared" si="1"/>
        <v>5.3770413334901823</v>
      </c>
      <c r="J56" s="17">
        <f t="shared" si="1"/>
        <v>4.3363236560404701</v>
      </c>
    </row>
    <row r="57" spans="1:12">
      <c r="A57" s="16" t="s">
        <v>78</v>
      </c>
      <c r="B57" s="18"/>
      <c r="C57" s="18"/>
      <c r="D57" s="18"/>
      <c r="E57" s="18"/>
      <c r="F57" s="17">
        <f t="shared" si="1"/>
        <v>4.7526107270203557</v>
      </c>
      <c r="G57" s="17">
        <f t="shared" si="1"/>
        <v>4.7179201377720323</v>
      </c>
      <c r="H57" s="17">
        <f t="shared" si="1"/>
        <v>4.5097766022820887</v>
      </c>
      <c r="I57" s="17">
        <f t="shared" si="1"/>
        <v>4.1628707097988515</v>
      </c>
      <c r="J57" s="17">
        <f t="shared" si="1"/>
        <v>2.0814353548994258</v>
      </c>
    </row>
    <row r="58" spans="1:12">
      <c r="A58" s="16" t="s">
        <v>79</v>
      </c>
      <c r="B58" s="18"/>
      <c r="C58" s="18"/>
      <c r="D58" s="18"/>
      <c r="E58" s="18"/>
      <c r="F58" s="17">
        <f t="shared" si="1"/>
        <v>4.7526107270203557</v>
      </c>
      <c r="G58" s="17">
        <f t="shared" si="1"/>
        <v>4.6485389592753847</v>
      </c>
      <c r="H58" s="17">
        <f t="shared" si="1"/>
        <v>3.9894177635572325</v>
      </c>
      <c r="I58" s="17">
        <f t="shared" si="1"/>
        <v>3.469058924832376</v>
      </c>
      <c r="J58" s="17">
        <f t="shared" si="1"/>
        <v>2.0814353548994258</v>
      </c>
      <c r="L58" s="53">
        <f>MAX(J53:J58)-MIN(J53:J58)</f>
        <v>3.3302965678390812</v>
      </c>
    </row>
    <row r="60" spans="1:12">
      <c r="A60" s="3" t="s">
        <v>63</v>
      </c>
    </row>
    <row r="61" spans="1:12">
      <c r="A61" s="36">
        <v>0.497</v>
      </c>
      <c r="B61" s="3" t="s">
        <v>62</v>
      </c>
      <c r="K61" s="3" t="s">
        <v>106</v>
      </c>
    </row>
    <row r="62" spans="1:12">
      <c r="A62" s="16" t="s">
        <v>54</v>
      </c>
      <c r="B62" s="16">
        <v>2000</v>
      </c>
      <c r="C62" s="16">
        <v>2005</v>
      </c>
      <c r="D62" s="16">
        <v>2010</v>
      </c>
      <c r="E62" s="16">
        <v>2015</v>
      </c>
      <c r="F62" s="16">
        <v>2018</v>
      </c>
      <c r="G62" s="16">
        <v>2020</v>
      </c>
      <c r="H62" s="16">
        <v>2025</v>
      </c>
      <c r="I62" s="16">
        <v>2030</v>
      </c>
      <c r="J62" s="16">
        <v>2050</v>
      </c>
    </row>
    <row r="63" spans="1:12">
      <c r="A63" s="16" t="s">
        <v>45</v>
      </c>
      <c r="B63" s="17">
        <f>B6*$A$61/1000</f>
        <v>0.50033158980000003</v>
      </c>
      <c r="C63" s="17">
        <f>C6*$A$61/1000</f>
        <v>0.94047884532000003</v>
      </c>
      <c r="D63" s="17">
        <f>D6*$A$61/1000</f>
        <v>1.2403550275199999</v>
      </c>
      <c r="E63" s="17">
        <f>E6*$A$61/1000</f>
        <v>1.3610319404500002</v>
      </c>
      <c r="F63" s="17">
        <f>F6*$A$61/1000</f>
        <v>1.36178</v>
      </c>
      <c r="G63" s="16"/>
      <c r="H63" s="16"/>
      <c r="I63" s="16"/>
      <c r="J63" s="16"/>
    </row>
    <row r="64" spans="1:12">
      <c r="A64" s="16" t="s">
        <v>40</v>
      </c>
      <c r="B64" s="18"/>
      <c r="C64" s="18"/>
      <c r="D64" s="18"/>
      <c r="E64" s="18"/>
      <c r="F64" s="17">
        <f t="shared" ref="F64:J69" si="2">F7*$A$61/1000</f>
        <v>1.36178</v>
      </c>
      <c r="G64" s="17">
        <f t="shared" si="2"/>
        <v>1.3170500000000001</v>
      </c>
      <c r="H64" s="17">
        <f t="shared" si="2"/>
        <v>1.2325599999999999</v>
      </c>
      <c r="I64" s="17">
        <f t="shared" si="2"/>
        <v>0.98405999999999993</v>
      </c>
      <c r="J64" s="17">
        <f t="shared" si="2"/>
        <v>0.28826000000000002</v>
      </c>
    </row>
    <row r="65" spans="1:12">
      <c r="A65" s="16" t="s">
        <v>41</v>
      </c>
      <c r="B65" s="18"/>
      <c r="C65" s="18"/>
      <c r="D65" s="18"/>
      <c r="E65" s="18"/>
      <c r="F65" s="17">
        <f t="shared" si="2"/>
        <v>1.36178</v>
      </c>
      <c r="G65" s="17">
        <f t="shared" si="2"/>
        <v>1.3667499999999999</v>
      </c>
      <c r="H65" s="17">
        <f t="shared" si="2"/>
        <v>1.3915999999999999</v>
      </c>
      <c r="I65" s="17">
        <f t="shared" si="2"/>
        <v>1.1927999999999999</v>
      </c>
      <c r="J65" s="17">
        <f t="shared" si="2"/>
        <v>0.39760000000000001</v>
      </c>
    </row>
    <row r="66" spans="1:12">
      <c r="A66" s="16" t="s">
        <v>42</v>
      </c>
      <c r="B66" s="18"/>
      <c r="C66" s="18"/>
      <c r="D66" s="18"/>
      <c r="E66" s="18"/>
      <c r="F66" s="17">
        <f t="shared" si="2"/>
        <v>1.36178</v>
      </c>
      <c r="G66" s="17">
        <f t="shared" si="2"/>
        <v>1.2176500000000001</v>
      </c>
      <c r="H66" s="17">
        <f t="shared" si="2"/>
        <v>1.1431</v>
      </c>
      <c r="I66" s="17">
        <f t="shared" si="2"/>
        <v>1.01885</v>
      </c>
      <c r="J66" s="17">
        <f t="shared" si="2"/>
        <v>0.34789999999999999</v>
      </c>
    </row>
    <row r="67" spans="1:12">
      <c r="A67" s="16" t="s">
        <v>77</v>
      </c>
      <c r="B67" s="18"/>
      <c r="C67" s="18"/>
      <c r="D67" s="18"/>
      <c r="E67" s="18"/>
      <c r="F67" s="17">
        <f t="shared" si="2"/>
        <v>1.36178</v>
      </c>
      <c r="G67" s="17">
        <f t="shared" si="2"/>
        <v>1.3915999999999999</v>
      </c>
      <c r="H67" s="17">
        <f t="shared" si="2"/>
        <v>1.4413</v>
      </c>
      <c r="I67" s="17">
        <f t="shared" si="2"/>
        <v>1.5407</v>
      </c>
      <c r="J67" s="17">
        <f t="shared" si="2"/>
        <v>1.2424999999999999</v>
      </c>
    </row>
    <row r="68" spans="1:12">
      <c r="A68" s="16" t="s">
        <v>78</v>
      </c>
      <c r="B68" s="18"/>
      <c r="C68" s="18"/>
      <c r="D68" s="18"/>
      <c r="E68" s="18"/>
      <c r="F68" s="17">
        <f t="shared" si="2"/>
        <v>1.36178</v>
      </c>
      <c r="G68" s="17">
        <f t="shared" si="2"/>
        <v>1.3518399999999999</v>
      </c>
      <c r="H68" s="17">
        <f t="shared" si="2"/>
        <v>1.2922</v>
      </c>
      <c r="I68" s="17">
        <f t="shared" si="2"/>
        <v>1.1927999999999999</v>
      </c>
      <c r="J68" s="17">
        <f t="shared" si="2"/>
        <v>0.59639999999999993</v>
      </c>
    </row>
    <row r="69" spans="1:12">
      <c r="A69" s="16" t="s">
        <v>79</v>
      </c>
      <c r="B69" s="18"/>
      <c r="C69" s="18"/>
      <c r="D69" s="18"/>
      <c r="E69" s="18"/>
      <c r="F69" s="17">
        <f t="shared" si="2"/>
        <v>1.36178</v>
      </c>
      <c r="G69" s="17">
        <f t="shared" si="2"/>
        <v>1.33196</v>
      </c>
      <c r="H69" s="17">
        <f t="shared" si="2"/>
        <v>1.1431</v>
      </c>
      <c r="I69" s="17">
        <f t="shared" si="2"/>
        <v>0.99399999999999999</v>
      </c>
      <c r="J69" s="17">
        <f t="shared" si="2"/>
        <v>0.59639999999999993</v>
      </c>
      <c r="L69" s="53">
        <f>MAX(J64:J69)-MIN(J64:J69)</f>
        <v>0.95423999999999998</v>
      </c>
    </row>
    <row r="71" spans="1:12">
      <c r="A71" s="3" t="s">
        <v>64</v>
      </c>
    </row>
    <row r="72" spans="1:12">
      <c r="A72" s="19" t="s">
        <v>54</v>
      </c>
      <c r="B72" s="19">
        <v>2000</v>
      </c>
      <c r="C72" s="19">
        <v>2005</v>
      </c>
      <c r="D72" s="19">
        <v>2010</v>
      </c>
      <c r="E72" s="19">
        <v>2015</v>
      </c>
      <c r="F72" s="19">
        <v>2018</v>
      </c>
      <c r="G72" s="19">
        <v>2020</v>
      </c>
      <c r="H72" s="19">
        <v>2025</v>
      </c>
      <c r="I72" s="19">
        <v>2030</v>
      </c>
      <c r="J72" s="19">
        <v>2050</v>
      </c>
    </row>
    <row r="73" spans="1:12">
      <c r="A73" s="19" t="s">
        <v>45</v>
      </c>
      <c r="B73" s="20">
        <f>B52+B63</f>
        <v>3.4903315898000002</v>
      </c>
      <c r="C73" s="20">
        <f t="shared" ref="C73:F73" si="3">C52+C63</f>
        <v>4.9304788453200006</v>
      </c>
      <c r="D73" s="20">
        <f t="shared" si="3"/>
        <v>5.6803550275200001</v>
      </c>
      <c r="E73" s="20">
        <f t="shared" si="3"/>
        <v>6.1110319404500002</v>
      </c>
      <c r="F73" s="20">
        <f t="shared" si="3"/>
        <v>6.1143907270203552</v>
      </c>
      <c r="G73" s="21"/>
      <c r="H73" s="21"/>
      <c r="I73" s="21"/>
      <c r="J73" s="21"/>
    </row>
    <row r="74" spans="1:12">
      <c r="A74" s="19" t="s">
        <v>40</v>
      </c>
      <c r="B74" s="22"/>
      <c r="C74" s="22"/>
      <c r="D74" s="22"/>
      <c r="E74" s="22"/>
      <c r="F74" s="20">
        <f t="shared" ref="F74:J74" si="4">F53+F64</f>
        <v>6.1143907270203552</v>
      </c>
      <c r="G74" s="20">
        <f t="shared" si="4"/>
        <v>5.9135530754028984</v>
      </c>
      <c r="H74" s="20">
        <f t="shared" si="4"/>
        <v>5.5341930667921471</v>
      </c>
      <c r="I74" s="20">
        <f t="shared" si="4"/>
        <v>4.4184283355840526</v>
      </c>
      <c r="J74" s="20">
        <f t="shared" si="4"/>
        <v>1.294287088201389</v>
      </c>
    </row>
    <row r="75" spans="1:12">
      <c r="A75" s="19" t="s">
        <v>41</v>
      </c>
      <c r="B75" s="22"/>
      <c r="C75" s="22"/>
      <c r="D75" s="22"/>
      <c r="E75" s="22"/>
      <c r="F75" s="20">
        <f t="shared" ref="F75:J75" si="5">F54+F65</f>
        <v>6.1143907270203552</v>
      </c>
      <c r="G75" s="20">
        <f t="shared" si="5"/>
        <v>6.1367060216445175</v>
      </c>
      <c r="H75" s="20">
        <f t="shared" si="5"/>
        <v>6.248282494765327</v>
      </c>
      <c r="I75" s="20">
        <f t="shared" si="5"/>
        <v>5.3556707097988516</v>
      </c>
      <c r="J75" s="20">
        <f t="shared" si="5"/>
        <v>1.7852235699329506</v>
      </c>
    </row>
    <row r="76" spans="1:12">
      <c r="A76" s="19" t="s">
        <v>42</v>
      </c>
      <c r="B76" s="22"/>
      <c r="C76" s="22"/>
      <c r="D76" s="22"/>
      <c r="E76" s="22"/>
      <c r="F76" s="20">
        <f t="shared" ref="F76:J76" si="6">F55+F66</f>
        <v>6.1143907270203552</v>
      </c>
      <c r="G76" s="20">
        <f t="shared" si="6"/>
        <v>5.4672471829196603</v>
      </c>
      <c r="H76" s="20">
        <f t="shared" si="6"/>
        <v>5.1325177635572325</v>
      </c>
      <c r="I76" s="20">
        <f t="shared" si="6"/>
        <v>4.5746353979531857</v>
      </c>
      <c r="J76" s="20">
        <f t="shared" si="6"/>
        <v>1.5620706236913318</v>
      </c>
    </row>
    <row r="77" spans="1:12">
      <c r="A77" s="19" t="s">
        <v>77</v>
      </c>
      <c r="B77" s="22"/>
      <c r="C77" s="22"/>
      <c r="D77" s="22"/>
      <c r="E77" s="22"/>
      <c r="F77" s="20">
        <f t="shared" ref="F77:J77" si="7">F56+F67</f>
        <v>6.1143907270203552</v>
      </c>
      <c r="G77" s="20">
        <f t="shared" si="7"/>
        <v>6.248282494765327</v>
      </c>
      <c r="H77" s="20">
        <f t="shared" si="7"/>
        <v>6.4714354410069461</v>
      </c>
      <c r="I77" s="20">
        <f t="shared" si="7"/>
        <v>6.9177413334901825</v>
      </c>
      <c r="J77" s="20">
        <f t="shared" si="7"/>
        <v>5.5788236560404698</v>
      </c>
    </row>
    <row r="78" spans="1:12">
      <c r="A78" s="19" t="s">
        <v>78</v>
      </c>
      <c r="B78" s="22"/>
      <c r="C78" s="22"/>
      <c r="D78" s="22"/>
      <c r="E78" s="22"/>
      <c r="F78" s="20">
        <f t="shared" ref="F78:J78" si="8">F57+F68</f>
        <v>6.1143907270203552</v>
      </c>
      <c r="G78" s="20">
        <f t="shared" si="8"/>
        <v>6.0697601377720325</v>
      </c>
      <c r="H78" s="20">
        <f t="shared" si="8"/>
        <v>5.8019766022820889</v>
      </c>
      <c r="I78" s="20">
        <f t="shared" si="8"/>
        <v>5.3556707097988516</v>
      </c>
      <c r="J78" s="20">
        <f t="shared" si="8"/>
        <v>2.6778353548994258</v>
      </c>
    </row>
    <row r="79" spans="1:12">
      <c r="A79" s="19" t="s">
        <v>79</v>
      </c>
      <c r="B79" s="22"/>
      <c r="C79" s="22"/>
      <c r="D79" s="22"/>
      <c r="E79" s="22"/>
      <c r="F79" s="20">
        <f t="shared" ref="F79:J79" si="9">F58+F69</f>
        <v>6.1143907270203552</v>
      </c>
      <c r="G79" s="20">
        <f t="shared" si="9"/>
        <v>5.9804989592753852</v>
      </c>
      <c r="H79" s="20">
        <f t="shared" si="9"/>
        <v>5.1325177635572325</v>
      </c>
      <c r="I79" s="20">
        <f t="shared" si="9"/>
        <v>4.4630589248323762</v>
      </c>
      <c r="J79" s="20">
        <f t="shared" si="9"/>
        <v>2.6778353548994258</v>
      </c>
      <c r="L79" s="53">
        <f>MAX(J74:J79)-MIN(J74:J79)</f>
        <v>4.2845365678390808</v>
      </c>
    </row>
    <row r="82" spans="1:12">
      <c r="A82" s="28"/>
      <c r="B82" s="60" t="s">
        <v>51</v>
      </c>
      <c r="C82" s="60"/>
      <c r="D82" s="60"/>
      <c r="E82" s="60"/>
      <c r="F82" s="60"/>
      <c r="G82" s="60"/>
      <c r="H82" s="60"/>
      <c r="I82" s="60"/>
      <c r="J82" s="60"/>
    </row>
    <row r="83" spans="1:12">
      <c r="A83" s="23" t="s">
        <v>53</v>
      </c>
      <c r="B83" s="37">
        <f>328011/2809</f>
        <v>116.77144891420434</v>
      </c>
      <c r="C83" s="24" t="s">
        <v>69</v>
      </c>
      <c r="D83" s="33" t="s">
        <v>68</v>
      </c>
      <c r="E83" s="24"/>
      <c r="F83" s="24"/>
      <c r="G83" s="24"/>
      <c r="H83" s="24"/>
      <c r="I83" s="25"/>
      <c r="J83" s="24"/>
      <c r="K83" s="3" t="s">
        <v>107</v>
      </c>
    </row>
    <row r="84" spans="1:12">
      <c r="A84" s="23"/>
      <c r="B84" s="23">
        <v>2000</v>
      </c>
      <c r="C84" s="23">
        <v>2005</v>
      </c>
      <c r="D84" s="23">
        <v>2010</v>
      </c>
      <c r="E84" s="23">
        <v>2015</v>
      </c>
      <c r="F84" s="23">
        <v>2018</v>
      </c>
      <c r="G84" s="23">
        <v>2020</v>
      </c>
      <c r="H84" s="23">
        <v>2025</v>
      </c>
      <c r="I84" s="23">
        <v>2030</v>
      </c>
      <c r="J84" s="23">
        <v>2050</v>
      </c>
    </row>
    <row r="85" spans="1:12">
      <c r="A85" s="23" t="s">
        <v>45</v>
      </c>
      <c r="B85" s="26">
        <f>B6*$B$83</f>
        <v>117554.21464485582</v>
      </c>
      <c r="C85" s="26">
        <f>C6*$B$83</f>
        <v>220967.96265829835</v>
      </c>
      <c r="D85" s="26">
        <f>D6*$B$83</f>
        <v>291424.655395429</v>
      </c>
      <c r="E85" s="26">
        <f>E6*$B$83</f>
        <v>319778.0114785867</v>
      </c>
      <c r="F85" s="26">
        <f>F6*$B$83</f>
        <v>319953.77002491988</v>
      </c>
      <c r="G85" s="27"/>
      <c r="H85" s="27"/>
      <c r="I85" s="27"/>
      <c r="J85" s="27"/>
    </row>
    <row r="86" spans="1:12">
      <c r="A86" s="23" t="s">
        <v>40</v>
      </c>
      <c r="B86" s="26"/>
      <c r="C86" s="26"/>
      <c r="D86" s="26"/>
      <c r="E86" s="26"/>
      <c r="F86" s="26">
        <f t="shared" ref="F86:J91" si="10">F7*$B$83</f>
        <v>319953.77002491988</v>
      </c>
      <c r="G86" s="26">
        <f t="shared" si="10"/>
        <v>309444.33962264151</v>
      </c>
      <c r="H86" s="26">
        <f t="shared" si="10"/>
        <v>289593.19330722676</v>
      </c>
      <c r="I86" s="26">
        <f t="shared" si="10"/>
        <v>231207.4688501246</v>
      </c>
      <c r="J86" s="26">
        <f t="shared" si="10"/>
        <v>67727.440370238517</v>
      </c>
    </row>
    <row r="87" spans="1:12">
      <c r="A87" s="23" t="s">
        <v>41</v>
      </c>
      <c r="B87" s="26"/>
      <c r="C87" s="26"/>
      <c r="D87" s="26"/>
      <c r="E87" s="26"/>
      <c r="F87" s="26">
        <f t="shared" si="10"/>
        <v>319953.77002491988</v>
      </c>
      <c r="G87" s="26">
        <f t="shared" si="10"/>
        <v>321121.48451406194</v>
      </c>
      <c r="H87" s="26">
        <f t="shared" si="10"/>
        <v>326960.05695977213</v>
      </c>
      <c r="I87" s="26">
        <f t="shared" si="10"/>
        <v>280251.47739409044</v>
      </c>
      <c r="J87" s="26">
        <f t="shared" si="10"/>
        <v>93417.159131363471</v>
      </c>
    </row>
    <row r="88" spans="1:12">
      <c r="A88" s="23" t="s">
        <v>42</v>
      </c>
      <c r="B88" s="26"/>
      <c r="C88" s="26"/>
      <c r="D88" s="26"/>
      <c r="E88" s="26"/>
      <c r="F88" s="26">
        <f t="shared" si="10"/>
        <v>319953.77002491988</v>
      </c>
      <c r="G88" s="26">
        <f t="shared" si="10"/>
        <v>286090.04983980063</v>
      </c>
      <c r="H88" s="26">
        <f t="shared" si="10"/>
        <v>268574.33250267</v>
      </c>
      <c r="I88" s="26">
        <f t="shared" si="10"/>
        <v>239381.47027411891</v>
      </c>
      <c r="J88" s="26">
        <f t="shared" si="10"/>
        <v>81740.014239943033</v>
      </c>
    </row>
    <row r="89" spans="1:12">
      <c r="A89" s="23" t="s">
        <v>77</v>
      </c>
      <c r="B89" s="26"/>
      <c r="C89" s="26"/>
      <c r="D89" s="26"/>
      <c r="E89" s="26"/>
      <c r="F89" s="26">
        <f t="shared" si="10"/>
        <v>319953.77002491988</v>
      </c>
      <c r="G89" s="26">
        <f t="shared" si="10"/>
        <v>326960.05695977213</v>
      </c>
      <c r="H89" s="26">
        <f t="shared" si="10"/>
        <v>338637.20185119257</v>
      </c>
      <c r="I89" s="26">
        <f t="shared" si="10"/>
        <v>361991.49163403345</v>
      </c>
      <c r="J89" s="26">
        <f t="shared" si="10"/>
        <v>291928.62228551088</v>
      </c>
    </row>
    <row r="90" spans="1:12">
      <c r="A90" s="23" t="s">
        <v>78</v>
      </c>
      <c r="B90" s="26"/>
      <c r="C90" s="26"/>
      <c r="D90" s="26"/>
      <c r="E90" s="26"/>
      <c r="F90" s="26">
        <f t="shared" si="10"/>
        <v>319953.77002491988</v>
      </c>
      <c r="G90" s="26">
        <f t="shared" si="10"/>
        <v>317618.34104663582</v>
      </c>
      <c r="H90" s="26">
        <f t="shared" si="10"/>
        <v>303605.76717693132</v>
      </c>
      <c r="I90" s="26">
        <f t="shared" si="10"/>
        <v>280251.47739409044</v>
      </c>
      <c r="J90" s="26">
        <f t="shared" si="10"/>
        <v>140125.73869704522</v>
      </c>
    </row>
    <row r="91" spans="1:12">
      <c r="A91" s="23" t="s">
        <v>79</v>
      </c>
      <c r="B91" s="26"/>
      <c r="C91" s="26"/>
      <c r="D91" s="26"/>
      <c r="E91" s="26"/>
      <c r="F91" s="26">
        <f t="shared" si="10"/>
        <v>319953.77002491988</v>
      </c>
      <c r="G91" s="26">
        <f t="shared" si="10"/>
        <v>312947.48309006763</v>
      </c>
      <c r="H91" s="26">
        <f t="shared" si="10"/>
        <v>268574.33250267</v>
      </c>
      <c r="I91" s="26">
        <f t="shared" si="10"/>
        <v>233542.89782840869</v>
      </c>
      <c r="J91" s="26">
        <f t="shared" si="10"/>
        <v>140125.73869704522</v>
      </c>
      <c r="L91" s="34">
        <f>MAX(J86:J91)-MIN(J86:J91)</f>
        <v>224201.18191527238</v>
      </c>
    </row>
    <row r="92" spans="1:12">
      <c r="B92" s="4"/>
      <c r="C92" s="4"/>
      <c r="D92" s="4"/>
      <c r="E92" s="4"/>
    </row>
    <row r="93" spans="1:12">
      <c r="A93" s="3" t="s">
        <v>72</v>
      </c>
      <c r="C93" s="44">
        <f>(C95-B95)^(-1/5)</f>
        <v>-3.5959900000016032</v>
      </c>
      <c r="D93" s="44">
        <f>(D95-C95)^(-1/5)</f>
        <v>-5.5456641886810134</v>
      </c>
      <c r="E93" s="44">
        <f>(E95-D95)^(-1/5)</f>
        <v>-4.5841743706597029</v>
      </c>
      <c r="F93" s="44">
        <f>(F95-E95)^(-1/3)</f>
        <v>-13.075997528297687</v>
      </c>
    </row>
    <row r="94" spans="1:12">
      <c r="A94" s="29"/>
      <c r="B94" s="61" t="s">
        <v>4</v>
      </c>
      <c r="C94" s="61"/>
      <c r="D94" s="61"/>
      <c r="E94" s="61"/>
      <c r="F94" s="61"/>
      <c r="G94" s="61"/>
      <c r="H94" s="61"/>
      <c r="I94" s="61"/>
      <c r="J94" s="61"/>
    </row>
    <row r="95" spans="1:12">
      <c r="A95" s="30" t="s">
        <v>52</v>
      </c>
      <c r="B95" s="42">
        <f>B97/B6</f>
        <v>3.966113554399439E-3</v>
      </c>
      <c r="C95" s="42">
        <f>C97/C6</f>
        <v>2.3030546830248183E-3</v>
      </c>
      <c r="D95" s="42">
        <f>D97/D6</f>
        <v>2.1124067237738926E-3</v>
      </c>
      <c r="E95" s="42">
        <f>E97/E6</f>
        <v>1.6184437958683764E-3</v>
      </c>
      <c r="F95" s="38">
        <f>F97/F6</f>
        <v>1.1711678832116788E-3</v>
      </c>
      <c r="G95" s="38">
        <v>8.9999999999999998E-4</v>
      </c>
      <c r="H95" s="39">
        <f>G95*(1-5%)^5</f>
        <v>6.9640284374999993E-4</v>
      </c>
      <c r="I95" s="38">
        <f>H95*(1-5%)^5</f>
        <v>5.3886324531454092E-4</v>
      </c>
      <c r="J95" s="40">
        <f>I95*(1-5%)^20</f>
        <v>1.9317488754864374E-4</v>
      </c>
      <c r="K95" s="3" t="s">
        <v>108</v>
      </c>
    </row>
    <row r="96" spans="1:12">
      <c r="A96" s="30" t="s">
        <v>71</v>
      </c>
      <c r="B96" s="30">
        <v>2000</v>
      </c>
      <c r="C96" s="30">
        <v>2005</v>
      </c>
      <c r="D96" s="30">
        <v>2010</v>
      </c>
      <c r="E96" s="30">
        <v>2015</v>
      </c>
      <c r="F96" s="30">
        <v>2018</v>
      </c>
      <c r="G96" s="30">
        <v>2020</v>
      </c>
      <c r="H96" s="30">
        <v>2025</v>
      </c>
      <c r="I96" s="30">
        <v>2030</v>
      </c>
      <c r="J96" s="30">
        <v>2050</v>
      </c>
    </row>
    <row r="97" spans="1:12">
      <c r="A97" s="30" t="s">
        <v>45</v>
      </c>
      <c r="B97" s="31">
        <v>3.9926999999999997</v>
      </c>
      <c r="C97" s="31">
        <v>4.3580969999999999</v>
      </c>
      <c r="D97" s="31">
        <v>5.2718999999999996</v>
      </c>
      <c r="E97" s="31">
        <v>4.4321000000000002</v>
      </c>
      <c r="F97" s="32">
        <v>3.2090000000000001</v>
      </c>
      <c r="G97" s="30"/>
      <c r="H97" s="30"/>
      <c r="I97" s="30"/>
      <c r="J97" s="30"/>
    </row>
    <row r="98" spans="1:12">
      <c r="A98" s="30" t="s">
        <v>40</v>
      </c>
      <c r="B98" s="31"/>
      <c r="C98" s="31"/>
      <c r="D98" s="31"/>
      <c r="E98" s="31"/>
      <c r="F98" s="32">
        <v>3.2090000000000001</v>
      </c>
      <c r="G98" s="32">
        <f t="shared" ref="G98:J103" si="11">G7*G$95</f>
        <v>2.3849999999999998</v>
      </c>
      <c r="H98" s="32">
        <f t="shared" si="11"/>
        <v>1.7270790524999997</v>
      </c>
      <c r="I98" s="32">
        <f t="shared" si="11"/>
        <v>1.0669492257227911</v>
      </c>
      <c r="J98" s="32">
        <f t="shared" si="11"/>
        <v>0.11204143477821336</v>
      </c>
    </row>
    <row r="99" spans="1:12">
      <c r="A99" s="30" t="s">
        <v>41</v>
      </c>
      <c r="B99" s="31"/>
      <c r="C99" s="31"/>
      <c r="D99" s="31"/>
      <c r="E99" s="31"/>
      <c r="F99" s="32">
        <v>3.2090000000000001</v>
      </c>
      <c r="G99" s="32">
        <f t="shared" si="11"/>
        <v>2.4750000000000001</v>
      </c>
      <c r="H99" s="32">
        <f t="shared" si="11"/>
        <v>1.9499279624999999</v>
      </c>
      <c r="I99" s="32">
        <f t="shared" si="11"/>
        <v>1.2932717887548981</v>
      </c>
      <c r="J99" s="32">
        <f t="shared" si="11"/>
        <v>0.15453991003891498</v>
      </c>
    </row>
    <row r="100" spans="1:12">
      <c r="A100" s="30" t="s">
        <v>42</v>
      </c>
      <c r="B100" s="31"/>
      <c r="C100" s="31"/>
      <c r="D100" s="31"/>
      <c r="E100" s="31"/>
      <c r="F100" s="32">
        <v>3.2090000000000001</v>
      </c>
      <c r="G100" s="32">
        <f t="shared" si="11"/>
        <v>2.2050000000000001</v>
      </c>
      <c r="H100" s="32">
        <f t="shared" si="11"/>
        <v>1.6017265406249999</v>
      </c>
      <c r="I100" s="32">
        <f t="shared" si="11"/>
        <v>1.1046696528948088</v>
      </c>
      <c r="J100" s="32">
        <f t="shared" si="11"/>
        <v>0.13522242128405063</v>
      </c>
    </row>
    <row r="101" spans="1:12">
      <c r="A101" s="30" t="s">
        <v>77</v>
      </c>
      <c r="B101" s="31"/>
      <c r="C101" s="31"/>
      <c r="D101" s="31"/>
      <c r="E101" s="31"/>
      <c r="F101" s="32">
        <v>3.2090000000000001</v>
      </c>
      <c r="G101" s="32">
        <f t="shared" si="11"/>
        <v>2.52</v>
      </c>
      <c r="H101" s="32">
        <f t="shared" si="11"/>
        <v>2.0195682468749996</v>
      </c>
      <c r="I101" s="32">
        <f t="shared" si="11"/>
        <v>1.6704760604750768</v>
      </c>
      <c r="J101" s="32">
        <f t="shared" si="11"/>
        <v>0.48293721887160934</v>
      </c>
      <c r="L101" s="43"/>
    </row>
    <row r="102" spans="1:12">
      <c r="A102" s="30" t="s">
        <v>78</v>
      </c>
      <c r="B102" s="31"/>
      <c r="C102" s="31"/>
      <c r="D102" s="31"/>
      <c r="E102" s="31"/>
      <c r="F102" s="32">
        <v>3.2090000000000001</v>
      </c>
      <c r="G102" s="32">
        <f t="shared" si="11"/>
        <v>2.448</v>
      </c>
      <c r="H102" s="32">
        <f t="shared" si="11"/>
        <v>1.8106473937499998</v>
      </c>
      <c r="I102" s="32">
        <f t="shared" si="11"/>
        <v>1.2932717887548981</v>
      </c>
      <c r="J102" s="32">
        <f t="shared" si="11"/>
        <v>0.23180986505837248</v>
      </c>
    </row>
    <row r="103" spans="1:12">
      <c r="A103" s="30" t="s">
        <v>79</v>
      </c>
      <c r="B103" s="31"/>
      <c r="C103" s="31"/>
      <c r="D103" s="31"/>
      <c r="E103" s="31"/>
      <c r="F103" s="32">
        <v>3.2090000000000001</v>
      </c>
      <c r="G103" s="32">
        <f t="shared" si="11"/>
        <v>2.4119999999999999</v>
      </c>
      <c r="H103" s="32">
        <f t="shared" si="11"/>
        <v>1.6017265406249999</v>
      </c>
      <c r="I103" s="32">
        <f t="shared" si="11"/>
        <v>1.0777264906290818</v>
      </c>
      <c r="J103" s="32">
        <f t="shared" si="11"/>
        <v>0.23180986505837248</v>
      </c>
      <c r="L103" s="43">
        <f>MAX(J98:J103)-MIN(J98:J103)</f>
        <v>0.37089578409339596</v>
      </c>
    </row>
  </sheetData>
  <mergeCells count="6">
    <mergeCell ref="B4:J4"/>
    <mergeCell ref="B24:J24"/>
    <mergeCell ref="B37:J37"/>
    <mergeCell ref="B82:J82"/>
    <mergeCell ref="B94:J94"/>
    <mergeCell ref="B14:J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31F60-46D9-3348-B328-3345EB192BBE}">
  <dimension ref="A1:D35"/>
  <sheetViews>
    <sheetView workbookViewId="0">
      <selection activeCell="G5" sqref="G5"/>
    </sheetView>
  </sheetViews>
  <sheetFormatPr baseColWidth="10" defaultRowHeight="16"/>
  <cols>
    <col min="2" max="4" width="17.83203125" customWidth="1"/>
  </cols>
  <sheetData>
    <row r="1" spans="1:4">
      <c r="A1" t="s">
        <v>58</v>
      </c>
    </row>
    <row r="2" spans="1:4">
      <c r="A2" t="s">
        <v>111</v>
      </c>
    </row>
    <row r="4" spans="1:4">
      <c r="A4" t="s">
        <v>65</v>
      </c>
      <c r="B4" t="s">
        <v>37</v>
      </c>
      <c r="C4" t="s">
        <v>38</v>
      </c>
      <c r="D4" t="s">
        <v>36</v>
      </c>
    </row>
    <row r="5" spans="1:4">
      <c r="A5" t="s">
        <v>10</v>
      </c>
      <c r="B5">
        <v>940000</v>
      </c>
      <c r="C5">
        <v>28381</v>
      </c>
      <c r="D5">
        <f t="shared" ref="D5:D35" si="0">B5+C5</f>
        <v>968381</v>
      </c>
    </row>
    <row r="6" spans="1:4">
      <c r="A6" t="s">
        <v>14</v>
      </c>
      <c r="B6">
        <v>460000</v>
      </c>
      <c r="C6">
        <v>55460</v>
      </c>
      <c r="D6">
        <f t="shared" si="0"/>
        <v>515460</v>
      </c>
    </row>
    <row r="7" spans="1:4">
      <c r="A7" t="s">
        <v>15</v>
      </c>
      <c r="B7">
        <v>390000</v>
      </c>
      <c r="C7">
        <v>30059</v>
      </c>
      <c r="D7">
        <f t="shared" si="0"/>
        <v>420059</v>
      </c>
    </row>
    <row r="8" spans="1:4">
      <c r="A8" t="s">
        <v>33</v>
      </c>
      <c r="B8">
        <v>240000</v>
      </c>
      <c r="C8">
        <v>15510</v>
      </c>
      <c r="D8">
        <f t="shared" si="0"/>
        <v>255510</v>
      </c>
    </row>
    <row r="9" spans="1:4">
      <c r="A9" t="s">
        <v>5</v>
      </c>
      <c r="B9">
        <v>190000</v>
      </c>
      <c r="C9">
        <v>14370</v>
      </c>
      <c r="D9">
        <f t="shared" si="0"/>
        <v>204370</v>
      </c>
    </row>
    <row r="10" spans="1:4">
      <c r="A10" t="s">
        <v>7</v>
      </c>
      <c r="B10">
        <v>160000</v>
      </c>
      <c r="C10">
        <v>37814</v>
      </c>
      <c r="D10">
        <f t="shared" si="0"/>
        <v>197814</v>
      </c>
    </row>
    <row r="11" spans="1:4">
      <c r="A11" t="s">
        <v>11</v>
      </c>
      <c r="B11">
        <v>170000</v>
      </c>
      <c r="C11">
        <v>19520</v>
      </c>
      <c r="D11">
        <f t="shared" si="0"/>
        <v>189520</v>
      </c>
    </row>
    <row r="12" spans="1:4">
      <c r="A12" t="s">
        <v>16</v>
      </c>
      <c r="B12">
        <v>170000</v>
      </c>
      <c r="C12">
        <v>16201</v>
      </c>
      <c r="D12">
        <f t="shared" si="0"/>
        <v>186201</v>
      </c>
    </row>
    <row r="13" spans="1:4">
      <c r="A13" t="s">
        <v>8</v>
      </c>
      <c r="B13">
        <v>150000</v>
      </c>
      <c r="C13">
        <v>16390</v>
      </c>
      <c r="D13">
        <f t="shared" si="0"/>
        <v>166390</v>
      </c>
    </row>
    <row r="14" spans="1:4">
      <c r="A14" t="s">
        <v>23</v>
      </c>
      <c r="B14">
        <v>140000</v>
      </c>
      <c r="C14">
        <v>12678</v>
      </c>
      <c r="D14">
        <f t="shared" si="0"/>
        <v>152678</v>
      </c>
    </row>
    <row r="15" spans="1:4">
      <c r="A15" t="s">
        <v>34</v>
      </c>
      <c r="B15">
        <v>70000</v>
      </c>
      <c r="C15">
        <v>39298</v>
      </c>
      <c r="D15">
        <f t="shared" si="0"/>
        <v>109298</v>
      </c>
    </row>
    <row r="16" spans="1:4">
      <c r="A16" t="s">
        <v>22</v>
      </c>
      <c r="B16">
        <v>100000</v>
      </c>
      <c r="C16">
        <v>5590</v>
      </c>
      <c r="D16">
        <f t="shared" si="0"/>
        <v>105590</v>
      </c>
    </row>
    <row r="17" spans="1:4">
      <c r="A17" t="s">
        <v>21</v>
      </c>
      <c r="B17">
        <v>80000</v>
      </c>
      <c r="C17">
        <v>5161</v>
      </c>
      <c r="D17">
        <f t="shared" si="0"/>
        <v>85161</v>
      </c>
    </row>
    <row r="18" spans="1:4">
      <c r="A18" t="s">
        <v>6</v>
      </c>
      <c r="B18">
        <v>70000</v>
      </c>
      <c r="C18">
        <v>10336</v>
      </c>
      <c r="D18">
        <f t="shared" si="0"/>
        <v>80336</v>
      </c>
    </row>
    <row r="19" spans="1:4">
      <c r="A19" t="s">
        <v>18</v>
      </c>
      <c r="B19">
        <v>70000</v>
      </c>
      <c r="C19">
        <v>9592</v>
      </c>
      <c r="D19">
        <f t="shared" si="0"/>
        <v>79592</v>
      </c>
    </row>
    <row r="20" spans="1:4">
      <c r="A20" t="s">
        <v>9</v>
      </c>
      <c r="B20">
        <v>50000</v>
      </c>
      <c r="C20">
        <v>23090</v>
      </c>
      <c r="D20">
        <f t="shared" si="0"/>
        <v>73090</v>
      </c>
    </row>
    <row r="21" spans="1:4">
      <c r="A21" t="s">
        <v>17</v>
      </c>
      <c r="B21">
        <v>60000</v>
      </c>
      <c r="C21">
        <v>9450</v>
      </c>
      <c r="D21">
        <f t="shared" si="0"/>
        <v>69450</v>
      </c>
    </row>
    <row r="22" spans="1:4">
      <c r="A22" t="s">
        <v>26</v>
      </c>
      <c r="B22">
        <v>60000</v>
      </c>
      <c r="C22">
        <v>7700</v>
      </c>
      <c r="D22">
        <f t="shared" si="0"/>
        <v>67700</v>
      </c>
    </row>
    <row r="23" spans="1:4">
      <c r="A23" t="s">
        <v>24</v>
      </c>
      <c r="B23">
        <v>60000</v>
      </c>
      <c r="C23">
        <v>5380</v>
      </c>
      <c r="D23">
        <f t="shared" si="0"/>
        <v>65380</v>
      </c>
    </row>
    <row r="24" spans="1:4">
      <c r="A24" t="s">
        <v>30</v>
      </c>
      <c r="B24">
        <v>50000</v>
      </c>
      <c r="C24">
        <v>6440</v>
      </c>
      <c r="D24">
        <f t="shared" si="0"/>
        <v>56440</v>
      </c>
    </row>
    <row r="25" spans="1:4">
      <c r="A25" t="s">
        <v>13</v>
      </c>
      <c r="B25">
        <v>20000</v>
      </c>
      <c r="C25">
        <v>4100</v>
      </c>
      <c r="D25">
        <f t="shared" si="0"/>
        <v>24100</v>
      </c>
    </row>
    <row r="26" spans="1:4">
      <c r="A26" t="s">
        <v>28</v>
      </c>
      <c r="B26">
        <v>0</v>
      </c>
      <c r="C26">
        <v>22289</v>
      </c>
      <c r="D26">
        <f t="shared" si="0"/>
        <v>22289</v>
      </c>
    </row>
    <row r="27" spans="1:4">
      <c r="A27" t="s">
        <v>25</v>
      </c>
      <c r="B27">
        <v>10000</v>
      </c>
      <c r="C27">
        <v>11478</v>
      </c>
      <c r="D27">
        <f t="shared" si="0"/>
        <v>21478</v>
      </c>
    </row>
    <row r="28" spans="1:4">
      <c r="A28" t="s">
        <v>32</v>
      </c>
      <c r="B28">
        <v>10000</v>
      </c>
      <c r="C28">
        <v>8860</v>
      </c>
      <c r="D28">
        <f t="shared" si="0"/>
        <v>18860</v>
      </c>
    </row>
    <row r="29" spans="1:4">
      <c r="A29" t="s">
        <v>31</v>
      </c>
      <c r="B29">
        <v>0</v>
      </c>
      <c r="C29">
        <v>16816</v>
      </c>
      <c r="D29">
        <f t="shared" si="0"/>
        <v>16816</v>
      </c>
    </row>
    <row r="30" spans="1:4">
      <c r="A30" t="s">
        <v>27</v>
      </c>
      <c r="B30">
        <v>10000</v>
      </c>
      <c r="C30">
        <v>6281</v>
      </c>
      <c r="D30">
        <f t="shared" si="0"/>
        <v>16281</v>
      </c>
    </row>
    <row r="31" spans="1:4">
      <c r="A31" t="s">
        <v>19</v>
      </c>
      <c r="B31">
        <v>10000</v>
      </c>
      <c r="C31">
        <v>1280</v>
      </c>
      <c r="D31">
        <f t="shared" si="0"/>
        <v>11280</v>
      </c>
    </row>
    <row r="32" spans="1:4">
      <c r="A32" t="s">
        <v>35</v>
      </c>
      <c r="B32">
        <v>0</v>
      </c>
      <c r="C32">
        <v>4987</v>
      </c>
      <c r="D32">
        <f t="shared" si="0"/>
        <v>4987</v>
      </c>
    </row>
    <row r="33" spans="1:4">
      <c r="A33" t="s">
        <v>29</v>
      </c>
      <c r="B33">
        <v>0</v>
      </c>
      <c r="C33">
        <v>760</v>
      </c>
      <c r="D33">
        <f t="shared" si="0"/>
        <v>760</v>
      </c>
    </row>
    <row r="34" spans="1:4">
      <c r="A34" t="s">
        <v>12</v>
      </c>
      <c r="B34">
        <v>0</v>
      </c>
      <c r="C34">
        <v>0</v>
      </c>
      <c r="D34">
        <f t="shared" si="0"/>
        <v>0</v>
      </c>
    </row>
    <row r="35" spans="1:4">
      <c r="A35" t="s">
        <v>20</v>
      </c>
      <c r="B35">
        <v>0</v>
      </c>
      <c r="C35">
        <v>0</v>
      </c>
      <c r="D35">
        <f t="shared" si="0"/>
        <v>0</v>
      </c>
    </row>
  </sheetData>
  <sortState xmlns:xlrd2="http://schemas.microsoft.com/office/spreadsheetml/2017/richdata2" ref="A5:D35">
    <sortCondition descending="1" ref="D5"/>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vt:lpstr>
      <vt:lpstr>Figure 1</vt:lpstr>
      <vt:lpstr>Figure 2</vt:lpstr>
      <vt:lpstr>Figure 3</vt:lpstr>
      <vt:lpstr>Figure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GANG HE</dc:creator>
  <cp:lastModifiedBy>GANG HE</cp:lastModifiedBy>
  <dcterms:created xsi:type="dcterms:W3CDTF">2019-09-27T19:07:33Z</dcterms:created>
  <dcterms:modified xsi:type="dcterms:W3CDTF">2020-07-17T01:34:35Z</dcterms:modified>
</cp:coreProperties>
</file>